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VanekL\Desktop\Moravice - Svobodné Heřmanice\"/>
    </mc:Choice>
  </mc:AlternateContent>
  <bookViews>
    <workbookView xWindow="0" yWindow="0" windowWidth="29010" windowHeight="12060" firstSheet="10" activeTab="13"/>
  </bookViews>
  <sheets>
    <sheet name="Rekapitulace stavby" sheetId="1" r:id="rId1"/>
    <sheet name="SO 01.1 - propustek v km ..." sheetId="2" r:id="rId2"/>
    <sheet name="SO 01.2 - Propustek v km ..." sheetId="3" r:id="rId3"/>
    <sheet name="SO 01.3 - Propustek v km ..." sheetId="4" r:id="rId4"/>
    <sheet name="SO 02.1 - Propustek v km ..." sheetId="5" r:id="rId5"/>
    <sheet name="SO 02.2 - Propustek v km ..." sheetId="6" r:id="rId6"/>
    <sheet name="SO 02.3 - propustek v km ..." sheetId="7" r:id="rId7"/>
    <sheet name="SO 03.1 - Propustek v km ..." sheetId="8" r:id="rId8"/>
    <sheet name="SO 03.2 - Propustek v km ..." sheetId="9" r:id="rId9"/>
    <sheet name="SO 03.3 - Propustek v km ..." sheetId="10" r:id="rId10"/>
    <sheet name="SO 04.1 - Propustek v km ..." sheetId="11" r:id="rId11"/>
    <sheet name="SO 04.2 - Propustek v km ..." sheetId="12" r:id="rId12"/>
    <sheet name="SO 04.3 - Propustek v km ..." sheetId="13" r:id="rId13"/>
    <sheet name="VRN - Vedlejší rozpočtové..." sheetId="14" r:id="rId14"/>
    <sheet name="Pokyny pro vyplnění" sheetId="15" r:id="rId15"/>
  </sheets>
  <definedNames>
    <definedName name="_xlnm._FilterDatabase" localSheetId="1" hidden="1">'SO 01.1 - propustek v km ...'!$C$98:$K$650</definedName>
    <definedName name="_xlnm._FilterDatabase" localSheetId="2" hidden="1">'SO 01.2 - Propustek v km ...'!$C$87:$K$248</definedName>
    <definedName name="_xlnm._FilterDatabase" localSheetId="3" hidden="1">'SO 01.3 - Propustek v km ...'!$C$88:$K$120</definedName>
    <definedName name="_xlnm._FilterDatabase" localSheetId="4" hidden="1">'SO 02.1 - Propustek v km ...'!$C$97:$K$593</definedName>
    <definedName name="_xlnm._FilterDatabase" localSheetId="5" hidden="1">'SO 02.2 - Propustek v km ...'!$C$87:$K$229</definedName>
    <definedName name="_xlnm._FilterDatabase" localSheetId="6" hidden="1">'SO 02.3 - propustek v km ...'!$C$88:$K$120</definedName>
    <definedName name="_xlnm._FilterDatabase" localSheetId="7" hidden="1">'SO 03.1 - Propustek v km ...'!$C$97:$K$613</definedName>
    <definedName name="_xlnm._FilterDatabase" localSheetId="8" hidden="1">'SO 03.2 - Propustek v km ...'!$C$87:$K$235</definedName>
    <definedName name="_xlnm._FilterDatabase" localSheetId="9" hidden="1">'SO 03.3 - Propustek v km ...'!$C$88:$K$120</definedName>
    <definedName name="_xlnm._FilterDatabase" localSheetId="10" hidden="1">'SO 04.1 - Propustek v km ...'!$C$97:$K$561</definedName>
    <definedName name="_xlnm._FilterDatabase" localSheetId="11" hidden="1">'SO 04.2 - Propustek v km ...'!$C$87:$K$238</definedName>
    <definedName name="_xlnm._FilterDatabase" localSheetId="12" hidden="1">'SO 04.3 - Propustek v km ...'!$C$88:$K$120</definedName>
    <definedName name="_xlnm._FilterDatabase" localSheetId="13" hidden="1">'VRN - Vedlejší rozpočtové...'!$C$85:$K$246</definedName>
    <definedName name="_xlnm.Print_Titles" localSheetId="0">'Rekapitulace stavby'!$52:$52</definedName>
    <definedName name="_xlnm.Print_Titles" localSheetId="1">'SO 01.1 - propustek v km ...'!$98:$98</definedName>
    <definedName name="_xlnm.Print_Titles" localSheetId="2">'SO 01.2 - Propustek v km ...'!$87:$87</definedName>
    <definedName name="_xlnm.Print_Titles" localSheetId="3">'SO 01.3 - Propustek v km ...'!$88:$88</definedName>
    <definedName name="_xlnm.Print_Titles" localSheetId="4">'SO 02.1 - Propustek v km ...'!$97:$97</definedName>
    <definedName name="_xlnm.Print_Titles" localSheetId="5">'SO 02.2 - Propustek v km ...'!$87:$87</definedName>
    <definedName name="_xlnm.Print_Titles" localSheetId="6">'SO 02.3 - propustek v km ...'!$88:$88</definedName>
    <definedName name="_xlnm.Print_Titles" localSheetId="7">'SO 03.1 - Propustek v km ...'!$97:$97</definedName>
    <definedName name="_xlnm.Print_Titles" localSheetId="8">'SO 03.2 - Propustek v km ...'!$87:$87</definedName>
    <definedName name="_xlnm.Print_Titles" localSheetId="9">'SO 03.3 - Propustek v km ...'!$88:$88</definedName>
    <definedName name="_xlnm.Print_Titles" localSheetId="10">'SO 04.1 - Propustek v km ...'!$97:$97</definedName>
    <definedName name="_xlnm.Print_Titles" localSheetId="11">'SO 04.2 - Propustek v km ...'!$87:$87</definedName>
    <definedName name="_xlnm.Print_Titles" localSheetId="12">'SO 04.3 - Propustek v km ...'!$88:$88</definedName>
    <definedName name="_xlnm.Print_Titles" localSheetId="13">'VRN - Vedlejší rozpočtové...'!$85:$85</definedName>
    <definedName name="_xlnm.Print_Area" localSheetId="14">'Pokyny pro vyplnění'!$B$2:$K$71,'Pokyny pro vyplnění'!$B$74:$K$118,'Pokyny pro vyplnění'!$B$121:$K$161,'Pokyny pro vyplnění'!$B$164:$K$218</definedName>
    <definedName name="_xlnm.Print_Area" localSheetId="0">'Rekapitulace stavby'!$D$4:$AO$36,'Rekapitulace stavby'!$C$42:$AQ$72</definedName>
    <definedName name="_xlnm.Print_Area" localSheetId="1">'SO 01.1 - propustek v km ...'!$C$4:$J$41,'SO 01.1 - propustek v km ...'!$C$47:$J$78,'SO 01.1 - propustek v km ...'!$C$84:$K$650</definedName>
    <definedName name="_xlnm.Print_Area" localSheetId="2">'SO 01.2 - Propustek v km ...'!$C$4:$J$41,'SO 01.2 - Propustek v km ...'!$C$47:$J$67,'SO 01.2 - Propustek v km ...'!$C$73:$K$248</definedName>
    <definedName name="_xlnm.Print_Area" localSheetId="3">'SO 01.3 - Propustek v km ...'!$C$4:$J$41,'SO 01.3 - Propustek v km ...'!$C$47:$J$68,'SO 01.3 - Propustek v km ...'!$C$74:$K$120</definedName>
    <definedName name="_xlnm.Print_Area" localSheetId="4">'SO 02.1 - Propustek v km ...'!$C$4:$J$41,'SO 02.1 - Propustek v km ...'!$C$47:$J$77,'SO 02.1 - Propustek v km ...'!$C$83:$K$593</definedName>
    <definedName name="_xlnm.Print_Area" localSheetId="5">'SO 02.2 - Propustek v km ...'!$C$4:$J$41,'SO 02.2 - Propustek v km ...'!$C$47:$J$67,'SO 02.2 - Propustek v km ...'!$C$73:$K$229</definedName>
    <definedName name="_xlnm.Print_Area" localSheetId="6">'SO 02.3 - propustek v km ...'!$C$4:$J$41,'SO 02.3 - propustek v km ...'!$C$47:$J$68,'SO 02.3 - propustek v km ...'!$C$74:$K$120</definedName>
    <definedName name="_xlnm.Print_Area" localSheetId="7">'SO 03.1 - Propustek v km ...'!$C$4:$J$41,'SO 03.1 - Propustek v km ...'!$C$47:$J$77,'SO 03.1 - Propustek v km ...'!$C$83:$K$613</definedName>
    <definedName name="_xlnm.Print_Area" localSheetId="8">'SO 03.2 - Propustek v km ...'!$C$4:$J$41,'SO 03.2 - Propustek v km ...'!$C$47:$J$67,'SO 03.2 - Propustek v km ...'!$C$73:$K$235</definedName>
    <definedName name="_xlnm.Print_Area" localSheetId="9">'SO 03.3 - Propustek v km ...'!$C$4:$J$41,'SO 03.3 - Propustek v km ...'!$C$47:$J$68,'SO 03.3 - Propustek v km ...'!$C$74:$K$120</definedName>
    <definedName name="_xlnm.Print_Area" localSheetId="10">'SO 04.1 - Propustek v km ...'!$C$4:$J$41,'SO 04.1 - Propustek v km ...'!$C$47:$J$77,'SO 04.1 - Propustek v km ...'!$C$83:$K$561</definedName>
    <definedName name="_xlnm.Print_Area" localSheetId="11">'SO 04.2 - Propustek v km ...'!$C$4:$J$41,'SO 04.2 - Propustek v km ...'!$C$47:$J$67,'SO 04.2 - Propustek v km ...'!$C$73:$K$238</definedName>
    <definedName name="_xlnm.Print_Area" localSheetId="12">'SO 04.3 - Propustek v km ...'!$C$4:$J$41,'SO 04.3 - Propustek v km ...'!$C$47:$J$68,'SO 04.3 - Propustek v km ...'!$C$74:$K$120</definedName>
    <definedName name="_xlnm.Print_Area" localSheetId="13">'VRN - Vedlejší rozpočtové...'!$C$4:$J$39,'VRN - Vedlejší rozpočtové...'!$C$45:$J$67,'VRN - Vedlejší rozpočtové...'!$C$73:$K$246</definedName>
  </definedNames>
  <calcPr calcId="162913"/>
</workbook>
</file>

<file path=xl/calcChain.xml><?xml version="1.0" encoding="utf-8"?>
<calcChain xmlns="http://schemas.openxmlformats.org/spreadsheetml/2006/main">
  <c r="J37" i="14" l="1"/>
  <c r="J36" i="14"/>
  <c r="AY71" i="1"/>
  <c r="J35" i="14"/>
  <c r="AX71" i="1"/>
  <c r="BI240" i="14"/>
  <c r="BH240" i="14"/>
  <c r="BG240" i="14"/>
  <c r="BF240" i="14"/>
  <c r="T240" i="14"/>
  <c r="T239" i="14"/>
  <c r="R240" i="14"/>
  <c r="R239" i="14"/>
  <c r="P240" i="14"/>
  <c r="P239" i="14"/>
  <c r="BI234" i="14"/>
  <c r="BH234" i="14"/>
  <c r="BG234" i="14"/>
  <c r="BF234" i="14"/>
  <c r="T234" i="14"/>
  <c r="R234" i="14"/>
  <c r="P234" i="14"/>
  <c r="BI230" i="14"/>
  <c r="BH230" i="14"/>
  <c r="BG230" i="14"/>
  <c r="BF230" i="14"/>
  <c r="T230" i="14"/>
  <c r="R230" i="14"/>
  <c r="P230" i="14"/>
  <c r="BI226" i="14"/>
  <c r="BH226" i="14"/>
  <c r="BG226" i="14"/>
  <c r="BF226" i="14"/>
  <c r="T226" i="14"/>
  <c r="R226" i="14"/>
  <c r="P226" i="14"/>
  <c r="BI220" i="14"/>
  <c r="BH220" i="14"/>
  <c r="BG220" i="14"/>
  <c r="BF220" i="14"/>
  <c r="T220" i="14"/>
  <c r="R220" i="14"/>
  <c r="P220" i="14"/>
  <c r="BI214" i="14"/>
  <c r="BH214" i="14"/>
  <c r="BG214" i="14"/>
  <c r="BF214" i="14"/>
  <c r="T214" i="14"/>
  <c r="R214" i="14"/>
  <c r="R205" i="14"/>
  <c r="P214" i="14"/>
  <c r="P205" i="14"/>
  <c r="P192" i="14" s="1"/>
  <c r="BI206" i="14"/>
  <c r="BH206" i="14"/>
  <c r="BG206" i="14"/>
  <c r="BF206" i="14"/>
  <c r="T206" i="14"/>
  <c r="T205" i="14" s="1"/>
  <c r="R206" i="14"/>
  <c r="P206" i="14"/>
  <c r="BI193" i="14"/>
  <c r="BH193" i="14"/>
  <c r="BG193" i="14"/>
  <c r="BF193" i="14"/>
  <c r="T193" i="14"/>
  <c r="R193" i="14"/>
  <c r="P193" i="14"/>
  <c r="BI186" i="14"/>
  <c r="BH186" i="14"/>
  <c r="BG186" i="14"/>
  <c r="BF186" i="14"/>
  <c r="T186" i="14"/>
  <c r="R186" i="14"/>
  <c r="P186" i="14"/>
  <c r="BI145" i="14"/>
  <c r="BH145" i="14"/>
  <c r="BG145" i="14"/>
  <c r="BF145" i="14"/>
  <c r="T145" i="14"/>
  <c r="R145" i="14"/>
  <c r="P145" i="14"/>
  <c r="BI134" i="14"/>
  <c r="BH134" i="14"/>
  <c r="BG134" i="14"/>
  <c r="BF134" i="14"/>
  <c r="T134" i="14"/>
  <c r="R134" i="14"/>
  <c r="P134" i="14"/>
  <c r="BI124" i="14"/>
  <c r="BH124" i="14"/>
  <c r="BG124" i="14"/>
  <c r="BF124" i="14"/>
  <c r="T124" i="14"/>
  <c r="R124" i="14"/>
  <c r="P124" i="14"/>
  <c r="BI114" i="14"/>
  <c r="BH114" i="14"/>
  <c r="BG114" i="14"/>
  <c r="BF114" i="14"/>
  <c r="T114" i="14"/>
  <c r="R114" i="14"/>
  <c r="P114" i="14"/>
  <c r="BI104" i="14"/>
  <c r="BH104" i="14"/>
  <c r="BG104" i="14"/>
  <c r="BF104" i="14"/>
  <c r="T104" i="14"/>
  <c r="R104" i="14"/>
  <c r="P104" i="14"/>
  <c r="BI94" i="14"/>
  <c r="BH94" i="14"/>
  <c r="BG94" i="14"/>
  <c r="BF94" i="14"/>
  <c r="T94" i="14"/>
  <c r="R94" i="14"/>
  <c r="P94" i="14"/>
  <c r="BI88" i="14"/>
  <c r="BH88" i="14"/>
  <c r="BG88" i="14"/>
  <c r="BF88" i="14"/>
  <c r="T88" i="14"/>
  <c r="R88" i="14"/>
  <c r="P88" i="14"/>
  <c r="F82" i="14"/>
  <c r="F80" i="14"/>
  <c r="E78" i="14"/>
  <c r="F54" i="14"/>
  <c r="F52" i="14"/>
  <c r="E50" i="14"/>
  <c r="J24" i="14"/>
  <c r="E24" i="14"/>
  <c r="J83" i="14" s="1"/>
  <c r="J23" i="14"/>
  <c r="J21" i="14"/>
  <c r="E21" i="14"/>
  <c r="J82" i="14" s="1"/>
  <c r="J20" i="14"/>
  <c r="J18" i="14"/>
  <c r="E18" i="14"/>
  <c r="F83" i="14" s="1"/>
  <c r="J17" i="14"/>
  <c r="J12" i="14"/>
  <c r="J80" i="14"/>
  <c r="E7" i="14"/>
  <c r="E76" i="14"/>
  <c r="J39" i="13"/>
  <c r="J38" i="13"/>
  <c r="AY70" i="1" s="1"/>
  <c r="J37" i="13"/>
  <c r="AX70" i="1"/>
  <c r="BI115" i="13"/>
  <c r="BH115" i="13"/>
  <c r="BG115" i="13"/>
  <c r="BF115" i="13"/>
  <c r="T115" i="13"/>
  <c r="R115" i="13"/>
  <c r="P115" i="13"/>
  <c r="BI113" i="13"/>
  <c r="BH113" i="13"/>
  <c r="BG113" i="13"/>
  <c r="BF113" i="13"/>
  <c r="T113" i="13"/>
  <c r="R113" i="13"/>
  <c r="P113" i="13"/>
  <c r="BI110" i="13"/>
  <c r="BH110" i="13"/>
  <c r="BG110" i="13"/>
  <c r="BF110" i="13"/>
  <c r="T110" i="13"/>
  <c r="R110" i="13"/>
  <c r="P110" i="13"/>
  <c r="BI107" i="13"/>
  <c r="BH107" i="13"/>
  <c r="BG107" i="13"/>
  <c r="BF107" i="13"/>
  <c r="T107" i="13"/>
  <c r="R107" i="13"/>
  <c r="P107" i="13"/>
  <c r="BI101" i="13"/>
  <c r="BH101" i="13"/>
  <c r="BG101" i="13"/>
  <c r="BF101" i="13"/>
  <c r="T101" i="13"/>
  <c r="R101" i="13"/>
  <c r="P101" i="13"/>
  <c r="BI92" i="13"/>
  <c r="BH92" i="13"/>
  <c r="BG92" i="13"/>
  <c r="BF92" i="13"/>
  <c r="T92" i="13"/>
  <c r="T91" i="13"/>
  <c r="T90" i="13" s="1"/>
  <c r="R92" i="13"/>
  <c r="R91" i="13" s="1"/>
  <c r="R90" i="13" s="1"/>
  <c r="P92" i="13"/>
  <c r="P91" i="13" s="1"/>
  <c r="P90" i="13" s="1"/>
  <c r="F85" i="13"/>
  <c r="F83" i="13"/>
  <c r="E81" i="13"/>
  <c r="F58" i="13"/>
  <c r="F56" i="13"/>
  <c r="E54" i="13"/>
  <c r="J26" i="13"/>
  <c r="E26" i="13"/>
  <c r="J59" i="13"/>
  <c r="J25" i="13"/>
  <c r="J23" i="13"/>
  <c r="E23" i="13"/>
  <c r="J58" i="13"/>
  <c r="J22" i="13"/>
  <c r="J20" i="13"/>
  <c r="E20" i="13"/>
  <c r="F86" i="13"/>
  <c r="J19" i="13"/>
  <c r="J14" i="13"/>
  <c r="J56" i="13" s="1"/>
  <c r="E7" i="13"/>
  <c r="E50" i="13" s="1"/>
  <c r="J39" i="12"/>
  <c r="J38" i="12"/>
  <c r="AY69" i="1"/>
  <c r="J37" i="12"/>
  <c r="AX69" i="1" s="1"/>
  <c r="BI234" i="12"/>
  <c r="BH234" i="12"/>
  <c r="BG234" i="12"/>
  <c r="BF234" i="12"/>
  <c r="T234" i="12"/>
  <c r="R234" i="12"/>
  <c r="P234" i="12"/>
  <c r="BI229" i="12"/>
  <c r="BH229" i="12"/>
  <c r="BG229" i="12"/>
  <c r="BF229" i="12"/>
  <c r="T229" i="12"/>
  <c r="R229" i="12"/>
  <c r="P229" i="12"/>
  <c r="BI216" i="12"/>
  <c r="BH216" i="12"/>
  <c r="BG216" i="12"/>
  <c r="BF216" i="12"/>
  <c r="T216" i="12"/>
  <c r="R216" i="12"/>
  <c r="P216" i="12"/>
  <c r="BI203" i="12"/>
  <c r="BH203" i="12"/>
  <c r="BG203" i="12"/>
  <c r="BF203" i="12"/>
  <c r="T203" i="12"/>
  <c r="R203" i="12"/>
  <c r="P203" i="12"/>
  <c r="BI193" i="12"/>
  <c r="BH193" i="12"/>
  <c r="BG193" i="12"/>
  <c r="BF193" i="12"/>
  <c r="T193" i="12"/>
  <c r="R193" i="12"/>
  <c r="P193" i="12"/>
  <c r="BI187" i="12"/>
  <c r="BH187" i="12"/>
  <c r="BG187" i="12"/>
  <c r="BF187" i="12"/>
  <c r="T187" i="12"/>
  <c r="R187" i="12"/>
  <c r="P187" i="12"/>
  <c r="BI180" i="12"/>
  <c r="BH180" i="12"/>
  <c r="BG180" i="12"/>
  <c r="BF180" i="12"/>
  <c r="T180" i="12"/>
  <c r="R180" i="12"/>
  <c r="P180" i="12"/>
  <c r="BI176" i="12"/>
  <c r="BH176" i="12"/>
  <c r="BG176" i="12"/>
  <c r="BF176" i="12"/>
  <c r="T176" i="12"/>
  <c r="R176" i="12"/>
  <c r="P176" i="12"/>
  <c r="BI172" i="12"/>
  <c r="BH172" i="12"/>
  <c r="BG172" i="12"/>
  <c r="BF172" i="12"/>
  <c r="T172" i="12"/>
  <c r="R172" i="12"/>
  <c r="P172" i="12"/>
  <c r="BI168" i="12"/>
  <c r="BH168" i="12"/>
  <c r="BG168" i="12"/>
  <c r="BF168" i="12"/>
  <c r="T168" i="12"/>
  <c r="R168" i="12"/>
  <c r="P168" i="12"/>
  <c r="BI164" i="12"/>
  <c r="BH164" i="12"/>
  <c r="BG164" i="12"/>
  <c r="BF164" i="12"/>
  <c r="T164" i="12"/>
  <c r="R164" i="12"/>
  <c r="P164" i="12"/>
  <c r="BI159" i="12"/>
  <c r="BH159" i="12"/>
  <c r="BG159" i="12"/>
  <c r="BF159" i="12"/>
  <c r="T159" i="12"/>
  <c r="R159" i="12"/>
  <c r="P159" i="12"/>
  <c r="BI154" i="12"/>
  <c r="BH154" i="12"/>
  <c r="BG154" i="12"/>
  <c r="BF154" i="12"/>
  <c r="T154" i="12"/>
  <c r="R154" i="12"/>
  <c r="P154" i="12"/>
  <c r="BI149" i="12"/>
  <c r="BH149" i="12"/>
  <c r="BG149" i="12"/>
  <c r="BF149" i="12"/>
  <c r="T149" i="12"/>
  <c r="R149" i="12"/>
  <c r="P149" i="12"/>
  <c r="BI144" i="12"/>
  <c r="BH144" i="12"/>
  <c r="BG144" i="12"/>
  <c r="BF144" i="12"/>
  <c r="T144" i="12"/>
  <c r="R144" i="12"/>
  <c r="P144" i="12"/>
  <c r="BI139" i="12"/>
  <c r="BH139" i="12"/>
  <c r="BG139" i="12"/>
  <c r="BF139" i="12"/>
  <c r="T139" i="12"/>
  <c r="R139" i="12"/>
  <c r="P139" i="12"/>
  <c r="BI134" i="12"/>
  <c r="BH134" i="12"/>
  <c r="BG134" i="12"/>
  <c r="BF134" i="12"/>
  <c r="T134" i="12"/>
  <c r="R134" i="12"/>
  <c r="P134" i="12"/>
  <c r="BI129" i="12"/>
  <c r="BH129" i="12"/>
  <c r="BG129" i="12"/>
  <c r="BF129" i="12"/>
  <c r="T129" i="12"/>
  <c r="R129" i="12"/>
  <c r="P129" i="12"/>
  <c r="BI124" i="12"/>
  <c r="BH124" i="12"/>
  <c r="BG124" i="12"/>
  <c r="BF124" i="12"/>
  <c r="T124" i="12"/>
  <c r="R124" i="12"/>
  <c r="P124" i="12"/>
  <c r="BI119" i="12"/>
  <c r="BH119" i="12"/>
  <c r="BG119" i="12"/>
  <c r="BF119" i="12"/>
  <c r="T119" i="12"/>
  <c r="R119" i="12"/>
  <c r="P119" i="12"/>
  <c r="BI112" i="12"/>
  <c r="BH112" i="12"/>
  <c r="BG112" i="12"/>
  <c r="BF112" i="12"/>
  <c r="T112" i="12"/>
  <c r="R112" i="12"/>
  <c r="P112" i="12"/>
  <c r="BI107" i="12"/>
  <c r="BH107" i="12"/>
  <c r="BG107" i="12"/>
  <c r="BF107" i="12"/>
  <c r="T107" i="12"/>
  <c r="R107" i="12"/>
  <c r="P107" i="12"/>
  <c r="BI102" i="12"/>
  <c r="BH102" i="12"/>
  <c r="BG102" i="12"/>
  <c r="BF102" i="12"/>
  <c r="T102" i="12"/>
  <c r="R102" i="12"/>
  <c r="P102" i="12"/>
  <c r="BI96" i="12"/>
  <c r="BH96" i="12"/>
  <c r="BG96" i="12"/>
  <c r="BF96" i="12"/>
  <c r="T96" i="12"/>
  <c r="R96" i="12"/>
  <c r="P96" i="12"/>
  <c r="BI91" i="12"/>
  <c r="BH91" i="12"/>
  <c r="BG91" i="12"/>
  <c r="BF91" i="12"/>
  <c r="T91" i="12"/>
  <c r="R91" i="12"/>
  <c r="P91" i="12"/>
  <c r="F84" i="12"/>
  <c r="F82" i="12"/>
  <c r="E80" i="12"/>
  <c r="F58" i="12"/>
  <c r="F56" i="12"/>
  <c r="E54" i="12"/>
  <c r="J26" i="12"/>
  <c r="E26" i="12"/>
  <c r="J85" i="12"/>
  <c r="J25" i="12"/>
  <c r="J23" i="12"/>
  <c r="E23" i="12"/>
  <c r="J84" i="12" s="1"/>
  <c r="J22" i="12"/>
  <c r="J20" i="12"/>
  <c r="E20" i="12"/>
  <c r="F59" i="12" s="1"/>
  <c r="J19" i="12"/>
  <c r="J14" i="12"/>
  <c r="J82" i="12" s="1"/>
  <c r="E7" i="12"/>
  <c r="E76" i="12" s="1"/>
  <c r="J39" i="11"/>
  <c r="J38" i="11"/>
  <c r="AY68" i="1" s="1"/>
  <c r="J37" i="11"/>
  <c r="AX68" i="1"/>
  <c r="BI557" i="11"/>
  <c r="BH557" i="11"/>
  <c r="BG557" i="11"/>
  <c r="BF557" i="11"/>
  <c r="T557" i="11"/>
  <c r="R557" i="11"/>
  <c r="P557" i="11"/>
  <c r="BI553" i="11"/>
  <c r="BH553" i="11"/>
  <c r="BG553" i="11"/>
  <c r="BF553" i="11"/>
  <c r="T553" i="11"/>
  <c r="R553" i="11"/>
  <c r="P553" i="11"/>
  <c r="BI547" i="11"/>
  <c r="BH547" i="11"/>
  <c r="BG547" i="11"/>
  <c r="BF547" i="11"/>
  <c r="T547" i="11"/>
  <c r="R547" i="11"/>
  <c r="P547" i="11"/>
  <c r="BI536" i="11"/>
  <c r="BH536" i="11"/>
  <c r="BG536" i="11"/>
  <c r="BF536" i="11"/>
  <c r="T536" i="11"/>
  <c r="R536" i="11"/>
  <c r="P536" i="11"/>
  <c r="BI532" i="11"/>
  <c r="BH532" i="11"/>
  <c r="BG532" i="11"/>
  <c r="BF532" i="11"/>
  <c r="T532" i="11"/>
  <c r="R532" i="11"/>
  <c r="P532" i="11"/>
  <c r="BI522" i="11"/>
  <c r="BH522" i="11"/>
  <c r="BG522" i="11"/>
  <c r="BF522" i="11"/>
  <c r="T522" i="11"/>
  <c r="R522" i="11"/>
  <c r="P522" i="11"/>
  <c r="BI517" i="11"/>
  <c r="BH517" i="11"/>
  <c r="BG517" i="11"/>
  <c r="BF517" i="11"/>
  <c r="T517" i="11"/>
  <c r="R517" i="11"/>
  <c r="P517" i="11"/>
  <c r="BI514" i="11"/>
  <c r="BH514" i="11"/>
  <c r="BG514" i="11"/>
  <c r="BF514" i="11"/>
  <c r="T514" i="11"/>
  <c r="R514" i="11"/>
  <c r="P514" i="11"/>
  <c r="BI510" i="11"/>
  <c r="BH510" i="11"/>
  <c r="BG510" i="11"/>
  <c r="BF510" i="11"/>
  <c r="T510" i="11"/>
  <c r="R510" i="11"/>
  <c r="P510" i="11"/>
  <c r="BI504" i="11"/>
  <c r="BH504" i="11"/>
  <c r="BG504" i="11"/>
  <c r="BF504" i="11"/>
  <c r="T504" i="11"/>
  <c r="R504" i="11"/>
  <c r="P504" i="11"/>
  <c r="BI501" i="11"/>
  <c r="BH501" i="11"/>
  <c r="BG501" i="11"/>
  <c r="BF501" i="11"/>
  <c r="T501" i="11"/>
  <c r="R501" i="11"/>
  <c r="P501" i="11"/>
  <c r="BI493" i="11"/>
  <c r="BH493" i="11"/>
  <c r="BG493" i="11"/>
  <c r="BF493" i="11"/>
  <c r="T493" i="11"/>
  <c r="R493" i="11"/>
  <c r="P493" i="11"/>
  <c r="BI488" i="11"/>
  <c r="BH488" i="11"/>
  <c r="BG488" i="11"/>
  <c r="BF488" i="11"/>
  <c r="T488" i="11"/>
  <c r="R488" i="11"/>
  <c r="P488" i="11"/>
  <c r="BI485" i="11"/>
  <c r="BH485" i="11"/>
  <c r="BG485" i="11"/>
  <c r="BF485" i="11"/>
  <c r="T485" i="11"/>
  <c r="R485" i="11"/>
  <c r="P485" i="11"/>
  <c r="BI479" i="11"/>
  <c r="BH479" i="11"/>
  <c r="BG479" i="11"/>
  <c r="BF479" i="11"/>
  <c r="T479" i="11"/>
  <c r="R479" i="11"/>
  <c r="P479" i="11"/>
  <c r="BI470" i="11"/>
  <c r="BH470" i="11"/>
  <c r="BG470" i="11"/>
  <c r="BF470" i="11"/>
  <c r="T470" i="11"/>
  <c r="R470" i="11"/>
  <c r="P470" i="11"/>
  <c r="BI464" i="11"/>
  <c r="BH464" i="11"/>
  <c r="BG464" i="11"/>
  <c r="BF464" i="11"/>
  <c r="T464" i="11"/>
  <c r="R464" i="11"/>
  <c r="P464" i="11"/>
  <c r="BI457" i="11"/>
  <c r="BH457" i="11"/>
  <c r="BG457" i="11"/>
  <c r="BF457" i="11"/>
  <c r="T457" i="11"/>
  <c r="R457" i="11"/>
  <c r="P457" i="11"/>
  <c r="BI451" i="11"/>
  <c r="BH451" i="11"/>
  <c r="BG451" i="11"/>
  <c r="BF451" i="11"/>
  <c r="T451" i="11"/>
  <c r="R451" i="11"/>
  <c r="P451" i="11"/>
  <c r="BI445" i="11"/>
  <c r="BH445" i="11"/>
  <c r="BG445" i="11"/>
  <c r="BF445" i="11"/>
  <c r="T445" i="11"/>
  <c r="R445" i="11"/>
  <c r="P445" i="11"/>
  <c r="BI436" i="11"/>
  <c r="BH436" i="11"/>
  <c r="BG436" i="11"/>
  <c r="BF436" i="11"/>
  <c r="T436" i="11"/>
  <c r="R436" i="11"/>
  <c r="P436" i="11"/>
  <c r="BI420" i="11"/>
  <c r="BH420" i="11"/>
  <c r="BG420" i="11"/>
  <c r="BF420" i="11"/>
  <c r="T420" i="11"/>
  <c r="T419" i="11" s="1"/>
  <c r="R420" i="11"/>
  <c r="R419" i="11"/>
  <c r="P420" i="11"/>
  <c r="P419" i="11" s="1"/>
  <c r="BI406" i="11"/>
  <c r="BH406" i="11"/>
  <c r="BG406" i="11"/>
  <c r="BF406" i="11"/>
  <c r="T406" i="11"/>
  <c r="R406" i="11"/>
  <c r="P406" i="11"/>
  <c r="BI397" i="11"/>
  <c r="BH397" i="11"/>
  <c r="BG397" i="11"/>
  <c r="BF397" i="11"/>
  <c r="T397" i="11"/>
  <c r="R397" i="11"/>
  <c r="P397" i="11"/>
  <c r="BI384" i="11"/>
  <c r="BH384" i="11"/>
  <c r="BG384" i="11"/>
  <c r="BF384" i="11"/>
  <c r="T384" i="11"/>
  <c r="R384" i="11"/>
  <c r="P384" i="11"/>
  <c r="BI374" i="11"/>
  <c r="BH374" i="11"/>
  <c r="BG374" i="11"/>
  <c r="BF374" i="11"/>
  <c r="T374" i="11"/>
  <c r="R374" i="11"/>
  <c r="P374" i="11"/>
  <c r="BI371" i="11"/>
  <c r="BH371" i="11"/>
  <c r="BG371" i="11"/>
  <c r="BF371" i="11"/>
  <c r="T371" i="11"/>
  <c r="R371" i="11"/>
  <c r="P371" i="11"/>
  <c r="BI369" i="11"/>
  <c r="BH369" i="11"/>
  <c r="BG369" i="11"/>
  <c r="BF369" i="11"/>
  <c r="T369" i="11"/>
  <c r="R369" i="11"/>
  <c r="P369" i="11"/>
  <c r="BI367" i="11"/>
  <c r="BH367" i="11"/>
  <c r="BG367" i="11"/>
  <c r="BF367" i="11"/>
  <c r="T367" i="11"/>
  <c r="R367" i="11"/>
  <c r="P367" i="11"/>
  <c r="BI357" i="11"/>
  <c r="BH357" i="11"/>
  <c r="BG357" i="11"/>
  <c r="BF357" i="11"/>
  <c r="T357" i="11"/>
  <c r="R357" i="11"/>
  <c r="P357" i="11"/>
  <c r="BI350" i="11"/>
  <c r="BH350" i="11"/>
  <c r="BG350" i="11"/>
  <c r="BF350" i="11"/>
  <c r="T350" i="11"/>
  <c r="R350" i="11"/>
  <c r="P350" i="11"/>
  <c r="BI344" i="11"/>
  <c r="BH344" i="11"/>
  <c r="BG344" i="11"/>
  <c r="BF344" i="11"/>
  <c r="T344" i="11"/>
  <c r="R344" i="11"/>
  <c r="P344" i="11"/>
  <c r="BI337" i="11"/>
  <c r="BH337" i="11"/>
  <c r="BG337" i="11"/>
  <c r="BF337" i="11"/>
  <c r="T337" i="11"/>
  <c r="R337" i="11"/>
  <c r="P337" i="11"/>
  <c r="BI332" i="11"/>
  <c r="BH332" i="11"/>
  <c r="BG332" i="11"/>
  <c r="BF332" i="11"/>
  <c r="T332" i="11"/>
  <c r="R332" i="11"/>
  <c r="P332" i="11"/>
  <c r="BI318" i="11"/>
  <c r="BH318" i="11"/>
  <c r="BG318" i="11"/>
  <c r="BF318" i="11"/>
  <c r="T318" i="11"/>
  <c r="R318" i="11"/>
  <c r="P318" i="11"/>
  <c r="BI308" i="11"/>
  <c r="BH308" i="11"/>
  <c r="BG308" i="11"/>
  <c r="BF308" i="11"/>
  <c r="T308" i="11"/>
  <c r="R308" i="11"/>
  <c r="P308" i="11"/>
  <c r="BI303" i="11"/>
  <c r="BH303" i="11"/>
  <c r="BG303" i="11"/>
  <c r="BF303" i="11"/>
  <c r="T303" i="11"/>
  <c r="R303" i="11"/>
  <c r="P303" i="11"/>
  <c r="BI295" i="11"/>
  <c r="BH295" i="11"/>
  <c r="BG295" i="11"/>
  <c r="BF295" i="11"/>
  <c r="T295" i="11"/>
  <c r="R295" i="11"/>
  <c r="P295" i="11"/>
  <c r="BI288" i="11"/>
  <c r="BH288" i="11"/>
  <c r="BG288" i="11"/>
  <c r="BF288" i="11"/>
  <c r="T288" i="11"/>
  <c r="R288" i="11"/>
  <c r="P288" i="11"/>
  <c r="BI283" i="11"/>
  <c r="BH283" i="11"/>
  <c r="BG283" i="11"/>
  <c r="BF283" i="11"/>
  <c r="T283" i="11"/>
  <c r="R283" i="11"/>
  <c r="P283" i="11"/>
  <c r="BI277" i="11"/>
  <c r="BH277" i="11"/>
  <c r="BG277" i="11"/>
  <c r="BF277" i="11"/>
  <c r="T277" i="11"/>
  <c r="R277" i="11"/>
  <c r="P277" i="11"/>
  <c r="BI272" i="11"/>
  <c r="BH272" i="11"/>
  <c r="BG272" i="11"/>
  <c r="BF272" i="11"/>
  <c r="T272" i="11"/>
  <c r="R272" i="11"/>
  <c r="P272" i="11"/>
  <c r="BI266" i="11"/>
  <c r="BH266" i="11"/>
  <c r="BG266" i="11"/>
  <c r="BF266" i="11"/>
  <c r="T266" i="11"/>
  <c r="R266" i="11"/>
  <c r="P266" i="11"/>
  <c r="BI256" i="11"/>
  <c r="BH256" i="11"/>
  <c r="BG256" i="11"/>
  <c r="BF256" i="11"/>
  <c r="T256" i="11"/>
  <c r="R256" i="11"/>
  <c r="P256" i="11"/>
  <c r="BI247" i="11"/>
  <c r="BH247" i="11"/>
  <c r="BG247" i="11"/>
  <c r="BF247" i="11"/>
  <c r="T247" i="11"/>
  <c r="R247" i="11"/>
  <c r="P247" i="11"/>
  <c r="BI239" i="11"/>
  <c r="BH239" i="11"/>
  <c r="BG239" i="11"/>
  <c r="BF239" i="11"/>
  <c r="T239" i="11"/>
  <c r="R239" i="11"/>
  <c r="P239" i="11"/>
  <c r="BI228" i="11"/>
  <c r="BH228" i="11"/>
  <c r="BG228" i="11"/>
  <c r="BF228" i="11"/>
  <c r="T228" i="11"/>
  <c r="R228" i="11"/>
  <c r="P228" i="11"/>
  <c r="BI224" i="11"/>
  <c r="BH224" i="11"/>
  <c r="BG224" i="11"/>
  <c r="BF224" i="11"/>
  <c r="T224" i="11"/>
  <c r="R224" i="11"/>
  <c r="P224" i="11"/>
  <c r="BI216" i="11"/>
  <c r="BH216" i="11"/>
  <c r="BG216" i="11"/>
  <c r="BF216" i="11"/>
  <c r="T216" i="11"/>
  <c r="R216" i="11"/>
  <c r="P216" i="11"/>
  <c r="BI207" i="11"/>
  <c r="BH207" i="11"/>
  <c r="BG207" i="11"/>
  <c r="BF207" i="11"/>
  <c r="T207" i="11"/>
  <c r="R207" i="11"/>
  <c r="P207" i="11"/>
  <c r="BI201" i="11"/>
  <c r="BH201" i="11"/>
  <c r="BG201" i="11"/>
  <c r="BF201" i="11"/>
  <c r="T201" i="11"/>
  <c r="R201" i="11"/>
  <c r="P201" i="11"/>
  <c r="BI196" i="11"/>
  <c r="BH196" i="11"/>
  <c r="BG196" i="11"/>
  <c r="BF196" i="11"/>
  <c r="T196" i="11"/>
  <c r="R196" i="11"/>
  <c r="P196" i="11"/>
  <c r="BI190" i="11"/>
  <c r="BH190" i="11"/>
  <c r="BG190" i="11"/>
  <c r="BF190" i="11"/>
  <c r="T190" i="11"/>
  <c r="R190" i="11"/>
  <c r="P190" i="11"/>
  <c r="BI184" i="11"/>
  <c r="BH184" i="11"/>
  <c r="BG184" i="11"/>
  <c r="BF184" i="11"/>
  <c r="T184" i="11"/>
  <c r="R184" i="11"/>
  <c r="P184" i="11"/>
  <c r="BI179" i="11"/>
  <c r="BH179" i="11"/>
  <c r="BG179" i="11"/>
  <c r="BF179" i="11"/>
  <c r="T179" i="11"/>
  <c r="R179" i="11"/>
  <c r="P179" i="11"/>
  <c r="BI174" i="11"/>
  <c r="BH174" i="11"/>
  <c r="BG174" i="11"/>
  <c r="BF174" i="11"/>
  <c r="T174" i="11"/>
  <c r="R174" i="11"/>
  <c r="P174" i="11"/>
  <c r="BI168" i="11"/>
  <c r="BH168" i="11"/>
  <c r="BG168" i="11"/>
  <c r="BF168" i="11"/>
  <c r="T168" i="11"/>
  <c r="R168" i="11"/>
  <c r="P168" i="11"/>
  <c r="BI162" i="11"/>
  <c r="BH162" i="11"/>
  <c r="BG162" i="11"/>
  <c r="BF162" i="11"/>
  <c r="T162" i="11"/>
  <c r="R162" i="11"/>
  <c r="P162" i="11"/>
  <c r="BI153" i="11"/>
  <c r="BH153" i="11"/>
  <c r="BG153" i="11"/>
  <c r="BF153" i="11"/>
  <c r="T153" i="11"/>
  <c r="R153" i="11"/>
  <c r="P153" i="11"/>
  <c r="BI144" i="11"/>
  <c r="BH144" i="11"/>
  <c r="BG144" i="11"/>
  <c r="BF144" i="11"/>
  <c r="T144" i="11"/>
  <c r="R144" i="11"/>
  <c r="P144" i="11"/>
  <c r="BI139" i="11"/>
  <c r="BH139" i="11"/>
  <c r="BG139" i="11"/>
  <c r="BF139" i="11"/>
  <c r="T139" i="11"/>
  <c r="R139" i="11"/>
  <c r="P139" i="11"/>
  <c r="BI128" i="11"/>
  <c r="BH128" i="11"/>
  <c r="BG128" i="11"/>
  <c r="BF128" i="11"/>
  <c r="T128" i="11"/>
  <c r="R128" i="11"/>
  <c r="P128" i="11"/>
  <c r="BI120" i="11"/>
  <c r="BH120" i="11"/>
  <c r="BG120" i="11"/>
  <c r="BF120" i="11"/>
  <c r="T120" i="11"/>
  <c r="R120" i="11"/>
  <c r="P120" i="11"/>
  <c r="BI117" i="11"/>
  <c r="BH117" i="11"/>
  <c r="BG117" i="11"/>
  <c r="BF117" i="11"/>
  <c r="T117" i="11"/>
  <c r="R117" i="11"/>
  <c r="P117" i="11"/>
  <c r="BI114" i="11"/>
  <c r="BH114" i="11"/>
  <c r="BG114" i="11"/>
  <c r="BF114" i="11"/>
  <c r="T114" i="11"/>
  <c r="R114" i="11"/>
  <c r="P114" i="11"/>
  <c r="BI109" i="11"/>
  <c r="BH109" i="11"/>
  <c r="BG109" i="11"/>
  <c r="BF109" i="11"/>
  <c r="T109" i="11"/>
  <c r="R109" i="11"/>
  <c r="P109" i="11"/>
  <c r="BI101" i="11"/>
  <c r="BH101" i="11"/>
  <c r="BG101" i="11"/>
  <c r="BF101" i="11"/>
  <c r="T101" i="11"/>
  <c r="R101" i="11"/>
  <c r="P101" i="11"/>
  <c r="F94" i="11"/>
  <c r="F92" i="11"/>
  <c r="E90" i="11"/>
  <c r="F58" i="11"/>
  <c r="F56" i="11"/>
  <c r="E54" i="11"/>
  <c r="J26" i="11"/>
  <c r="E26" i="11"/>
  <c r="J95" i="11" s="1"/>
  <c r="J25" i="11"/>
  <c r="J23" i="11"/>
  <c r="E23" i="11"/>
  <c r="J94" i="11" s="1"/>
  <c r="J22" i="11"/>
  <c r="J20" i="11"/>
  <c r="E20" i="11"/>
  <c r="F95" i="11" s="1"/>
  <c r="J19" i="11"/>
  <c r="J14" i="11"/>
  <c r="J56" i="11"/>
  <c r="E7" i="11"/>
  <c r="E50" i="11" s="1"/>
  <c r="J39" i="10"/>
  <c r="J38" i="10"/>
  <c r="AY66" i="1" s="1"/>
  <c r="J37" i="10"/>
  <c r="AX66" i="1" s="1"/>
  <c r="BI115" i="10"/>
  <c r="BH115" i="10"/>
  <c r="BG115" i="10"/>
  <c r="BF115" i="10"/>
  <c r="T115" i="10"/>
  <c r="R115" i="10"/>
  <c r="P115" i="10"/>
  <c r="BI113" i="10"/>
  <c r="BH113" i="10"/>
  <c r="BG113" i="10"/>
  <c r="BF113" i="10"/>
  <c r="T113" i="10"/>
  <c r="R113" i="10"/>
  <c r="P113" i="10"/>
  <c r="BI110" i="10"/>
  <c r="BH110" i="10"/>
  <c r="BG110" i="10"/>
  <c r="BF110" i="10"/>
  <c r="T110" i="10"/>
  <c r="R110" i="10"/>
  <c r="P110" i="10"/>
  <c r="BI107" i="10"/>
  <c r="BH107" i="10"/>
  <c r="BG107" i="10"/>
  <c r="BF107" i="10"/>
  <c r="T107" i="10"/>
  <c r="R107" i="10"/>
  <c r="P107" i="10"/>
  <c r="BI101" i="10"/>
  <c r="BH101" i="10"/>
  <c r="BG101" i="10"/>
  <c r="BF101" i="10"/>
  <c r="T101" i="10"/>
  <c r="R101" i="10"/>
  <c r="P101" i="10"/>
  <c r="BI92" i="10"/>
  <c r="BH92" i="10"/>
  <c r="BG92" i="10"/>
  <c r="BF92" i="10"/>
  <c r="T92" i="10"/>
  <c r="T91" i="10"/>
  <c r="T90" i="10" s="1"/>
  <c r="R92" i="10"/>
  <c r="R91" i="10"/>
  <c r="R90" i="10"/>
  <c r="P92" i="10"/>
  <c r="P91" i="10"/>
  <c r="P90" i="10" s="1"/>
  <c r="F85" i="10"/>
  <c r="F83" i="10"/>
  <c r="E81" i="10"/>
  <c r="F58" i="10"/>
  <c r="F56" i="10"/>
  <c r="E54" i="10"/>
  <c r="J26" i="10"/>
  <c r="E26" i="10"/>
  <c r="J59" i="10"/>
  <c r="J25" i="10"/>
  <c r="J23" i="10"/>
  <c r="E23" i="10"/>
  <c r="J85" i="10"/>
  <c r="J22" i="10"/>
  <c r="J20" i="10"/>
  <c r="E20" i="10"/>
  <c r="F59" i="10"/>
  <c r="J19" i="10"/>
  <c r="J14" i="10"/>
  <c r="J56" i="10"/>
  <c r="E7" i="10"/>
  <c r="E50" i="10" s="1"/>
  <c r="J39" i="9"/>
  <c r="J38" i="9"/>
  <c r="AY65" i="1"/>
  <c r="J37" i="9"/>
  <c r="AX65" i="1" s="1"/>
  <c r="BI231" i="9"/>
  <c r="BH231" i="9"/>
  <c r="BG231" i="9"/>
  <c r="BF231" i="9"/>
  <c r="T231" i="9"/>
  <c r="R231" i="9"/>
  <c r="P231" i="9"/>
  <c r="BI226" i="9"/>
  <c r="BH226" i="9"/>
  <c r="BG226" i="9"/>
  <c r="BF226" i="9"/>
  <c r="T226" i="9"/>
  <c r="R226" i="9"/>
  <c r="P226" i="9"/>
  <c r="BI215" i="9"/>
  <c r="BH215" i="9"/>
  <c r="BG215" i="9"/>
  <c r="BF215" i="9"/>
  <c r="T215" i="9"/>
  <c r="R215" i="9"/>
  <c r="P215" i="9"/>
  <c r="BI204" i="9"/>
  <c r="BH204" i="9"/>
  <c r="BG204" i="9"/>
  <c r="BF204" i="9"/>
  <c r="T204" i="9"/>
  <c r="R204" i="9"/>
  <c r="P204" i="9"/>
  <c r="BI197" i="9"/>
  <c r="BH197" i="9"/>
  <c r="BG197" i="9"/>
  <c r="BF197" i="9"/>
  <c r="T197" i="9"/>
  <c r="R197" i="9"/>
  <c r="P197" i="9"/>
  <c r="BI191" i="9"/>
  <c r="BH191" i="9"/>
  <c r="BG191" i="9"/>
  <c r="BF191" i="9"/>
  <c r="T191" i="9"/>
  <c r="R191" i="9"/>
  <c r="P191" i="9"/>
  <c r="BI185" i="9"/>
  <c r="BH185" i="9"/>
  <c r="BG185" i="9"/>
  <c r="BF185" i="9"/>
  <c r="T185" i="9"/>
  <c r="R185" i="9"/>
  <c r="P185" i="9"/>
  <c r="BI180" i="9"/>
  <c r="BH180" i="9"/>
  <c r="BG180" i="9"/>
  <c r="BF180" i="9"/>
  <c r="T180" i="9"/>
  <c r="R180" i="9"/>
  <c r="P180" i="9"/>
  <c r="BI176" i="9"/>
  <c r="BH176" i="9"/>
  <c r="BG176" i="9"/>
  <c r="BF176" i="9"/>
  <c r="T176" i="9"/>
  <c r="R176" i="9"/>
  <c r="P176" i="9"/>
  <c r="BI170" i="9"/>
  <c r="BH170" i="9"/>
  <c r="BG170" i="9"/>
  <c r="BF170" i="9"/>
  <c r="T170" i="9"/>
  <c r="R170" i="9"/>
  <c r="P170" i="9"/>
  <c r="BI166" i="9"/>
  <c r="BH166" i="9"/>
  <c r="BG166" i="9"/>
  <c r="BF166" i="9"/>
  <c r="T166" i="9"/>
  <c r="R166" i="9"/>
  <c r="P166" i="9"/>
  <c r="BI162" i="9"/>
  <c r="BH162" i="9"/>
  <c r="BG162" i="9"/>
  <c r="BF162" i="9"/>
  <c r="T162" i="9"/>
  <c r="R162" i="9"/>
  <c r="P162" i="9"/>
  <c r="BI157" i="9"/>
  <c r="BH157" i="9"/>
  <c r="BG157" i="9"/>
  <c r="BF157" i="9"/>
  <c r="T157" i="9"/>
  <c r="R157" i="9"/>
  <c r="P157" i="9"/>
  <c r="BI152" i="9"/>
  <c r="BH152" i="9"/>
  <c r="BG152" i="9"/>
  <c r="BF152" i="9"/>
  <c r="T152" i="9"/>
  <c r="R152" i="9"/>
  <c r="P152" i="9"/>
  <c r="BI147" i="9"/>
  <c r="BH147" i="9"/>
  <c r="BG147" i="9"/>
  <c r="BF147" i="9"/>
  <c r="T147" i="9"/>
  <c r="R147" i="9"/>
  <c r="P147" i="9"/>
  <c r="BI142" i="9"/>
  <c r="BH142" i="9"/>
  <c r="BG142" i="9"/>
  <c r="BF142" i="9"/>
  <c r="T142" i="9"/>
  <c r="R142" i="9"/>
  <c r="P142" i="9"/>
  <c r="BI137" i="9"/>
  <c r="BH137" i="9"/>
  <c r="BG137" i="9"/>
  <c r="BF137" i="9"/>
  <c r="T137" i="9"/>
  <c r="R137" i="9"/>
  <c r="P137" i="9"/>
  <c r="BI132" i="9"/>
  <c r="BH132" i="9"/>
  <c r="BG132" i="9"/>
  <c r="F37" i="9" s="1"/>
  <c r="BF132" i="9"/>
  <c r="T132" i="9"/>
  <c r="R132" i="9"/>
  <c r="P132" i="9"/>
  <c r="BI127" i="9"/>
  <c r="BH127" i="9"/>
  <c r="BG127" i="9"/>
  <c r="BF127" i="9"/>
  <c r="T127" i="9"/>
  <c r="R127" i="9"/>
  <c r="P127" i="9"/>
  <c r="BI122" i="9"/>
  <c r="BH122" i="9"/>
  <c r="BG122" i="9"/>
  <c r="BF122" i="9"/>
  <c r="T122" i="9"/>
  <c r="R122" i="9"/>
  <c r="P122" i="9"/>
  <c r="BI117" i="9"/>
  <c r="BH117" i="9"/>
  <c r="BG117" i="9"/>
  <c r="BF117" i="9"/>
  <c r="T117" i="9"/>
  <c r="R117" i="9"/>
  <c r="P117" i="9"/>
  <c r="BI112" i="9"/>
  <c r="BH112" i="9"/>
  <c r="BG112" i="9"/>
  <c r="BF112" i="9"/>
  <c r="T112" i="9"/>
  <c r="R112" i="9"/>
  <c r="P112" i="9"/>
  <c r="BI107" i="9"/>
  <c r="BH107" i="9"/>
  <c r="BG107" i="9"/>
  <c r="BF107" i="9"/>
  <c r="T107" i="9"/>
  <c r="R107" i="9"/>
  <c r="P107" i="9"/>
  <c r="BI102" i="9"/>
  <c r="BH102" i="9"/>
  <c r="BG102" i="9"/>
  <c r="BF102" i="9"/>
  <c r="T102" i="9"/>
  <c r="R102" i="9"/>
  <c r="P102" i="9"/>
  <c r="BI96" i="9"/>
  <c r="BH96" i="9"/>
  <c r="BG96" i="9"/>
  <c r="BF96" i="9"/>
  <c r="T96" i="9"/>
  <c r="R96" i="9"/>
  <c r="P96" i="9"/>
  <c r="BI91" i="9"/>
  <c r="BH91" i="9"/>
  <c r="BG91" i="9"/>
  <c r="BF91" i="9"/>
  <c r="T91" i="9"/>
  <c r="R91" i="9"/>
  <c r="P91" i="9"/>
  <c r="F84" i="9"/>
  <c r="F82" i="9"/>
  <c r="E80" i="9"/>
  <c r="F58" i="9"/>
  <c r="F56" i="9"/>
  <c r="E54" i="9"/>
  <c r="J26" i="9"/>
  <c r="E26" i="9"/>
  <c r="J59" i="9" s="1"/>
  <c r="J25" i="9"/>
  <c r="J23" i="9"/>
  <c r="E23" i="9"/>
  <c r="J84" i="9" s="1"/>
  <c r="J22" i="9"/>
  <c r="J20" i="9"/>
  <c r="E20" i="9"/>
  <c r="F85" i="9" s="1"/>
  <c r="J19" i="9"/>
  <c r="J14" i="9"/>
  <c r="J82" i="9"/>
  <c r="E7" i="9"/>
  <c r="E76" i="9" s="1"/>
  <c r="J39" i="8"/>
  <c r="J38" i="8"/>
  <c r="AY64" i="1" s="1"/>
  <c r="J37" i="8"/>
  <c r="AX64" i="1"/>
  <c r="BI609" i="8"/>
  <c r="BH609" i="8"/>
  <c r="BG609" i="8"/>
  <c r="BF609" i="8"/>
  <c r="T609" i="8"/>
  <c r="R609" i="8"/>
  <c r="P609" i="8"/>
  <c r="BI605" i="8"/>
  <c r="BH605" i="8"/>
  <c r="BG605" i="8"/>
  <c r="BF605" i="8"/>
  <c r="T605" i="8"/>
  <c r="R605" i="8"/>
  <c r="P605" i="8"/>
  <c r="BI599" i="8"/>
  <c r="BH599" i="8"/>
  <c r="BG599" i="8"/>
  <c r="BF599" i="8"/>
  <c r="T599" i="8"/>
  <c r="R599" i="8"/>
  <c r="P599" i="8"/>
  <c r="BI585" i="8"/>
  <c r="BH585" i="8"/>
  <c r="BG585" i="8"/>
  <c r="BF585" i="8"/>
  <c r="T585" i="8"/>
  <c r="R585" i="8"/>
  <c r="P585" i="8"/>
  <c r="BI581" i="8"/>
  <c r="BH581" i="8"/>
  <c r="BG581" i="8"/>
  <c r="BF581" i="8"/>
  <c r="T581" i="8"/>
  <c r="R581" i="8"/>
  <c r="P581" i="8"/>
  <c r="BI568" i="8"/>
  <c r="BH568" i="8"/>
  <c r="BG568" i="8"/>
  <c r="BF568" i="8"/>
  <c r="T568" i="8"/>
  <c r="R568" i="8"/>
  <c r="P568" i="8"/>
  <c r="BI563" i="8"/>
  <c r="BH563" i="8"/>
  <c r="BG563" i="8"/>
  <c r="BF563" i="8"/>
  <c r="T563" i="8"/>
  <c r="R563" i="8"/>
  <c r="P563" i="8"/>
  <c r="BI560" i="8"/>
  <c r="BH560" i="8"/>
  <c r="BG560" i="8"/>
  <c r="BF560" i="8"/>
  <c r="T560" i="8"/>
  <c r="R560" i="8"/>
  <c r="P560" i="8"/>
  <c r="BI556" i="8"/>
  <c r="BH556" i="8"/>
  <c r="BG556" i="8"/>
  <c r="BF556" i="8"/>
  <c r="T556" i="8"/>
  <c r="R556" i="8"/>
  <c r="P556" i="8"/>
  <c r="BI550" i="8"/>
  <c r="BH550" i="8"/>
  <c r="BG550" i="8"/>
  <c r="BF550" i="8"/>
  <c r="T550" i="8"/>
  <c r="R550" i="8"/>
  <c r="P550" i="8"/>
  <c r="BI547" i="8"/>
  <c r="BH547" i="8"/>
  <c r="BG547" i="8"/>
  <c r="BF547" i="8"/>
  <c r="T547" i="8"/>
  <c r="R547" i="8"/>
  <c r="P547" i="8"/>
  <c r="BI544" i="8"/>
  <c r="BH544" i="8"/>
  <c r="BG544" i="8"/>
  <c r="BF544" i="8"/>
  <c r="T544" i="8"/>
  <c r="R544" i="8"/>
  <c r="P544" i="8"/>
  <c r="BI536" i="8"/>
  <c r="BH536" i="8"/>
  <c r="BG536" i="8"/>
  <c r="BF536" i="8"/>
  <c r="T536" i="8"/>
  <c r="R536" i="8"/>
  <c r="P536" i="8"/>
  <c r="BI531" i="8"/>
  <c r="BH531" i="8"/>
  <c r="BG531" i="8"/>
  <c r="BF531" i="8"/>
  <c r="T531" i="8"/>
  <c r="R531" i="8"/>
  <c r="P531" i="8"/>
  <c r="BI528" i="8"/>
  <c r="BH528" i="8"/>
  <c r="BG528" i="8"/>
  <c r="BF528" i="8"/>
  <c r="T528" i="8"/>
  <c r="R528" i="8"/>
  <c r="P528" i="8"/>
  <c r="BI522" i="8"/>
  <c r="BH522" i="8"/>
  <c r="BG522" i="8"/>
  <c r="BF522" i="8"/>
  <c r="T522" i="8"/>
  <c r="R522" i="8"/>
  <c r="P522" i="8"/>
  <c r="BI515" i="8"/>
  <c r="BH515" i="8"/>
  <c r="BG515" i="8"/>
  <c r="BF515" i="8"/>
  <c r="T515" i="8"/>
  <c r="R515" i="8"/>
  <c r="P515" i="8"/>
  <c r="BI509" i="8"/>
  <c r="BH509" i="8"/>
  <c r="BG509" i="8"/>
  <c r="BF509" i="8"/>
  <c r="T509" i="8"/>
  <c r="R509" i="8"/>
  <c r="P509" i="8"/>
  <c r="BI501" i="8"/>
  <c r="BH501" i="8"/>
  <c r="BG501" i="8"/>
  <c r="BF501" i="8"/>
  <c r="T501" i="8"/>
  <c r="R501" i="8"/>
  <c r="P501" i="8"/>
  <c r="BI492" i="8"/>
  <c r="BH492" i="8"/>
  <c r="BG492" i="8"/>
  <c r="BF492" i="8"/>
  <c r="T492" i="8"/>
  <c r="R492" i="8"/>
  <c r="P492" i="8"/>
  <c r="BI486" i="8"/>
  <c r="BH486" i="8"/>
  <c r="BG486" i="8"/>
  <c r="BF486" i="8"/>
  <c r="T486" i="8"/>
  <c r="R486" i="8"/>
  <c r="P486" i="8"/>
  <c r="BI480" i="8"/>
  <c r="BH480" i="8"/>
  <c r="BG480" i="8"/>
  <c r="BF480" i="8"/>
  <c r="T480" i="8"/>
  <c r="R480" i="8"/>
  <c r="P480" i="8"/>
  <c r="BI471" i="8"/>
  <c r="BH471" i="8"/>
  <c r="BG471" i="8"/>
  <c r="BF471" i="8"/>
  <c r="T471" i="8"/>
  <c r="R471" i="8"/>
  <c r="P471" i="8"/>
  <c r="BI454" i="8"/>
  <c r="BH454" i="8"/>
  <c r="BG454" i="8"/>
  <c r="BF454" i="8"/>
  <c r="T454" i="8"/>
  <c r="T453" i="8" s="1"/>
  <c r="R454" i="8"/>
  <c r="R453" i="8"/>
  <c r="P454" i="8"/>
  <c r="P453" i="8"/>
  <c r="BI443" i="8"/>
  <c r="BH443" i="8"/>
  <c r="BG443" i="8"/>
  <c r="BF443" i="8"/>
  <c r="T443" i="8"/>
  <c r="R443" i="8"/>
  <c r="P443" i="8"/>
  <c r="BI434" i="8"/>
  <c r="BH434" i="8"/>
  <c r="BG434" i="8"/>
  <c r="BF434" i="8"/>
  <c r="T434" i="8"/>
  <c r="R434" i="8"/>
  <c r="P434" i="8"/>
  <c r="BI423" i="8"/>
  <c r="BH423" i="8"/>
  <c r="BG423" i="8"/>
  <c r="BF423" i="8"/>
  <c r="T423" i="8"/>
  <c r="R423" i="8"/>
  <c r="P423" i="8"/>
  <c r="BI413" i="8"/>
  <c r="BH413" i="8"/>
  <c r="BG413" i="8"/>
  <c r="BF413" i="8"/>
  <c r="T413" i="8"/>
  <c r="R413" i="8"/>
  <c r="P413" i="8"/>
  <c r="BI403" i="8"/>
  <c r="BH403" i="8"/>
  <c r="BG403" i="8"/>
  <c r="BF403" i="8"/>
  <c r="T403" i="8"/>
  <c r="R403" i="8"/>
  <c r="P403" i="8"/>
  <c r="BI400" i="8"/>
  <c r="BH400" i="8"/>
  <c r="BG400" i="8"/>
  <c r="BF400" i="8"/>
  <c r="T400" i="8"/>
  <c r="R400" i="8"/>
  <c r="P400" i="8"/>
  <c r="BI395" i="8"/>
  <c r="BH395" i="8"/>
  <c r="BG395" i="8"/>
  <c r="BF395" i="8"/>
  <c r="T395" i="8"/>
  <c r="R395" i="8"/>
  <c r="P395" i="8"/>
  <c r="BI386" i="8"/>
  <c r="BH386" i="8"/>
  <c r="BG386" i="8"/>
  <c r="BF386" i="8"/>
  <c r="T386" i="8"/>
  <c r="R386" i="8"/>
  <c r="P386" i="8"/>
  <c r="BI381" i="8"/>
  <c r="BH381" i="8"/>
  <c r="BG381" i="8"/>
  <c r="BF381" i="8"/>
  <c r="T381" i="8"/>
  <c r="R381" i="8"/>
  <c r="P381" i="8"/>
  <c r="BI372" i="8"/>
  <c r="BH372" i="8"/>
  <c r="BG372" i="8"/>
  <c r="BF372" i="8"/>
  <c r="T372" i="8"/>
  <c r="R372" i="8"/>
  <c r="P372" i="8"/>
  <c r="BI370" i="8"/>
  <c r="BH370" i="8"/>
  <c r="BG370" i="8"/>
  <c r="BF370" i="8"/>
  <c r="T370" i="8"/>
  <c r="R370" i="8"/>
  <c r="P370" i="8"/>
  <c r="BI364" i="8"/>
  <c r="BH364" i="8"/>
  <c r="BG364" i="8"/>
  <c r="BF364" i="8"/>
  <c r="T364" i="8"/>
  <c r="R364" i="8"/>
  <c r="P364" i="8"/>
  <c r="BI359" i="8"/>
  <c r="BH359" i="8"/>
  <c r="BG359" i="8"/>
  <c r="BF359" i="8"/>
  <c r="T359" i="8"/>
  <c r="R359" i="8"/>
  <c r="P359" i="8"/>
  <c r="BI353" i="8"/>
  <c r="BH353" i="8"/>
  <c r="BG353" i="8"/>
  <c r="BF353" i="8"/>
  <c r="T353" i="8"/>
  <c r="R353" i="8"/>
  <c r="P353" i="8"/>
  <c r="BI348" i="8"/>
  <c r="BH348" i="8"/>
  <c r="BG348" i="8"/>
  <c r="BF348" i="8"/>
  <c r="T348" i="8"/>
  <c r="R348" i="8"/>
  <c r="P348" i="8"/>
  <c r="BI342" i="8"/>
  <c r="BH342" i="8"/>
  <c r="BG342" i="8"/>
  <c r="BF342" i="8"/>
  <c r="T342" i="8"/>
  <c r="R342" i="8"/>
  <c r="P342" i="8"/>
  <c r="BI336" i="8"/>
  <c r="BH336" i="8"/>
  <c r="BG336" i="8"/>
  <c r="BF336" i="8"/>
  <c r="T336" i="8"/>
  <c r="R336" i="8"/>
  <c r="P336" i="8"/>
  <c r="BI324" i="8"/>
  <c r="BH324" i="8"/>
  <c r="BG324" i="8"/>
  <c r="BF324" i="8"/>
  <c r="T324" i="8"/>
  <c r="R324" i="8"/>
  <c r="P324" i="8"/>
  <c r="BI316" i="8"/>
  <c r="BH316" i="8"/>
  <c r="BG316" i="8"/>
  <c r="BF316" i="8"/>
  <c r="T316" i="8"/>
  <c r="R316" i="8"/>
  <c r="P316" i="8"/>
  <c r="BI311" i="8"/>
  <c r="BH311" i="8"/>
  <c r="BG311" i="8"/>
  <c r="BF311" i="8"/>
  <c r="T311" i="8"/>
  <c r="R311" i="8"/>
  <c r="P311" i="8"/>
  <c r="BI303" i="8"/>
  <c r="BH303" i="8"/>
  <c r="BG303" i="8"/>
  <c r="BF303" i="8"/>
  <c r="T303" i="8"/>
  <c r="R303" i="8"/>
  <c r="P303" i="8"/>
  <c r="BI296" i="8"/>
  <c r="BH296" i="8"/>
  <c r="BG296" i="8"/>
  <c r="BF296" i="8"/>
  <c r="T296" i="8"/>
  <c r="R296" i="8"/>
  <c r="P296" i="8"/>
  <c r="BI291" i="8"/>
  <c r="BH291" i="8"/>
  <c r="BG291" i="8"/>
  <c r="BF291" i="8"/>
  <c r="T291" i="8"/>
  <c r="R291" i="8"/>
  <c r="P291" i="8"/>
  <c r="BI285" i="8"/>
  <c r="BH285" i="8"/>
  <c r="BG285" i="8"/>
  <c r="BF285" i="8"/>
  <c r="T285" i="8"/>
  <c r="R285" i="8"/>
  <c r="P285" i="8"/>
  <c r="BI280" i="8"/>
  <c r="BH280" i="8"/>
  <c r="BG280" i="8"/>
  <c r="BF280" i="8"/>
  <c r="T280" i="8"/>
  <c r="R280" i="8"/>
  <c r="P280" i="8"/>
  <c r="BI274" i="8"/>
  <c r="BH274" i="8"/>
  <c r="BG274" i="8"/>
  <c r="BF274" i="8"/>
  <c r="T274" i="8"/>
  <c r="R274" i="8"/>
  <c r="P274" i="8"/>
  <c r="BI264" i="8"/>
  <c r="BH264" i="8"/>
  <c r="BG264" i="8"/>
  <c r="BF264" i="8"/>
  <c r="T264" i="8"/>
  <c r="R264" i="8"/>
  <c r="P264" i="8"/>
  <c r="BI255" i="8"/>
  <c r="BH255" i="8"/>
  <c r="BG255" i="8"/>
  <c r="BF255" i="8"/>
  <c r="T255" i="8"/>
  <c r="R255" i="8"/>
  <c r="P255" i="8"/>
  <c r="BI247" i="8"/>
  <c r="BH247" i="8"/>
  <c r="BG247" i="8"/>
  <c r="BF247" i="8"/>
  <c r="T247" i="8"/>
  <c r="R247" i="8"/>
  <c r="P247" i="8"/>
  <c r="BI236" i="8"/>
  <c r="BH236" i="8"/>
  <c r="BG236" i="8"/>
  <c r="BF236" i="8"/>
  <c r="T236" i="8"/>
  <c r="R236" i="8"/>
  <c r="P236" i="8"/>
  <c r="BI232" i="8"/>
  <c r="BH232" i="8"/>
  <c r="BG232" i="8"/>
  <c r="BF232" i="8"/>
  <c r="T232" i="8"/>
  <c r="R232" i="8"/>
  <c r="P232" i="8"/>
  <c r="BI220" i="8"/>
  <c r="BH220" i="8"/>
  <c r="BG220" i="8"/>
  <c r="BF220" i="8"/>
  <c r="T220" i="8"/>
  <c r="R220" i="8"/>
  <c r="P220" i="8"/>
  <c r="BI208" i="8"/>
  <c r="BH208" i="8"/>
  <c r="BG208" i="8"/>
  <c r="BF208" i="8"/>
  <c r="T208" i="8"/>
  <c r="R208" i="8"/>
  <c r="P208" i="8"/>
  <c r="BI202" i="8"/>
  <c r="BH202" i="8"/>
  <c r="BG202" i="8"/>
  <c r="BF202" i="8"/>
  <c r="T202" i="8"/>
  <c r="R202" i="8"/>
  <c r="P202" i="8"/>
  <c r="BI195" i="8"/>
  <c r="BH195" i="8"/>
  <c r="BG195" i="8"/>
  <c r="BF195" i="8"/>
  <c r="T195" i="8"/>
  <c r="R195" i="8"/>
  <c r="P195" i="8"/>
  <c r="BI189" i="8"/>
  <c r="BH189" i="8"/>
  <c r="BG189" i="8"/>
  <c r="BF189" i="8"/>
  <c r="T189" i="8"/>
  <c r="R189" i="8"/>
  <c r="P189" i="8"/>
  <c r="BI183" i="8"/>
  <c r="BH183" i="8"/>
  <c r="BG183" i="8"/>
  <c r="BF183" i="8"/>
  <c r="T183" i="8"/>
  <c r="R183" i="8"/>
  <c r="P183" i="8"/>
  <c r="BI178" i="8"/>
  <c r="BH178" i="8"/>
  <c r="BG178" i="8"/>
  <c r="BF178" i="8"/>
  <c r="T178" i="8"/>
  <c r="R178" i="8"/>
  <c r="P178" i="8"/>
  <c r="BI173" i="8"/>
  <c r="BH173" i="8"/>
  <c r="BG173" i="8"/>
  <c r="BF173" i="8"/>
  <c r="T173" i="8"/>
  <c r="R173" i="8"/>
  <c r="P173" i="8"/>
  <c r="BI167" i="8"/>
  <c r="BH167" i="8"/>
  <c r="BG167" i="8"/>
  <c r="BF167" i="8"/>
  <c r="T167" i="8"/>
  <c r="R167" i="8"/>
  <c r="P167" i="8"/>
  <c r="BI161" i="8"/>
  <c r="BH161" i="8"/>
  <c r="BG161" i="8"/>
  <c r="BF161" i="8"/>
  <c r="T161" i="8"/>
  <c r="R161" i="8"/>
  <c r="P161" i="8"/>
  <c r="BI152" i="8"/>
  <c r="BH152" i="8"/>
  <c r="BG152" i="8"/>
  <c r="BF152" i="8"/>
  <c r="T152" i="8"/>
  <c r="R152" i="8"/>
  <c r="P152" i="8"/>
  <c r="BI142" i="8"/>
  <c r="BH142" i="8"/>
  <c r="BG142" i="8"/>
  <c r="BF142" i="8"/>
  <c r="T142" i="8"/>
  <c r="R142" i="8"/>
  <c r="P142" i="8"/>
  <c r="BI137" i="8"/>
  <c r="BH137" i="8"/>
  <c r="BG137" i="8"/>
  <c r="BF137" i="8"/>
  <c r="T137" i="8"/>
  <c r="R137" i="8"/>
  <c r="P137" i="8"/>
  <c r="BI126" i="8"/>
  <c r="BH126" i="8"/>
  <c r="BG126" i="8"/>
  <c r="BF126" i="8"/>
  <c r="T126" i="8"/>
  <c r="R126" i="8"/>
  <c r="P126" i="8"/>
  <c r="BI120" i="8"/>
  <c r="BH120" i="8"/>
  <c r="BG120" i="8"/>
  <c r="BF120" i="8"/>
  <c r="T120" i="8"/>
  <c r="R120" i="8"/>
  <c r="P120" i="8"/>
  <c r="BI117" i="8"/>
  <c r="BH117" i="8"/>
  <c r="BG117" i="8"/>
  <c r="BF117" i="8"/>
  <c r="T117" i="8"/>
  <c r="R117" i="8"/>
  <c r="P117" i="8"/>
  <c r="BI114" i="8"/>
  <c r="BH114" i="8"/>
  <c r="BG114" i="8"/>
  <c r="BF114" i="8"/>
  <c r="T114" i="8"/>
  <c r="R114" i="8"/>
  <c r="P114" i="8"/>
  <c r="BI109" i="8"/>
  <c r="BH109" i="8"/>
  <c r="BG109" i="8"/>
  <c r="BF109" i="8"/>
  <c r="T109" i="8"/>
  <c r="R109" i="8"/>
  <c r="P109" i="8"/>
  <c r="BI101" i="8"/>
  <c r="BH101" i="8"/>
  <c r="BG101" i="8"/>
  <c r="BF101" i="8"/>
  <c r="T101" i="8"/>
  <c r="R101" i="8"/>
  <c r="P101" i="8"/>
  <c r="F94" i="8"/>
  <c r="F92" i="8"/>
  <c r="E90" i="8"/>
  <c r="F58" i="8"/>
  <c r="F56" i="8"/>
  <c r="E54" i="8"/>
  <c r="J26" i="8"/>
  <c r="E26" i="8"/>
  <c r="J95" i="8" s="1"/>
  <c r="J25" i="8"/>
  <c r="J23" i="8"/>
  <c r="E23" i="8"/>
  <c r="J58" i="8" s="1"/>
  <c r="J22" i="8"/>
  <c r="J20" i="8"/>
  <c r="E20" i="8"/>
  <c r="F95" i="8" s="1"/>
  <c r="J19" i="8"/>
  <c r="J14" i="8"/>
  <c r="J92" i="8"/>
  <c r="E7" i="8"/>
  <c r="E50" i="8"/>
  <c r="J39" i="7"/>
  <c r="J38" i="7"/>
  <c r="AY62" i="1" s="1"/>
  <c r="J37" i="7"/>
  <c r="AX62" i="1"/>
  <c r="BI115" i="7"/>
  <c r="BH115" i="7"/>
  <c r="BG115" i="7"/>
  <c r="BF115" i="7"/>
  <c r="T115" i="7"/>
  <c r="R115" i="7"/>
  <c r="P115" i="7"/>
  <c r="BI113" i="7"/>
  <c r="BH113" i="7"/>
  <c r="BG113" i="7"/>
  <c r="BF113" i="7"/>
  <c r="T113" i="7"/>
  <c r="R113" i="7"/>
  <c r="P113" i="7"/>
  <c r="BI110" i="7"/>
  <c r="BH110" i="7"/>
  <c r="BG110" i="7"/>
  <c r="BF110" i="7"/>
  <c r="T110" i="7"/>
  <c r="R110" i="7"/>
  <c r="P110" i="7"/>
  <c r="BI107" i="7"/>
  <c r="BH107" i="7"/>
  <c r="BG107" i="7"/>
  <c r="BF107" i="7"/>
  <c r="T107" i="7"/>
  <c r="R107" i="7"/>
  <c r="P107" i="7"/>
  <c r="BI101" i="7"/>
  <c r="BH101" i="7"/>
  <c r="BG101" i="7"/>
  <c r="BF101" i="7"/>
  <c r="T101" i="7"/>
  <c r="R101" i="7"/>
  <c r="P101" i="7"/>
  <c r="BI92" i="7"/>
  <c r="BH92" i="7"/>
  <c r="BG92" i="7"/>
  <c r="BF92" i="7"/>
  <c r="T92" i="7"/>
  <c r="T91" i="7"/>
  <c r="T90" i="7" s="1"/>
  <c r="R92" i="7"/>
  <c r="R91" i="7" s="1"/>
  <c r="R90" i="7" s="1"/>
  <c r="P92" i="7"/>
  <c r="P91" i="7" s="1"/>
  <c r="P90" i="7" s="1"/>
  <c r="F85" i="7"/>
  <c r="F83" i="7"/>
  <c r="E81" i="7"/>
  <c r="F58" i="7"/>
  <c r="F56" i="7"/>
  <c r="E54" i="7"/>
  <c r="J26" i="7"/>
  <c r="E26" i="7"/>
  <c r="J86" i="7"/>
  <c r="J25" i="7"/>
  <c r="J23" i="7"/>
  <c r="E23" i="7"/>
  <c r="J85" i="7"/>
  <c r="J22" i="7"/>
  <c r="J20" i="7"/>
  <c r="E20" i="7"/>
  <c r="F59" i="7"/>
  <c r="J19" i="7"/>
  <c r="J14" i="7"/>
  <c r="J83" i="7" s="1"/>
  <c r="E7" i="7"/>
  <c r="E77" i="7" s="1"/>
  <c r="J39" i="6"/>
  <c r="J38" i="6"/>
  <c r="AY61" i="1"/>
  <c r="J37" i="6"/>
  <c r="AX61" i="1" s="1"/>
  <c r="BI225" i="6"/>
  <c r="BH225" i="6"/>
  <c r="BG225" i="6"/>
  <c r="BF225" i="6"/>
  <c r="T225" i="6"/>
  <c r="R225" i="6"/>
  <c r="P225" i="6"/>
  <c r="BI220" i="6"/>
  <c r="BH220" i="6"/>
  <c r="BG220" i="6"/>
  <c r="BF220" i="6"/>
  <c r="T220" i="6"/>
  <c r="R220" i="6"/>
  <c r="P220" i="6"/>
  <c r="BI212" i="6"/>
  <c r="BH212" i="6"/>
  <c r="BG212" i="6"/>
  <c r="BF212" i="6"/>
  <c r="T212" i="6"/>
  <c r="R212" i="6"/>
  <c r="P212" i="6"/>
  <c r="BI201" i="6"/>
  <c r="BH201" i="6"/>
  <c r="BG201" i="6"/>
  <c r="BF201" i="6"/>
  <c r="T201" i="6"/>
  <c r="R201" i="6"/>
  <c r="P201" i="6"/>
  <c r="BI190" i="6"/>
  <c r="BH190" i="6"/>
  <c r="BG190" i="6"/>
  <c r="BF190" i="6"/>
  <c r="T190" i="6"/>
  <c r="R190" i="6"/>
  <c r="P190" i="6"/>
  <c r="BI183" i="6"/>
  <c r="BH183" i="6"/>
  <c r="BG183" i="6"/>
  <c r="BF183" i="6"/>
  <c r="T183" i="6"/>
  <c r="R183" i="6"/>
  <c r="P183" i="6"/>
  <c r="BI177" i="6"/>
  <c r="BH177" i="6"/>
  <c r="BG177" i="6"/>
  <c r="BF177" i="6"/>
  <c r="T177" i="6"/>
  <c r="R177" i="6"/>
  <c r="P177" i="6"/>
  <c r="BI170" i="6"/>
  <c r="BH170" i="6"/>
  <c r="BG170" i="6"/>
  <c r="BF170" i="6"/>
  <c r="T170" i="6"/>
  <c r="R170" i="6"/>
  <c r="P170" i="6"/>
  <c r="BI168" i="6"/>
  <c r="BH168" i="6"/>
  <c r="BG168" i="6"/>
  <c r="BF168" i="6"/>
  <c r="T168" i="6"/>
  <c r="R168" i="6"/>
  <c r="P168" i="6"/>
  <c r="BI166" i="6"/>
  <c r="BH166" i="6"/>
  <c r="BG166" i="6"/>
  <c r="BF166" i="6"/>
  <c r="T166" i="6"/>
  <c r="R166" i="6"/>
  <c r="P166" i="6"/>
  <c r="BI162" i="6"/>
  <c r="BH162" i="6"/>
  <c r="BG162" i="6"/>
  <c r="BF162" i="6"/>
  <c r="T162" i="6"/>
  <c r="R162" i="6"/>
  <c r="P162" i="6"/>
  <c r="BI157" i="6"/>
  <c r="BH157" i="6"/>
  <c r="BG157" i="6"/>
  <c r="BF157" i="6"/>
  <c r="T157" i="6"/>
  <c r="R157" i="6"/>
  <c r="P157" i="6"/>
  <c r="BI152" i="6"/>
  <c r="BH152" i="6"/>
  <c r="BG152" i="6"/>
  <c r="BF152" i="6"/>
  <c r="T152" i="6"/>
  <c r="R152" i="6"/>
  <c r="P152" i="6"/>
  <c r="BI147" i="6"/>
  <c r="BH147" i="6"/>
  <c r="BG147" i="6"/>
  <c r="BF147" i="6"/>
  <c r="T147" i="6"/>
  <c r="R147" i="6"/>
  <c r="P147" i="6"/>
  <c r="BI142" i="6"/>
  <c r="BH142" i="6"/>
  <c r="BG142" i="6"/>
  <c r="BF142" i="6"/>
  <c r="T142" i="6"/>
  <c r="R142" i="6"/>
  <c r="P142" i="6"/>
  <c r="BI137" i="6"/>
  <c r="BH137" i="6"/>
  <c r="BG137" i="6"/>
  <c r="BF137" i="6"/>
  <c r="T137" i="6"/>
  <c r="R137" i="6"/>
  <c r="P137" i="6"/>
  <c r="BI132" i="6"/>
  <c r="BH132" i="6"/>
  <c r="BG132" i="6"/>
  <c r="BF132" i="6"/>
  <c r="T132" i="6"/>
  <c r="R132" i="6"/>
  <c r="P132" i="6"/>
  <c r="BI127" i="6"/>
  <c r="BH127" i="6"/>
  <c r="BG127" i="6"/>
  <c r="BF127" i="6"/>
  <c r="T127" i="6"/>
  <c r="R127" i="6"/>
  <c r="P127" i="6"/>
  <c r="BI122" i="6"/>
  <c r="BH122" i="6"/>
  <c r="BG122" i="6"/>
  <c r="BF122" i="6"/>
  <c r="T122" i="6"/>
  <c r="R122" i="6"/>
  <c r="P122" i="6"/>
  <c r="BI117" i="6"/>
  <c r="BH117" i="6"/>
  <c r="BG117" i="6"/>
  <c r="BF117" i="6"/>
  <c r="T117" i="6"/>
  <c r="R117" i="6"/>
  <c r="P117" i="6"/>
  <c r="BI112" i="6"/>
  <c r="BH112" i="6"/>
  <c r="BG112" i="6"/>
  <c r="BF112" i="6"/>
  <c r="T112" i="6"/>
  <c r="R112" i="6"/>
  <c r="P112" i="6"/>
  <c r="BI107" i="6"/>
  <c r="BH107" i="6"/>
  <c r="BG107" i="6"/>
  <c r="BF107" i="6"/>
  <c r="T107" i="6"/>
  <c r="R107" i="6"/>
  <c r="P107" i="6"/>
  <c r="BI102" i="6"/>
  <c r="BH102" i="6"/>
  <c r="BG102" i="6"/>
  <c r="BF102" i="6"/>
  <c r="T102" i="6"/>
  <c r="R102" i="6"/>
  <c r="P102" i="6"/>
  <c r="BI96" i="6"/>
  <c r="BH96" i="6"/>
  <c r="BG96" i="6"/>
  <c r="BF96" i="6"/>
  <c r="T96" i="6"/>
  <c r="R96" i="6"/>
  <c r="P96" i="6"/>
  <c r="BI91" i="6"/>
  <c r="BH91" i="6"/>
  <c r="BG91" i="6"/>
  <c r="BF91" i="6"/>
  <c r="T91" i="6"/>
  <c r="R91" i="6"/>
  <c r="P91" i="6"/>
  <c r="F84" i="6"/>
  <c r="F82" i="6"/>
  <c r="E80" i="6"/>
  <c r="F58" i="6"/>
  <c r="F56" i="6"/>
  <c r="E54" i="6"/>
  <c r="J26" i="6"/>
  <c r="E26" i="6"/>
  <c r="J85" i="6"/>
  <c r="J25" i="6"/>
  <c r="J23" i="6"/>
  <c r="E23" i="6"/>
  <c r="J58" i="6" s="1"/>
  <c r="J22" i="6"/>
  <c r="J20" i="6"/>
  <c r="E20" i="6"/>
  <c r="F59" i="6" s="1"/>
  <c r="J19" i="6"/>
  <c r="J14" i="6"/>
  <c r="J82" i="6" s="1"/>
  <c r="E7" i="6"/>
  <c r="E50" i="6" s="1"/>
  <c r="J39" i="5"/>
  <c r="J38" i="5"/>
  <c r="AY60" i="1" s="1"/>
  <c r="J37" i="5"/>
  <c r="AX60" i="1"/>
  <c r="BI589" i="5"/>
  <c r="BH589" i="5"/>
  <c r="BG589" i="5"/>
  <c r="BF589" i="5"/>
  <c r="T589" i="5"/>
  <c r="R589" i="5"/>
  <c r="P589" i="5"/>
  <c r="BI585" i="5"/>
  <c r="BH585" i="5"/>
  <c r="BG585" i="5"/>
  <c r="BF585" i="5"/>
  <c r="T585" i="5"/>
  <c r="R585" i="5"/>
  <c r="P585" i="5"/>
  <c r="BI579" i="5"/>
  <c r="BH579" i="5"/>
  <c r="BG579" i="5"/>
  <c r="BF579" i="5"/>
  <c r="T579" i="5"/>
  <c r="R579" i="5"/>
  <c r="P579" i="5"/>
  <c r="BI567" i="5"/>
  <c r="BH567" i="5"/>
  <c r="BG567" i="5"/>
  <c r="BF567" i="5"/>
  <c r="T567" i="5"/>
  <c r="R567" i="5"/>
  <c r="P567" i="5"/>
  <c r="BI563" i="5"/>
  <c r="BH563" i="5"/>
  <c r="BG563" i="5"/>
  <c r="BF563" i="5"/>
  <c r="T563" i="5"/>
  <c r="R563" i="5"/>
  <c r="P563" i="5"/>
  <c r="BI552" i="5"/>
  <c r="BH552" i="5"/>
  <c r="BG552" i="5"/>
  <c r="BF552" i="5"/>
  <c r="T552" i="5"/>
  <c r="R552" i="5"/>
  <c r="P552" i="5"/>
  <c r="BI547" i="5"/>
  <c r="BH547" i="5"/>
  <c r="BG547" i="5"/>
  <c r="BF547" i="5"/>
  <c r="T547" i="5"/>
  <c r="R547" i="5"/>
  <c r="P547" i="5"/>
  <c r="BI544" i="5"/>
  <c r="BH544" i="5"/>
  <c r="BG544" i="5"/>
  <c r="BF544" i="5"/>
  <c r="T544" i="5"/>
  <c r="R544" i="5"/>
  <c r="P544" i="5"/>
  <c r="BI540" i="5"/>
  <c r="BH540" i="5"/>
  <c r="BG540" i="5"/>
  <c r="BF540" i="5"/>
  <c r="T540" i="5"/>
  <c r="R540" i="5"/>
  <c r="P540" i="5"/>
  <c r="BI534" i="5"/>
  <c r="BH534" i="5"/>
  <c r="BG534" i="5"/>
  <c r="BF534" i="5"/>
  <c r="T534" i="5"/>
  <c r="R534" i="5"/>
  <c r="P534" i="5"/>
  <c r="BI531" i="5"/>
  <c r="BH531" i="5"/>
  <c r="BG531" i="5"/>
  <c r="BF531" i="5"/>
  <c r="T531" i="5"/>
  <c r="R531" i="5"/>
  <c r="P531" i="5"/>
  <c r="BI528" i="5"/>
  <c r="BH528" i="5"/>
  <c r="BG528" i="5"/>
  <c r="BF528" i="5"/>
  <c r="T528" i="5"/>
  <c r="R528" i="5"/>
  <c r="P528" i="5"/>
  <c r="BI523" i="5"/>
  <c r="BH523" i="5"/>
  <c r="BG523" i="5"/>
  <c r="BF523" i="5"/>
  <c r="T523" i="5"/>
  <c r="R523" i="5"/>
  <c r="P523" i="5"/>
  <c r="BI520" i="5"/>
  <c r="BH520" i="5"/>
  <c r="BG520" i="5"/>
  <c r="BF520" i="5"/>
  <c r="T520" i="5"/>
  <c r="R520" i="5"/>
  <c r="P520" i="5"/>
  <c r="BI514" i="5"/>
  <c r="BH514" i="5"/>
  <c r="BG514" i="5"/>
  <c r="BF514" i="5"/>
  <c r="T514" i="5"/>
  <c r="R514" i="5"/>
  <c r="P514" i="5"/>
  <c r="BI508" i="5"/>
  <c r="BH508" i="5"/>
  <c r="BG508" i="5"/>
  <c r="BF508" i="5"/>
  <c r="T508" i="5"/>
  <c r="R508" i="5"/>
  <c r="P508" i="5"/>
  <c r="BI499" i="5"/>
  <c r="BH499" i="5"/>
  <c r="BG499" i="5"/>
  <c r="BF499" i="5"/>
  <c r="T499" i="5"/>
  <c r="R499" i="5"/>
  <c r="P499" i="5"/>
  <c r="BI493" i="5"/>
  <c r="BH493" i="5"/>
  <c r="BG493" i="5"/>
  <c r="BF493" i="5"/>
  <c r="T493" i="5"/>
  <c r="R493" i="5"/>
  <c r="P493" i="5"/>
  <c r="BI486" i="5"/>
  <c r="BH486" i="5"/>
  <c r="BG486" i="5"/>
  <c r="BF486" i="5"/>
  <c r="T486" i="5"/>
  <c r="R486" i="5"/>
  <c r="P486" i="5"/>
  <c r="BI480" i="5"/>
  <c r="BH480" i="5"/>
  <c r="BG480" i="5"/>
  <c r="BF480" i="5"/>
  <c r="T480" i="5"/>
  <c r="R480" i="5"/>
  <c r="P480" i="5"/>
  <c r="BI474" i="5"/>
  <c r="BH474" i="5"/>
  <c r="BG474" i="5"/>
  <c r="BF474" i="5"/>
  <c r="T474" i="5"/>
  <c r="R474" i="5"/>
  <c r="P474" i="5"/>
  <c r="BI465" i="5"/>
  <c r="BH465" i="5"/>
  <c r="BG465" i="5"/>
  <c r="BF465" i="5"/>
  <c r="T465" i="5"/>
  <c r="R465" i="5"/>
  <c r="P465" i="5"/>
  <c r="BI448" i="5"/>
  <c r="BH448" i="5"/>
  <c r="BG448" i="5"/>
  <c r="BF448" i="5"/>
  <c r="T448" i="5"/>
  <c r="T447" i="5"/>
  <c r="R448" i="5"/>
  <c r="R447" i="5"/>
  <c r="P448" i="5"/>
  <c r="P447" i="5"/>
  <c r="BI440" i="5"/>
  <c r="BH440" i="5"/>
  <c r="BG440" i="5"/>
  <c r="BF440" i="5"/>
  <c r="T440" i="5"/>
  <c r="R440" i="5"/>
  <c r="P440" i="5"/>
  <c r="BI432" i="5"/>
  <c r="BH432" i="5"/>
  <c r="BG432" i="5"/>
  <c r="BF432" i="5"/>
  <c r="T432" i="5"/>
  <c r="R432" i="5"/>
  <c r="P432" i="5"/>
  <c r="BI423" i="5"/>
  <c r="BH423" i="5"/>
  <c r="BG423" i="5"/>
  <c r="BF423" i="5"/>
  <c r="T423" i="5"/>
  <c r="R423" i="5"/>
  <c r="P423" i="5"/>
  <c r="BI410" i="5"/>
  <c r="BH410" i="5"/>
  <c r="BG410" i="5"/>
  <c r="BF410" i="5"/>
  <c r="T410" i="5"/>
  <c r="R410" i="5"/>
  <c r="P410" i="5"/>
  <c r="BI400" i="5"/>
  <c r="BH400" i="5"/>
  <c r="BG400" i="5"/>
  <c r="BF400" i="5"/>
  <c r="T400" i="5"/>
  <c r="R400" i="5"/>
  <c r="P400" i="5"/>
  <c r="BI392" i="5"/>
  <c r="BH392" i="5"/>
  <c r="BG392" i="5"/>
  <c r="BF392" i="5"/>
  <c r="T392" i="5"/>
  <c r="R392" i="5"/>
  <c r="P392" i="5"/>
  <c r="BI389" i="5"/>
  <c r="BH389" i="5"/>
  <c r="BG389" i="5"/>
  <c r="BF389" i="5"/>
  <c r="T389" i="5"/>
  <c r="R389" i="5"/>
  <c r="P389" i="5"/>
  <c r="BI386" i="5"/>
  <c r="BH386" i="5"/>
  <c r="BG386" i="5"/>
  <c r="BF386" i="5"/>
  <c r="T386" i="5"/>
  <c r="R386" i="5"/>
  <c r="P386" i="5"/>
  <c r="BI379" i="5"/>
  <c r="BH379" i="5"/>
  <c r="BG379" i="5"/>
  <c r="BF379" i="5"/>
  <c r="T379" i="5"/>
  <c r="R379" i="5"/>
  <c r="P379" i="5"/>
  <c r="BI374" i="5"/>
  <c r="BH374" i="5"/>
  <c r="BG374" i="5"/>
  <c r="BF374" i="5"/>
  <c r="T374" i="5"/>
  <c r="R374" i="5"/>
  <c r="P374" i="5"/>
  <c r="BI367" i="5"/>
  <c r="BH367" i="5"/>
  <c r="BG367" i="5"/>
  <c r="BF367" i="5"/>
  <c r="T367" i="5"/>
  <c r="R367" i="5"/>
  <c r="P367" i="5"/>
  <c r="BI362" i="5"/>
  <c r="BH362" i="5"/>
  <c r="BG362" i="5"/>
  <c r="BF362" i="5"/>
  <c r="T362" i="5"/>
  <c r="R362" i="5"/>
  <c r="P362" i="5"/>
  <c r="BI357" i="5"/>
  <c r="BH357" i="5"/>
  <c r="BG357" i="5"/>
  <c r="BF357" i="5"/>
  <c r="T357" i="5"/>
  <c r="R357" i="5"/>
  <c r="P357" i="5"/>
  <c r="BI349" i="5"/>
  <c r="BH349" i="5"/>
  <c r="BG349" i="5"/>
  <c r="BF349" i="5"/>
  <c r="T349" i="5"/>
  <c r="R349" i="5"/>
  <c r="P349" i="5"/>
  <c r="BI344" i="5"/>
  <c r="BH344" i="5"/>
  <c r="BG344" i="5"/>
  <c r="BF344" i="5"/>
  <c r="T344" i="5"/>
  <c r="R344" i="5"/>
  <c r="P344" i="5"/>
  <c r="BI338" i="5"/>
  <c r="BH338" i="5"/>
  <c r="BG338" i="5"/>
  <c r="BF338" i="5"/>
  <c r="T338" i="5"/>
  <c r="R338" i="5"/>
  <c r="P338" i="5"/>
  <c r="BI333" i="5"/>
  <c r="BH333" i="5"/>
  <c r="BG333" i="5"/>
  <c r="BF333" i="5"/>
  <c r="T333" i="5"/>
  <c r="R333" i="5"/>
  <c r="P333" i="5"/>
  <c r="BI327" i="5"/>
  <c r="BH327" i="5"/>
  <c r="BG327" i="5"/>
  <c r="BF327" i="5"/>
  <c r="T327" i="5"/>
  <c r="R327" i="5"/>
  <c r="P327" i="5"/>
  <c r="BI319" i="5"/>
  <c r="BH319" i="5"/>
  <c r="BG319" i="5"/>
  <c r="BF319" i="5"/>
  <c r="T319" i="5"/>
  <c r="R319" i="5"/>
  <c r="P319" i="5"/>
  <c r="BI314" i="5"/>
  <c r="BH314" i="5"/>
  <c r="BG314" i="5"/>
  <c r="BF314" i="5"/>
  <c r="T314" i="5"/>
  <c r="R314" i="5"/>
  <c r="P314" i="5"/>
  <c r="BI302" i="5"/>
  <c r="BH302" i="5"/>
  <c r="BG302" i="5"/>
  <c r="BF302" i="5"/>
  <c r="T302" i="5"/>
  <c r="R302" i="5"/>
  <c r="P302" i="5"/>
  <c r="BI292" i="5"/>
  <c r="BH292" i="5"/>
  <c r="BG292" i="5"/>
  <c r="BF292" i="5"/>
  <c r="T292" i="5"/>
  <c r="R292" i="5"/>
  <c r="P292" i="5"/>
  <c r="BI287" i="5"/>
  <c r="BH287" i="5"/>
  <c r="BG287" i="5"/>
  <c r="BF287" i="5"/>
  <c r="T287" i="5"/>
  <c r="R287" i="5"/>
  <c r="P287" i="5"/>
  <c r="BI279" i="5"/>
  <c r="BH279" i="5"/>
  <c r="BG279" i="5"/>
  <c r="BF279" i="5"/>
  <c r="T279" i="5"/>
  <c r="R279" i="5"/>
  <c r="P279" i="5"/>
  <c r="BI272" i="5"/>
  <c r="BH272" i="5"/>
  <c r="BG272" i="5"/>
  <c r="BF272" i="5"/>
  <c r="T272" i="5"/>
  <c r="R272" i="5"/>
  <c r="P272" i="5"/>
  <c r="BI267" i="5"/>
  <c r="BH267" i="5"/>
  <c r="BG267" i="5"/>
  <c r="BF267" i="5"/>
  <c r="T267" i="5"/>
  <c r="R267" i="5"/>
  <c r="P267" i="5"/>
  <c r="BI261" i="5"/>
  <c r="BH261" i="5"/>
  <c r="BG261" i="5"/>
  <c r="BF261" i="5"/>
  <c r="T261" i="5"/>
  <c r="R261" i="5"/>
  <c r="P261" i="5"/>
  <c r="BI256" i="5"/>
  <c r="BH256" i="5"/>
  <c r="BG256" i="5"/>
  <c r="BF256" i="5"/>
  <c r="T256" i="5"/>
  <c r="R256" i="5"/>
  <c r="P256" i="5"/>
  <c r="BI250" i="5"/>
  <c r="BH250" i="5"/>
  <c r="BG250" i="5"/>
  <c r="BF250" i="5"/>
  <c r="T250" i="5"/>
  <c r="R250" i="5"/>
  <c r="P250" i="5"/>
  <c r="BI240" i="5"/>
  <c r="BH240" i="5"/>
  <c r="BG240" i="5"/>
  <c r="BF240" i="5"/>
  <c r="T240" i="5"/>
  <c r="R240" i="5"/>
  <c r="P240" i="5"/>
  <c r="BI231" i="5"/>
  <c r="BH231" i="5"/>
  <c r="BG231" i="5"/>
  <c r="BF231" i="5"/>
  <c r="T231" i="5"/>
  <c r="R231" i="5"/>
  <c r="P231" i="5"/>
  <c r="BI220" i="5"/>
  <c r="BH220" i="5"/>
  <c r="BG220" i="5"/>
  <c r="BF220" i="5"/>
  <c r="T220" i="5"/>
  <c r="R220" i="5"/>
  <c r="P220" i="5"/>
  <c r="BI216" i="5"/>
  <c r="BH216" i="5"/>
  <c r="BG216" i="5"/>
  <c r="BF216" i="5"/>
  <c r="T216" i="5"/>
  <c r="R216" i="5"/>
  <c r="P216" i="5"/>
  <c r="BI208" i="5"/>
  <c r="BH208" i="5"/>
  <c r="BG208" i="5"/>
  <c r="BF208" i="5"/>
  <c r="T208" i="5"/>
  <c r="R208" i="5"/>
  <c r="P208" i="5"/>
  <c r="BI199" i="5"/>
  <c r="BH199" i="5"/>
  <c r="BG199" i="5"/>
  <c r="BF199" i="5"/>
  <c r="T199" i="5"/>
  <c r="R199" i="5"/>
  <c r="P199" i="5"/>
  <c r="BI193" i="5"/>
  <c r="BH193" i="5"/>
  <c r="BG193" i="5"/>
  <c r="BF193" i="5"/>
  <c r="T193" i="5"/>
  <c r="R193" i="5"/>
  <c r="P193" i="5"/>
  <c r="BI188" i="5"/>
  <c r="BH188" i="5"/>
  <c r="BG188" i="5"/>
  <c r="BF188" i="5"/>
  <c r="T188" i="5"/>
  <c r="R188" i="5"/>
  <c r="P188" i="5"/>
  <c r="BI182" i="5"/>
  <c r="BH182" i="5"/>
  <c r="BG182" i="5"/>
  <c r="BF182" i="5"/>
  <c r="T182" i="5"/>
  <c r="R182" i="5"/>
  <c r="P182" i="5"/>
  <c r="BI176" i="5"/>
  <c r="BH176" i="5"/>
  <c r="BG176" i="5"/>
  <c r="BF176" i="5"/>
  <c r="T176" i="5"/>
  <c r="R176" i="5"/>
  <c r="P176" i="5"/>
  <c r="BI171" i="5"/>
  <c r="BH171" i="5"/>
  <c r="BG171" i="5"/>
  <c r="BF171" i="5"/>
  <c r="T171" i="5"/>
  <c r="R171" i="5"/>
  <c r="P171" i="5"/>
  <c r="BI166" i="5"/>
  <c r="BH166" i="5"/>
  <c r="BG166" i="5"/>
  <c r="BF166" i="5"/>
  <c r="T166" i="5"/>
  <c r="R166" i="5"/>
  <c r="P166" i="5"/>
  <c r="BI160" i="5"/>
  <c r="BH160" i="5"/>
  <c r="BG160" i="5"/>
  <c r="BF160" i="5"/>
  <c r="T160" i="5"/>
  <c r="R160" i="5"/>
  <c r="P160" i="5"/>
  <c r="BI154" i="5"/>
  <c r="BH154" i="5"/>
  <c r="BG154" i="5"/>
  <c r="BF154" i="5"/>
  <c r="T154" i="5"/>
  <c r="R154" i="5"/>
  <c r="P154" i="5"/>
  <c r="BI145" i="5"/>
  <c r="BH145" i="5"/>
  <c r="BG145" i="5"/>
  <c r="BF145" i="5"/>
  <c r="T145" i="5"/>
  <c r="R145" i="5"/>
  <c r="P145" i="5"/>
  <c r="BI136" i="5"/>
  <c r="BH136" i="5"/>
  <c r="BG136" i="5"/>
  <c r="BF136" i="5"/>
  <c r="T136" i="5"/>
  <c r="R136" i="5"/>
  <c r="P136" i="5"/>
  <c r="BI131" i="5"/>
  <c r="BH131" i="5"/>
  <c r="BG131" i="5"/>
  <c r="BF131" i="5"/>
  <c r="T131" i="5"/>
  <c r="R131" i="5"/>
  <c r="P131" i="5"/>
  <c r="BI120" i="5"/>
  <c r="BH120" i="5"/>
  <c r="BG120" i="5"/>
  <c r="BF120" i="5"/>
  <c r="T120" i="5"/>
  <c r="R120" i="5"/>
  <c r="P120" i="5"/>
  <c r="BI112" i="5"/>
  <c r="BH112" i="5"/>
  <c r="BG112" i="5"/>
  <c r="BF112" i="5"/>
  <c r="T112" i="5"/>
  <c r="R112" i="5"/>
  <c r="P112" i="5"/>
  <c r="BI109" i="5"/>
  <c r="BH109" i="5"/>
  <c r="BG109" i="5"/>
  <c r="BF109" i="5"/>
  <c r="T109" i="5"/>
  <c r="R109" i="5"/>
  <c r="P109" i="5"/>
  <c r="BI101" i="5"/>
  <c r="BH101" i="5"/>
  <c r="BG101" i="5"/>
  <c r="BF101" i="5"/>
  <c r="T101" i="5"/>
  <c r="R101" i="5"/>
  <c r="P101" i="5"/>
  <c r="F94" i="5"/>
  <c r="F92" i="5"/>
  <c r="E90" i="5"/>
  <c r="F58" i="5"/>
  <c r="F56" i="5"/>
  <c r="E54" i="5"/>
  <c r="J26" i="5"/>
  <c r="E26" i="5"/>
  <c r="J95" i="5" s="1"/>
  <c r="J25" i="5"/>
  <c r="J23" i="5"/>
  <c r="E23" i="5"/>
  <c r="J58" i="5"/>
  <c r="J22" i="5"/>
  <c r="J20" i="5"/>
  <c r="E20" i="5"/>
  <c r="F95" i="5"/>
  <c r="J19" i="5"/>
  <c r="J14" i="5"/>
  <c r="J92" i="5"/>
  <c r="E7" i="5"/>
  <c r="E86" i="5"/>
  <c r="J39" i="4"/>
  <c r="J38" i="4"/>
  <c r="AY58" i="1"/>
  <c r="J37" i="4"/>
  <c r="AX58" i="1" s="1"/>
  <c r="BI119" i="4"/>
  <c r="BH119" i="4"/>
  <c r="BG119" i="4"/>
  <c r="BF119" i="4"/>
  <c r="T119" i="4"/>
  <c r="R119" i="4"/>
  <c r="P119" i="4"/>
  <c r="BI113" i="4"/>
  <c r="BH113" i="4"/>
  <c r="BG113" i="4"/>
  <c r="BF113" i="4"/>
  <c r="T113" i="4"/>
  <c r="R113" i="4"/>
  <c r="P113" i="4"/>
  <c r="BI110" i="4"/>
  <c r="BH110" i="4"/>
  <c r="BG110" i="4"/>
  <c r="BF110" i="4"/>
  <c r="T110" i="4"/>
  <c r="R110" i="4"/>
  <c r="P110" i="4"/>
  <c r="BI107" i="4"/>
  <c r="BH107" i="4"/>
  <c r="BG107" i="4"/>
  <c r="BF107" i="4"/>
  <c r="T107" i="4"/>
  <c r="R107" i="4"/>
  <c r="P107" i="4"/>
  <c r="BI101" i="4"/>
  <c r="BH101" i="4"/>
  <c r="BG101" i="4"/>
  <c r="BF101" i="4"/>
  <c r="T101" i="4"/>
  <c r="R101" i="4"/>
  <c r="P101" i="4"/>
  <c r="BI92" i="4"/>
  <c r="BH92" i="4"/>
  <c r="BG92" i="4"/>
  <c r="BF92" i="4"/>
  <c r="T92" i="4"/>
  <c r="T91" i="4"/>
  <c r="T90" i="4" s="1"/>
  <c r="R92" i="4"/>
  <c r="R91" i="4" s="1"/>
  <c r="R90" i="4" s="1"/>
  <c r="P92" i="4"/>
  <c r="P91" i="4"/>
  <c r="P90" i="4" s="1"/>
  <c r="F85" i="4"/>
  <c r="F83" i="4"/>
  <c r="E81" i="4"/>
  <c r="F58" i="4"/>
  <c r="F56" i="4"/>
  <c r="E54" i="4"/>
  <c r="J26" i="4"/>
  <c r="E26" i="4"/>
  <c r="J59" i="4" s="1"/>
  <c r="J25" i="4"/>
  <c r="J23" i="4"/>
  <c r="E23" i="4"/>
  <c r="J58" i="4" s="1"/>
  <c r="J22" i="4"/>
  <c r="J20" i="4"/>
  <c r="E20" i="4"/>
  <c r="F86" i="4"/>
  <c r="J19" i="4"/>
  <c r="J14" i="4"/>
  <c r="J56" i="4" s="1"/>
  <c r="E7" i="4"/>
  <c r="E50" i="4"/>
  <c r="J39" i="3"/>
  <c r="J38" i="3"/>
  <c r="AY57" i="1" s="1"/>
  <c r="J37" i="3"/>
  <c r="AX57" i="1"/>
  <c r="BI244" i="3"/>
  <c r="BH244" i="3"/>
  <c r="BG244" i="3"/>
  <c r="BF244" i="3"/>
  <c r="T244" i="3"/>
  <c r="R244" i="3"/>
  <c r="P244" i="3"/>
  <c r="BI239" i="3"/>
  <c r="BH239" i="3"/>
  <c r="BG239" i="3"/>
  <c r="BF239" i="3"/>
  <c r="T239" i="3"/>
  <c r="R239" i="3"/>
  <c r="P239" i="3"/>
  <c r="BI229" i="3"/>
  <c r="BH229" i="3"/>
  <c r="BG229" i="3"/>
  <c r="BF229" i="3"/>
  <c r="T229" i="3"/>
  <c r="R229" i="3"/>
  <c r="P229" i="3"/>
  <c r="BI218" i="3"/>
  <c r="BH218" i="3"/>
  <c r="BG218" i="3"/>
  <c r="BF218" i="3"/>
  <c r="T218" i="3"/>
  <c r="R218" i="3"/>
  <c r="P218" i="3"/>
  <c r="BI207" i="3"/>
  <c r="BH207" i="3"/>
  <c r="BG207" i="3"/>
  <c r="BF207" i="3"/>
  <c r="T207" i="3"/>
  <c r="R207" i="3"/>
  <c r="P207" i="3"/>
  <c r="BI200" i="3"/>
  <c r="BH200" i="3"/>
  <c r="BG200" i="3"/>
  <c r="BF200" i="3"/>
  <c r="T200" i="3"/>
  <c r="R200" i="3"/>
  <c r="P200" i="3"/>
  <c r="BI194" i="3"/>
  <c r="BH194" i="3"/>
  <c r="BG194" i="3"/>
  <c r="BF194" i="3"/>
  <c r="T194" i="3"/>
  <c r="R194" i="3"/>
  <c r="P194" i="3"/>
  <c r="BI188" i="3"/>
  <c r="BH188" i="3"/>
  <c r="BG188" i="3"/>
  <c r="BF188" i="3"/>
  <c r="T188" i="3"/>
  <c r="R188" i="3"/>
  <c r="P188" i="3"/>
  <c r="BI183" i="3"/>
  <c r="BH183" i="3"/>
  <c r="BG183" i="3"/>
  <c r="BF183" i="3"/>
  <c r="T183" i="3"/>
  <c r="R183" i="3"/>
  <c r="P183" i="3"/>
  <c r="BI179" i="3"/>
  <c r="BH179" i="3"/>
  <c r="BG179" i="3"/>
  <c r="BF179" i="3"/>
  <c r="T179" i="3"/>
  <c r="R179" i="3"/>
  <c r="P179" i="3"/>
  <c r="BI173" i="3"/>
  <c r="BH173" i="3"/>
  <c r="BG173" i="3"/>
  <c r="BF173" i="3"/>
  <c r="T173" i="3"/>
  <c r="R173" i="3"/>
  <c r="P173" i="3"/>
  <c r="BI168" i="3"/>
  <c r="BH168" i="3"/>
  <c r="BG168" i="3"/>
  <c r="BF168" i="3"/>
  <c r="T168" i="3"/>
  <c r="R168" i="3"/>
  <c r="P168" i="3"/>
  <c r="BI164" i="3"/>
  <c r="BH164" i="3"/>
  <c r="BG164" i="3"/>
  <c r="BF164" i="3"/>
  <c r="T164" i="3"/>
  <c r="R164" i="3"/>
  <c r="P164" i="3"/>
  <c r="BI159" i="3"/>
  <c r="BH159" i="3"/>
  <c r="BG159" i="3"/>
  <c r="BF159" i="3"/>
  <c r="T159" i="3"/>
  <c r="R159" i="3"/>
  <c r="P159" i="3"/>
  <c r="BI154" i="3"/>
  <c r="BH154" i="3"/>
  <c r="BG154" i="3"/>
  <c r="BF154" i="3"/>
  <c r="T154" i="3"/>
  <c r="R154" i="3"/>
  <c r="P154" i="3"/>
  <c r="BI147" i="3"/>
  <c r="BH147" i="3"/>
  <c r="BG147" i="3"/>
  <c r="BF147" i="3"/>
  <c r="T147" i="3"/>
  <c r="R147" i="3"/>
  <c r="P147" i="3"/>
  <c r="BI142" i="3"/>
  <c r="BH142" i="3"/>
  <c r="BG142" i="3"/>
  <c r="BF142" i="3"/>
  <c r="T142" i="3"/>
  <c r="R142" i="3"/>
  <c r="P142" i="3"/>
  <c r="BI137" i="3"/>
  <c r="BH137" i="3"/>
  <c r="BG137" i="3"/>
  <c r="BF137" i="3"/>
  <c r="T137" i="3"/>
  <c r="R137" i="3"/>
  <c r="P137" i="3"/>
  <c r="BI132" i="3"/>
  <c r="BH132" i="3"/>
  <c r="BG132" i="3"/>
  <c r="BF132" i="3"/>
  <c r="T132" i="3"/>
  <c r="R132" i="3"/>
  <c r="P132" i="3"/>
  <c r="BI127" i="3"/>
  <c r="BH127" i="3"/>
  <c r="BG127" i="3"/>
  <c r="BF127" i="3"/>
  <c r="T127" i="3"/>
  <c r="R127" i="3"/>
  <c r="P127" i="3"/>
  <c r="BI122" i="3"/>
  <c r="BH122" i="3"/>
  <c r="BG122" i="3"/>
  <c r="BF122" i="3"/>
  <c r="T122" i="3"/>
  <c r="R122" i="3"/>
  <c r="P122" i="3"/>
  <c r="BI117" i="3"/>
  <c r="BH117" i="3"/>
  <c r="BG117" i="3"/>
  <c r="BF117" i="3"/>
  <c r="T117" i="3"/>
  <c r="R117" i="3"/>
  <c r="P117" i="3"/>
  <c r="BI112" i="3"/>
  <c r="BH112" i="3"/>
  <c r="BG112" i="3"/>
  <c r="BF112" i="3"/>
  <c r="T112" i="3"/>
  <c r="R112" i="3"/>
  <c r="P112" i="3"/>
  <c r="BI107" i="3"/>
  <c r="BH107" i="3"/>
  <c r="BG107" i="3"/>
  <c r="BF107" i="3"/>
  <c r="T107" i="3"/>
  <c r="R107" i="3"/>
  <c r="P107" i="3"/>
  <c r="BI102" i="3"/>
  <c r="BH102" i="3"/>
  <c r="BG102" i="3"/>
  <c r="BF102" i="3"/>
  <c r="T102" i="3"/>
  <c r="R102" i="3"/>
  <c r="P102" i="3"/>
  <c r="BI96" i="3"/>
  <c r="BH96" i="3"/>
  <c r="BG96" i="3"/>
  <c r="BF96" i="3"/>
  <c r="T96" i="3"/>
  <c r="R96" i="3"/>
  <c r="P96" i="3"/>
  <c r="BI91" i="3"/>
  <c r="BH91" i="3"/>
  <c r="BG91" i="3"/>
  <c r="BF91" i="3"/>
  <c r="T91" i="3"/>
  <c r="R91" i="3"/>
  <c r="P91" i="3"/>
  <c r="F84" i="3"/>
  <c r="F82" i="3"/>
  <c r="E80" i="3"/>
  <c r="F58" i="3"/>
  <c r="F56" i="3"/>
  <c r="E54" i="3"/>
  <c r="J26" i="3"/>
  <c r="E26" i="3"/>
  <c r="J85" i="3" s="1"/>
  <c r="J25" i="3"/>
  <c r="J23" i="3"/>
  <c r="E23" i="3"/>
  <c r="J84" i="3" s="1"/>
  <c r="J22" i="3"/>
  <c r="J20" i="3"/>
  <c r="E20" i="3"/>
  <c r="F59" i="3"/>
  <c r="J19" i="3"/>
  <c r="J14" i="3"/>
  <c r="J56" i="3" s="1"/>
  <c r="E7" i="3"/>
  <c r="E76" i="3"/>
  <c r="J39" i="2"/>
  <c r="J38" i="2"/>
  <c r="AY56" i="1" s="1"/>
  <c r="J37" i="2"/>
  <c r="AX56" i="1"/>
  <c r="BI646" i="2"/>
  <c r="BH646" i="2"/>
  <c r="BG646" i="2"/>
  <c r="BF646" i="2"/>
  <c r="T646" i="2"/>
  <c r="R646" i="2"/>
  <c r="P646" i="2"/>
  <c r="BI642" i="2"/>
  <c r="BH642" i="2"/>
  <c r="BG642" i="2"/>
  <c r="BF642" i="2"/>
  <c r="T642" i="2"/>
  <c r="R642" i="2"/>
  <c r="P642" i="2"/>
  <c r="BI636" i="2"/>
  <c r="BH636" i="2"/>
  <c r="BG636" i="2"/>
  <c r="BF636" i="2"/>
  <c r="T636" i="2"/>
  <c r="R636" i="2"/>
  <c r="P636" i="2"/>
  <c r="BI622" i="2"/>
  <c r="BH622" i="2"/>
  <c r="BG622" i="2"/>
  <c r="BF622" i="2"/>
  <c r="T622" i="2"/>
  <c r="R622" i="2"/>
  <c r="P622" i="2"/>
  <c r="BI618" i="2"/>
  <c r="BH618" i="2"/>
  <c r="BG618" i="2"/>
  <c r="BF618" i="2"/>
  <c r="T618" i="2"/>
  <c r="R618" i="2"/>
  <c r="P618" i="2"/>
  <c r="BI605" i="2"/>
  <c r="BH605" i="2"/>
  <c r="BG605" i="2"/>
  <c r="BF605" i="2"/>
  <c r="T605" i="2"/>
  <c r="R605" i="2"/>
  <c r="P605" i="2"/>
  <c r="BI600" i="2"/>
  <c r="BH600" i="2"/>
  <c r="BG600" i="2"/>
  <c r="BF600" i="2"/>
  <c r="T600" i="2"/>
  <c r="R600" i="2"/>
  <c r="P600" i="2"/>
  <c r="BI597" i="2"/>
  <c r="BH597" i="2"/>
  <c r="BG597" i="2"/>
  <c r="BF597" i="2"/>
  <c r="T597" i="2"/>
  <c r="R597" i="2"/>
  <c r="P597" i="2"/>
  <c r="BI593" i="2"/>
  <c r="BH593" i="2"/>
  <c r="BG593" i="2"/>
  <c r="BF593" i="2"/>
  <c r="T593" i="2"/>
  <c r="R593" i="2"/>
  <c r="P593" i="2"/>
  <c r="BI587" i="2"/>
  <c r="BH587" i="2"/>
  <c r="BG587" i="2"/>
  <c r="BF587" i="2"/>
  <c r="T587" i="2"/>
  <c r="R587" i="2"/>
  <c r="P587" i="2"/>
  <c r="BI584" i="2"/>
  <c r="BH584" i="2"/>
  <c r="BG584" i="2"/>
  <c r="BF584" i="2"/>
  <c r="T584" i="2"/>
  <c r="R584" i="2"/>
  <c r="P584" i="2"/>
  <c r="BI581" i="2"/>
  <c r="BH581" i="2"/>
  <c r="BG581" i="2"/>
  <c r="BF581" i="2"/>
  <c r="T581" i="2"/>
  <c r="R581" i="2"/>
  <c r="P581" i="2"/>
  <c r="BI578" i="2"/>
  <c r="BH578" i="2"/>
  <c r="BG578" i="2"/>
  <c r="BF578" i="2"/>
  <c r="T578" i="2"/>
  <c r="R578" i="2"/>
  <c r="P578" i="2"/>
  <c r="BI573" i="2"/>
  <c r="BH573" i="2"/>
  <c r="BG573" i="2"/>
  <c r="BF573" i="2"/>
  <c r="T573" i="2"/>
  <c r="R573" i="2"/>
  <c r="P573" i="2"/>
  <c r="BI570" i="2"/>
  <c r="BH570" i="2"/>
  <c r="BG570" i="2"/>
  <c r="BF570" i="2"/>
  <c r="T570" i="2"/>
  <c r="R570" i="2"/>
  <c r="P570" i="2"/>
  <c r="BI563" i="2"/>
  <c r="BH563" i="2"/>
  <c r="BG563" i="2"/>
  <c r="BF563" i="2"/>
  <c r="T563" i="2"/>
  <c r="R563" i="2"/>
  <c r="P563" i="2"/>
  <c r="BI552" i="2"/>
  <c r="BH552" i="2"/>
  <c r="BG552" i="2"/>
  <c r="BF552" i="2"/>
  <c r="T552" i="2"/>
  <c r="R552" i="2"/>
  <c r="P552" i="2"/>
  <c r="BI545" i="2"/>
  <c r="BH545" i="2"/>
  <c r="BG545" i="2"/>
  <c r="BF545" i="2"/>
  <c r="T545" i="2"/>
  <c r="R545" i="2"/>
  <c r="P545" i="2"/>
  <c r="BI536" i="2"/>
  <c r="BH536" i="2"/>
  <c r="BG536" i="2"/>
  <c r="BF536" i="2"/>
  <c r="T536" i="2"/>
  <c r="R536" i="2"/>
  <c r="P536" i="2"/>
  <c r="BI525" i="2"/>
  <c r="BH525" i="2"/>
  <c r="BG525" i="2"/>
  <c r="BF525" i="2"/>
  <c r="T525" i="2"/>
  <c r="R525" i="2"/>
  <c r="P525" i="2"/>
  <c r="BI519" i="2"/>
  <c r="BH519" i="2"/>
  <c r="BG519" i="2"/>
  <c r="BF519" i="2"/>
  <c r="T519" i="2"/>
  <c r="R519" i="2"/>
  <c r="P519" i="2"/>
  <c r="BI510" i="2"/>
  <c r="BH510" i="2"/>
  <c r="BG510" i="2"/>
  <c r="BF510" i="2"/>
  <c r="T510" i="2"/>
  <c r="R510" i="2"/>
  <c r="P510" i="2"/>
  <c r="BI502" i="2"/>
  <c r="BH502" i="2"/>
  <c r="BG502" i="2"/>
  <c r="BF502" i="2"/>
  <c r="T502" i="2"/>
  <c r="R502" i="2"/>
  <c r="P502" i="2"/>
  <c r="BI495" i="2"/>
  <c r="BH495" i="2"/>
  <c r="BG495" i="2"/>
  <c r="BF495" i="2"/>
  <c r="T495" i="2"/>
  <c r="R495" i="2"/>
  <c r="P495" i="2"/>
  <c r="BI489" i="2"/>
  <c r="BH489" i="2"/>
  <c r="BG489" i="2"/>
  <c r="BF489" i="2"/>
  <c r="T489" i="2"/>
  <c r="R489" i="2"/>
  <c r="P489" i="2"/>
  <c r="BI483" i="2"/>
  <c r="BH483" i="2"/>
  <c r="BG483" i="2"/>
  <c r="BF483" i="2"/>
  <c r="T483" i="2"/>
  <c r="R483" i="2"/>
  <c r="P483" i="2"/>
  <c r="BI477" i="2"/>
  <c r="BH477" i="2"/>
  <c r="BG477" i="2"/>
  <c r="BF477" i="2"/>
  <c r="T477" i="2"/>
  <c r="R477" i="2"/>
  <c r="P477" i="2"/>
  <c r="BI468" i="2"/>
  <c r="BH468" i="2"/>
  <c r="BG468" i="2"/>
  <c r="BF468" i="2"/>
  <c r="T468" i="2"/>
  <c r="R468" i="2"/>
  <c r="P468" i="2"/>
  <c r="BI461" i="2"/>
  <c r="BH461" i="2"/>
  <c r="BG461" i="2"/>
  <c r="BF461" i="2"/>
  <c r="T461" i="2"/>
  <c r="T460" i="2" s="1"/>
  <c r="R461" i="2"/>
  <c r="R460" i="2"/>
  <c r="P461" i="2"/>
  <c r="P460" i="2"/>
  <c r="BI444" i="2"/>
  <c r="BH444" i="2"/>
  <c r="BG444" i="2"/>
  <c r="BF444" i="2"/>
  <c r="T444" i="2"/>
  <c r="T443" i="2"/>
  <c r="R444" i="2"/>
  <c r="R443" i="2" s="1"/>
  <c r="P444" i="2"/>
  <c r="P443" i="2"/>
  <c r="BI427" i="2"/>
  <c r="BH427" i="2"/>
  <c r="BG427" i="2"/>
  <c r="BF427" i="2"/>
  <c r="T427" i="2"/>
  <c r="R427" i="2"/>
  <c r="P427" i="2"/>
  <c r="BI418" i="2"/>
  <c r="BH418" i="2"/>
  <c r="BG418" i="2"/>
  <c r="BF418" i="2"/>
  <c r="T418" i="2"/>
  <c r="R418" i="2"/>
  <c r="P418" i="2"/>
  <c r="BI404" i="2"/>
  <c r="BH404" i="2"/>
  <c r="BG404" i="2"/>
  <c r="BF404" i="2"/>
  <c r="T404" i="2"/>
  <c r="R404" i="2"/>
  <c r="P404" i="2"/>
  <c r="BI394" i="2"/>
  <c r="BH394" i="2"/>
  <c r="BG394" i="2"/>
  <c r="BF394" i="2"/>
  <c r="T394" i="2"/>
  <c r="R394" i="2"/>
  <c r="P394" i="2"/>
  <c r="BI384" i="2"/>
  <c r="BH384" i="2"/>
  <c r="BG384" i="2"/>
  <c r="BF384" i="2"/>
  <c r="T384" i="2"/>
  <c r="R384" i="2"/>
  <c r="P384" i="2"/>
  <c r="BI381" i="2"/>
  <c r="BH381" i="2"/>
  <c r="BG381" i="2"/>
  <c r="BF381" i="2"/>
  <c r="T381" i="2"/>
  <c r="R381" i="2"/>
  <c r="P381" i="2"/>
  <c r="BI378" i="2"/>
  <c r="BH378" i="2"/>
  <c r="BG378" i="2"/>
  <c r="BF378" i="2"/>
  <c r="T378" i="2"/>
  <c r="R378" i="2"/>
  <c r="P378" i="2"/>
  <c r="BI369" i="2"/>
  <c r="BH369" i="2"/>
  <c r="BG369" i="2"/>
  <c r="BF369" i="2"/>
  <c r="T369" i="2"/>
  <c r="R369" i="2"/>
  <c r="P369" i="2"/>
  <c r="BI364" i="2"/>
  <c r="BH364" i="2"/>
  <c r="BG364" i="2"/>
  <c r="BF364" i="2"/>
  <c r="T364" i="2"/>
  <c r="R364" i="2"/>
  <c r="P364" i="2"/>
  <c r="BI355" i="2"/>
  <c r="BH355" i="2"/>
  <c r="BG355" i="2"/>
  <c r="BF355" i="2"/>
  <c r="T355" i="2"/>
  <c r="R355" i="2"/>
  <c r="P355" i="2"/>
  <c r="BI353" i="2"/>
  <c r="BH353" i="2"/>
  <c r="BG353" i="2"/>
  <c r="BF353" i="2"/>
  <c r="T353" i="2"/>
  <c r="R353" i="2"/>
  <c r="P353" i="2"/>
  <c r="BI347" i="2"/>
  <c r="BH347" i="2"/>
  <c r="BG347" i="2"/>
  <c r="BF347" i="2"/>
  <c r="T347" i="2"/>
  <c r="R347" i="2"/>
  <c r="P347" i="2"/>
  <c r="BI344" i="2"/>
  <c r="BH344" i="2"/>
  <c r="BG344" i="2"/>
  <c r="BF344" i="2"/>
  <c r="T344" i="2"/>
  <c r="R344" i="2"/>
  <c r="P344" i="2"/>
  <c r="BI338" i="2"/>
  <c r="BH338" i="2"/>
  <c r="BG338" i="2"/>
  <c r="BF338" i="2"/>
  <c r="T338" i="2"/>
  <c r="R338" i="2"/>
  <c r="P338" i="2"/>
  <c r="BI333" i="2"/>
  <c r="BH333" i="2"/>
  <c r="BG333" i="2"/>
  <c r="BF333" i="2"/>
  <c r="T333" i="2"/>
  <c r="R333" i="2"/>
  <c r="P333" i="2"/>
  <c r="BI327" i="2"/>
  <c r="BH327" i="2"/>
  <c r="BG327" i="2"/>
  <c r="BF327" i="2"/>
  <c r="T327" i="2"/>
  <c r="R327" i="2"/>
  <c r="P327" i="2"/>
  <c r="BI323" i="2"/>
  <c r="BH323" i="2"/>
  <c r="BG323" i="2"/>
  <c r="BF323" i="2"/>
  <c r="T323" i="2"/>
  <c r="R323" i="2"/>
  <c r="P323" i="2"/>
  <c r="BI311" i="2"/>
  <c r="BH311" i="2"/>
  <c r="BG311" i="2"/>
  <c r="BF311" i="2"/>
  <c r="T311" i="2"/>
  <c r="R311" i="2"/>
  <c r="P311" i="2"/>
  <c r="BI303" i="2"/>
  <c r="BH303" i="2"/>
  <c r="BG303" i="2"/>
  <c r="BF303" i="2"/>
  <c r="T303" i="2"/>
  <c r="R303" i="2"/>
  <c r="P303" i="2"/>
  <c r="BI298" i="2"/>
  <c r="BH298" i="2"/>
  <c r="BG298" i="2"/>
  <c r="BF298" i="2"/>
  <c r="T298" i="2"/>
  <c r="R298" i="2"/>
  <c r="P298" i="2"/>
  <c r="BI290" i="2"/>
  <c r="BH290" i="2"/>
  <c r="BG290" i="2"/>
  <c r="BF290" i="2"/>
  <c r="T290" i="2"/>
  <c r="R290" i="2"/>
  <c r="P290" i="2"/>
  <c r="BI283" i="2"/>
  <c r="BH283" i="2"/>
  <c r="BG283" i="2"/>
  <c r="BF283" i="2"/>
  <c r="T283" i="2"/>
  <c r="R283" i="2"/>
  <c r="P283" i="2"/>
  <c r="BI280" i="2"/>
  <c r="BH280" i="2"/>
  <c r="BG280" i="2"/>
  <c r="BF280" i="2"/>
  <c r="T280" i="2"/>
  <c r="R280" i="2"/>
  <c r="P280" i="2"/>
  <c r="BI274" i="2"/>
  <c r="BH274" i="2"/>
  <c r="BG274" i="2"/>
  <c r="BF274" i="2"/>
  <c r="T274" i="2"/>
  <c r="R274" i="2"/>
  <c r="P274" i="2"/>
  <c r="BI271" i="2"/>
  <c r="BH271" i="2"/>
  <c r="BG271" i="2"/>
  <c r="BF271" i="2"/>
  <c r="T271" i="2"/>
  <c r="R271" i="2"/>
  <c r="P271" i="2"/>
  <c r="BI265" i="2"/>
  <c r="BH265" i="2"/>
  <c r="BG265" i="2"/>
  <c r="BF265" i="2"/>
  <c r="T265" i="2"/>
  <c r="R265" i="2"/>
  <c r="P265" i="2"/>
  <c r="BI255" i="2"/>
  <c r="BH255" i="2"/>
  <c r="BG255" i="2"/>
  <c r="BF255" i="2"/>
  <c r="T255" i="2"/>
  <c r="R255" i="2"/>
  <c r="P255" i="2"/>
  <c r="BI246" i="2"/>
  <c r="BH246" i="2"/>
  <c r="BG246" i="2"/>
  <c r="BF246" i="2"/>
  <c r="T246" i="2"/>
  <c r="R246" i="2"/>
  <c r="P246" i="2"/>
  <c r="BI240" i="2"/>
  <c r="BH240" i="2"/>
  <c r="BG240" i="2"/>
  <c r="BF240" i="2"/>
  <c r="T240" i="2"/>
  <c r="R240" i="2"/>
  <c r="P240" i="2"/>
  <c r="BI229" i="2"/>
  <c r="BH229" i="2"/>
  <c r="BG229" i="2"/>
  <c r="BF229" i="2"/>
  <c r="T229" i="2"/>
  <c r="R229" i="2"/>
  <c r="P229" i="2"/>
  <c r="BI225" i="2"/>
  <c r="BH225" i="2"/>
  <c r="BG225" i="2"/>
  <c r="BF225" i="2"/>
  <c r="T225" i="2"/>
  <c r="R225" i="2"/>
  <c r="P225" i="2"/>
  <c r="BI217" i="2"/>
  <c r="BH217" i="2"/>
  <c r="BG217" i="2"/>
  <c r="BF217" i="2"/>
  <c r="T217" i="2"/>
  <c r="R217" i="2"/>
  <c r="P217" i="2"/>
  <c r="BI208" i="2"/>
  <c r="BH208" i="2"/>
  <c r="BG208" i="2"/>
  <c r="BF208" i="2"/>
  <c r="T208" i="2"/>
  <c r="R208" i="2"/>
  <c r="P208" i="2"/>
  <c r="BI202" i="2"/>
  <c r="BH202" i="2"/>
  <c r="BG202" i="2"/>
  <c r="BF202" i="2"/>
  <c r="T202" i="2"/>
  <c r="R202" i="2"/>
  <c r="P202" i="2"/>
  <c r="BI197" i="2"/>
  <c r="BH197" i="2"/>
  <c r="BG197" i="2"/>
  <c r="BF197" i="2"/>
  <c r="T197" i="2"/>
  <c r="R197" i="2"/>
  <c r="P197" i="2"/>
  <c r="BI191" i="2"/>
  <c r="BH191" i="2"/>
  <c r="BG191" i="2"/>
  <c r="BF191" i="2"/>
  <c r="T191" i="2"/>
  <c r="R191" i="2"/>
  <c r="P191" i="2"/>
  <c r="BI185" i="2"/>
  <c r="BH185" i="2"/>
  <c r="BG185" i="2"/>
  <c r="BF185" i="2"/>
  <c r="T185" i="2"/>
  <c r="R185" i="2"/>
  <c r="P185" i="2"/>
  <c r="BI182" i="2"/>
  <c r="BH182" i="2"/>
  <c r="BG182" i="2"/>
  <c r="BF182" i="2"/>
  <c r="T182" i="2"/>
  <c r="R182" i="2"/>
  <c r="P182" i="2"/>
  <c r="BI179" i="2"/>
  <c r="BH179" i="2"/>
  <c r="BG179" i="2"/>
  <c r="BF179" i="2"/>
  <c r="T179" i="2"/>
  <c r="R179" i="2"/>
  <c r="P179" i="2"/>
  <c r="BI173" i="2"/>
  <c r="BH173" i="2"/>
  <c r="BG173" i="2"/>
  <c r="BF173" i="2"/>
  <c r="T173" i="2"/>
  <c r="R173" i="2"/>
  <c r="P173" i="2"/>
  <c r="BI167" i="2"/>
  <c r="BH167" i="2"/>
  <c r="BG167" i="2"/>
  <c r="BF167" i="2"/>
  <c r="T167" i="2"/>
  <c r="R167" i="2"/>
  <c r="P167" i="2"/>
  <c r="BI158" i="2"/>
  <c r="BH158" i="2"/>
  <c r="BG158" i="2"/>
  <c r="BF158" i="2"/>
  <c r="T158" i="2"/>
  <c r="R158" i="2"/>
  <c r="P158" i="2"/>
  <c r="BI153" i="2"/>
  <c r="BH153" i="2"/>
  <c r="BG153" i="2"/>
  <c r="BF153" i="2"/>
  <c r="T153" i="2"/>
  <c r="R153" i="2"/>
  <c r="P153" i="2"/>
  <c r="BI135" i="2"/>
  <c r="BH135" i="2"/>
  <c r="BG135" i="2"/>
  <c r="BF135" i="2"/>
  <c r="T135" i="2"/>
  <c r="R135" i="2"/>
  <c r="P135" i="2"/>
  <c r="BI129" i="2"/>
  <c r="BH129" i="2"/>
  <c r="BG129" i="2"/>
  <c r="BF129" i="2"/>
  <c r="T129" i="2"/>
  <c r="R129" i="2"/>
  <c r="P129" i="2"/>
  <c r="BI126" i="2"/>
  <c r="BH126" i="2"/>
  <c r="BG126" i="2"/>
  <c r="BF126" i="2"/>
  <c r="T126" i="2"/>
  <c r="R126" i="2"/>
  <c r="P126" i="2"/>
  <c r="BI123" i="2"/>
  <c r="BH123" i="2"/>
  <c r="BG123" i="2"/>
  <c r="BF123" i="2"/>
  <c r="T123" i="2"/>
  <c r="R123" i="2"/>
  <c r="P123" i="2"/>
  <c r="BI118" i="2"/>
  <c r="BH118" i="2"/>
  <c r="BG118" i="2"/>
  <c r="BF118" i="2"/>
  <c r="T118" i="2"/>
  <c r="R118" i="2"/>
  <c r="P118" i="2"/>
  <c r="BI110" i="2"/>
  <c r="BH110" i="2"/>
  <c r="BG110" i="2"/>
  <c r="BF110" i="2"/>
  <c r="T110" i="2"/>
  <c r="R110" i="2"/>
  <c r="P110" i="2"/>
  <c r="BI102" i="2"/>
  <c r="BH102" i="2"/>
  <c r="BG102" i="2"/>
  <c r="BF102" i="2"/>
  <c r="T102" i="2"/>
  <c r="R102" i="2"/>
  <c r="P102" i="2"/>
  <c r="F95" i="2"/>
  <c r="F93" i="2"/>
  <c r="E91" i="2"/>
  <c r="F58" i="2"/>
  <c r="F56" i="2"/>
  <c r="E54" i="2"/>
  <c r="J26" i="2"/>
  <c r="E26" i="2"/>
  <c r="J96" i="2"/>
  <c r="J25" i="2"/>
  <c r="J23" i="2"/>
  <c r="E23" i="2"/>
  <c r="J95" i="2" s="1"/>
  <c r="J22" i="2"/>
  <c r="J20" i="2"/>
  <c r="E20" i="2"/>
  <c r="F96" i="2"/>
  <c r="J19" i="2"/>
  <c r="J14" i="2"/>
  <c r="J56" i="2" s="1"/>
  <c r="E7" i="2"/>
  <c r="E50" i="2"/>
  <c r="L50" i="1"/>
  <c r="AM50" i="1"/>
  <c r="AM49" i="1"/>
  <c r="L49" i="1"/>
  <c r="AM47" i="1"/>
  <c r="L47" i="1"/>
  <c r="L45" i="1"/>
  <c r="L44" i="1"/>
  <c r="J618" i="2"/>
  <c r="AS67" i="1"/>
  <c r="BK173" i="3"/>
  <c r="BK142" i="3"/>
  <c r="J250" i="5"/>
  <c r="BK302" i="5"/>
  <c r="J465" i="5"/>
  <c r="J142" i="6"/>
  <c r="J96" i="6"/>
  <c r="BK395" i="8"/>
  <c r="J102" i="9"/>
  <c r="BK139" i="11"/>
  <c r="BK406" i="11"/>
  <c r="BK332" i="11"/>
  <c r="BK308" i="11"/>
  <c r="J114" i="14"/>
  <c r="BK427" i="2"/>
  <c r="BK378" i="2"/>
  <c r="BK264" i="8"/>
  <c r="BK266" i="11"/>
  <c r="J514" i="11"/>
  <c r="BK618" i="2"/>
  <c r="J225" i="6"/>
  <c r="BK147" i="9"/>
  <c r="BK522" i="11"/>
  <c r="BK112" i="5"/>
  <c r="BK465" i="5"/>
  <c r="BK448" i="5"/>
  <c r="J448" i="5"/>
  <c r="BK170" i="6"/>
  <c r="J92" i="7"/>
  <c r="J303" i="8"/>
  <c r="J501" i="8"/>
  <c r="J101" i="8"/>
  <c r="J560" i="8"/>
  <c r="BK531" i="8"/>
  <c r="BK197" i="9"/>
  <c r="J91" i="9"/>
  <c r="BK445" i="11"/>
  <c r="J283" i="11"/>
  <c r="J129" i="12"/>
  <c r="BK226" i="14"/>
  <c r="J381" i="2"/>
  <c r="BK563" i="5"/>
  <c r="BK173" i="8"/>
  <c r="J122" i="9"/>
  <c r="BK114" i="14"/>
  <c r="BK185" i="2"/>
  <c r="BK333" i="2"/>
  <c r="J118" i="2"/>
  <c r="J194" i="3"/>
  <c r="BK240" i="5"/>
  <c r="J160" i="5"/>
  <c r="J440" i="5"/>
  <c r="BK552" i="5"/>
  <c r="J201" i="6"/>
  <c r="BK113" i="7"/>
  <c r="BK364" i="8"/>
  <c r="J119" i="4"/>
  <c r="BK480" i="5"/>
  <c r="BK544" i="5"/>
  <c r="J212" i="6"/>
  <c r="BK316" i="8"/>
  <c r="BK400" i="8"/>
  <c r="J264" i="8"/>
  <c r="J280" i="8"/>
  <c r="J531" i="8"/>
  <c r="BK585" i="8"/>
  <c r="BK112" i="9"/>
  <c r="BK470" i="11"/>
  <c r="J532" i="11"/>
  <c r="J149" i="12"/>
  <c r="BK545" i="2"/>
  <c r="BK142" i="6"/>
  <c r="J547" i="8"/>
  <c r="J420" i="11"/>
  <c r="J234" i="12"/>
  <c r="BK536" i="2"/>
  <c r="BK217" i="2"/>
  <c r="BK208" i="2"/>
  <c r="J239" i="3"/>
  <c r="BK183" i="3"/>
  <c r="BK107" i="3"/>
  <c r="BK287" i="5"/>
  <c r="BK216" i="5"/>
  <c r="BK166" i="5"/>
  <c r="J432" i="5"/>
  <c r="J585" i="5"/>
  <c r="BK362" i="5"/>
  <c r="J190" i="6"/>
  <c r="BK342" i="8"/>
  <c r="BK167" i="8"/>
  <c r="BK191" i="9"/>
  <c r="J185" i="9"/>
  <c r="BK101" i="10"/>
  <c r="BK369" i="11"/>
  <c r="BK283" i="11"/>
  <c r="J457" i="11"/>
  <c r="J180" i="12"/>
  <c r="BK113" i="13"/>
  <c r="BK206" i="14"/>
  <c r="J508" i="5"/>
  <c r="BK162" i="6"/>
  <c r="J316" i="8"/>
  <c r="BK170" i="9"/>
  <c r="J557" i="11"/>
  <c r="J164" i="12"/>
  <c r="J597" i="2"/>
  <c r="J137" i="6"/>
  <c r="J454" i="8"/>
  <c r="BK204" i="9"/>
  <c r="J501" i="11"/>
  <c r="BK114" i="11"/>
  <c r="J88" i="14"/>
  <c r="BK384" i="2"/>
  <c r="J355" i="2"/>
  <c r="AS59" i="1"/>
  <c r="J117" i="3"/>
  <c r="J96" i="3"/>
  <c r="BK188" i="5"/>
  <c r="BK182" i="5"/>
  <c r="J523" i="5"/>
  <c r="BK160" i="5"/>
  <c r="BK567" i="5"/>
  <c r="BK410" i="5"/>
  <c r="BK212" i="6"/>
  <c r="J147" i="6"/>
  <c r="J395" i="8"/>
  <c r="BK296" i="8"/>
  <c r="J324" i="8"/>
  <c r="J556" i="8"/>
  <c r="J386" i="8"/>
  <c r="BK152" i="8"/>
  <c r="BK568" i="8"/>
  <c r="J509" i="8"/>
  <c r="BK501" i="8"/>
  <c r="J204" i="9"/>
  <c r="J170" i="9"/>
  <c r="J115" i="10"/>
  <c r="J517" i="11"/>
  <c r="BK128" i="11"/>
  <c r="J337" i="11"/>
  <c r="J224" i="11"/>
  <c r="BK149" i="12"/>
  <c r="J124" i="12"/>
  <c r="BK88" i="14"/>
  <c r="BK502" i="2"/>
  <c r="J510" i="2"/>
  <c r="BK112" i="6"/>
  <c r="BK92" i="7"/>
  <c r="J147" i="9"/>
  <c r="BK318" i="11"/>
  <c r="BK501" i="11"/>
  <c r="J642" i="2"/>
  <c r="BK303" i="2"/>
  <c r="BK570" i="2"/>
  <c r="J185" i="2"/>
  <c r="J323" i="2"/>
  <c r="J229" i="3"/>
  <c r="BK261" i="5"/>
  <c r="BK231" i="5"/>
  <c r="J136" i="5"/>
  <c r="J486" i="5"/>
  <c r="J534" i="5"/>
  <c r="J109" i="5"/>
  <c r="J110" i="7"/>
  <c r="J350" i="11"/>
  <c r="J288" i="11"/>
  <c r="J117" i="11"/>
  <c r="J553" i="11"/>
  <c r="BK479" i="11"/>
  <c r="J201" i="11"/>
  <c r="J479" i="11"/>
  <c r="BK256" i="11"/>
  <c r="J203" i="12"/>
  <c r="BK96" i="12"/>
  <c r="J229" i="12"/>
  <c r="BK145" i="14"/>
  <c r="BK240" i="2"/>
  <c r="BK587" i="2"/>
  <c r="BK381" i="2"/>
  <c r="BK91" i="6"/>
  <c r="J183" i="6"/>
  <c r="BK137" i="8"/>
  <c r="BK550" i="8"/>
  <c r="BK178" i="8"/>
  <c r="BK480" i="8"/>
  <c r="BK107" i="9"/>
  <c r="BK166" i="9"/>
  <c r="BK397" i="11"/>
  <c r="J522" i="11"/>
  <c r="J436" i="11"/>
  <c r="BK547" i="11"/>
  <c r="J344" i="11"/>
  <c r="BK107" i="12"/>
  <c r="J154" i="12"/>
  <c r="J226" i="14"/>
  <c r="J234" i="14"/>
  <c r="J206" i="14"/>
  <c r="J536" i="2"/>
  <c r="J303" i="2"/>
  <c r="BK605" i="2"/>
  <c r="BK597" i="2"/>
  <c r="J179" i="2"/>
  <c r="J605" i="2"/>
  <c r="BK418" i="2"/>
  <c r="BK327" i="2"/>
  <c r="J578" i="2"/>
  <c r="J378" i="2"/>
  <c r="J158" i="2"/>
  <c r="BK468" i="2"/>
  <c r="BK229" i="3"/>
  <c r="BK239" i="3"/>
  <c r="BK127" i="3"/>
  <c r="J142" i="3"/>
  <c r="J113" i="4"/>
  <c r="BK292" i="5"/>
  <c r="BK319" i="5"/>
  <c r="J154" i="5"/>
  <c r="J220" i="5"/>
  <c r="BK101" i="5"/>
  <c r="J240" i="5"/>
  <c r="BK523" i="5"/>
  <c r="BK589" i="5"/>
  <c r="BK386" i="5"/>
  <c r="J127" i="6"/>
  <c r="J336" i="8"/>
  <c r="J247" i="8"/>
  <c r="J403" i="8"/>
  <c r="BK403" i="8"/>
  <c r="J311" i="8"/>
  <c r="BK515" i="8"/>
  <c r="BK443" i="8"/>
  <c r="J515" i="8"/>
  <c r="BK101" i="8"/>
  <c r="BK522" i="8"/>
  <c r="J176" i="9"/>
  <c r="BK107" i="10"/>
  <c r="BK168" i="11"/>
  <c r="BK162" i="11"/>
  <c r="BK295" i="11"/>
  <c r="J134" i="12"/>
  <c r="J96" i="12"/>
  <c r="J298" i="2"/>
  <c r="J394" i="2"/>
  <c r="AS55" i="1"/>
  <c r="J117" i="9"/>
  <c r="BK207" i="11"/>
  <c r="J303" i="11"/>
  <c r="BK154" i="12"/>
  <c r="J240" i="14"/>
  <c r="BK129" i="2"/>
  <c r="J563" i="2"/>
  <c r="BK202" i="2"/>
  <c r="J122" i="3"/>
  <c r="BK389" i="5"/>
  <c r="BK176" i="5"/>
  <c r="BK474" i="5"/>
  <c r="BK110" i="7"/>
  <c r="J342" i="8"/>
  <c r="BK162" i="9"/>
  <c r="BK357" i="11"/>
  <c r="J144" i="11"/>
  <c r="J187" i="12"/>
  <c r="J107" i="13"/>
  <c r="BK552" i="2"/>
  <c r="BK525" i="2"/>
  <c r="BK96" i="9"/>
  <c r="BK92" i="10"/>
  <c r="J190" i="11"/>
  <c r="BK124" i="14"/>
  <c r="J177" i="6"/>
  <c r="J101" i="10"/>
  <c r="BK109" i="11"/>
  <c r="J353" i="2"/>
  <c r="BK246" i="2"/>
  <c r="J280" i="2"/>
  <c r="J173" i="3"/>
  <c r="BK159" i="3"/>
  <c r="J302" i="5"/>
  <c r="J357" i="5"/>
  <c r="BK357" i="5"/>
  <c r="J531" i="5"/>
  <c r="J132" i="6"/>
  <c r="J113" i="7"/>
  <c r="J161" i="8"/>
  <c r="BK386" i="8"/>
  <c r="BK434" i="8"/>
  <c r="J544" i="8"/>
  <c r="J599" i="8"/>
  <c r="J423" i="8"/>
  <c r="J152" i="9"/>
  <c r="J120" i="11"/>
  <c r="BK216" i="12"/>
  <c r="J113" i="13"/>
  <c r="BK622" i="2"/>
  <c r="J364" i="2"/>
  <c r="J107" i="6"/>
  <c r="J295" i="11"/>
  <c r="J489" i="2"/>
  <c r="BK323" i="2"/>
  <c r="BK364" i="2"/>
  <c r="J218" i="3"/>
  <c r="BK112" i="3"/>
  <c r="J374" i="5"/>
  <c r="J423" i="5"/>
  <c r="BK547" i="5"/>
  <c r="J547" i="5"/>
  <c r="J400" i="5"/>
  <c r="J400" i="8"/>
  <c r="BK183" i="8"/>
  <c r="J379" i="5"/>
  <c r="BK486" i="5"/>
  <c r="J208" i="8"/>
  <c r="J359" i="8"/>
  <c r="BK109" i="8"/>
  <c r="J296" i="8"/>
  <c r="BK457" i="11"/>
  <c r="J216" i="11"/>
  <c r="BK404" i="2"/>
  <c r="J91" i="6"/>
  <c r="J162" i="11"/>
  <c r="BK92" i="13"/>
  <c r="BK274" i="2"/>
  <c r="J167" i="2"/>
  <c r="J135" i="2"/>
  <c r="J127" i="3"/>
  <c r="BK120" i="5"/>
  <c r="J216" i="5"/>
  <c r="BK585" i="5"/>
  <c r="J540" i="5"/>
  <c r="BK166" i="6"/>
  <c r="BK231" i="9"/>
  <c r="J137" i="9"/>
  <c r="BK436" i="11"/>
  <c r="J536" i="11"/>
  <c r="BK277" i="11"/>
  <c r="J184" i="11"/>
  <c r="BK168" i="12"/>
  <c r="J327" i="2"/>
  <c r="J427" i="2"/>
  <c r="J372" i="8"/>
  <c r="BK201" i="11"/>
  <c r="J145" i="14"/>
  <c r="J499" i="5"/>
  <c r="J189" i="8"/>
  <c r="BK152" i="9"/>
  <c r="BK153" i="11"/>
  <c r="J110" i="2"/>
  <c r="J444" i="2"/>
  <c r="J229" i="2"/>
  <c r="BK126" i="2"/>
  <c r="J107" i="3"/>
  <c r="J179" i="3"/>
  <c r="J131" i="5"/>
  <c r="BK379" i="5"/>
  <c r="J370" i="8"/>
  <c r="BK117" i="8"/>
  <c r="BK208" i="8"/>
  <c r="J371" i="11"/>
  <c r="BK451" i="11"/>
  <c r="BK517" i="11"/>
  <c r="J464" i="11"/>
  <c r="BK164" i="12"/>
  <c r="J102" i="2"/>
  <c r="J171" i="5"/>
  <c r="J180" i="9"/>
  <c r="J101" i="13"/>
  <c r="J333" i="2"/>
  <c r="J545" i="2"/>
  <c r="J137" i="3"/>
  <c r="BK119" i="4"/>
  <c r="BK333" i="5"/>
  <c r="J267" i="5"/>
  <c r="BK493" i="5"/>
  <c r="J157" i="6"/>
  <c r="BK255" i="8"/>
  <c r="J101" i="11"/>
  <c r="J277" i="11"/>
  <c r="BK504" i="11"/>
  <c r="J144" i="12"/>
  <c r="BK112" i="12"/>
  <c r="J110" i="13"/>
  <c r="J495" i="2"/>
  <c r="BK510" i="2"/>
  <c r="J389" i="5"/>
  <c r="BK157" i="6"/>
  <c r="BK220" i="8"/>
  <c r="BK336" i="8"/>
  <c r="BK413" i="8"/>
  <c r="J162" i="9"/>
  <c r="BK180" i="9"/>
  <c r="BK536" i="11"/>
  <c r="J128" i="11"/>
  <c r="BK374" i="11"/>
  <c r="BK129" i="12"/>
  <c r="BK176" i="12"/>
  <c r="J92" i="13"/>
  <c r="J214" i="14"/>
  <c r="J622" i="2"/>
  <c r="J404" i="2"/>
  <c r="J502" i="2"/>
  <c r="J418" i="2"/>
  <c r="J202" i="2"/>
  <c r="J525" i="2"/>
  <c r="BK271" i="2"/>
  <c r="J552" i="2"/>
  <c r="J369" i="2"/>
  <c r="J274" i="2"/>
  <c r="J159" i="3"/>
  <c r="J183" i="3"/>
  <c r="J102" i="3"/>
  <c r="BK244" i="3"/>
  <c r="J92" i="4"/>
  <c r="J120" i="5"/>
  <c r="BK193" i="5"/>
  <c r="BK349" i="5"/>
  <c r="J338" i="5"/>
  <c r="BK432" i="5"/>
  <c r="J168" i="6"/>
  <c r="BK195" i="8"/>
  <c r="BK311" i="8"/>
  <c r="J183" i="8"/>
  <c r="J126" i="8"/>
  <c r="J550" i="8"/>
  <c r="BK381" i="8"/>
  <c r="BK563" i="8"/>
  <c r="J581" i="8"/>
  <c r="J568" i="8"/>
  <c r="BK215" i="9"/>
  <c r="J107" i="10"/>
  <c r="BK196" i="11"/>
  <c r="J406" i="11"/>
  <c r="J168" i="12"/>
  <c r="BK144" i="12"/>
  <c r="BK179" i="2"/>
  <c r="J182" i="2"/>
  <c r="J480" i="5"/>
  <c r="BK220" i="6"/>
  <c r="J536" i="8"/>
  <c r="BK471" i="8"/>
  <c r="BK102" i="9"/>
  <c r="J112" i="9"/>
  <c r="BK514" i="11"/>
  <c r="J308" i="11"/>
  <c r="J172" i="12"/>
  <c r="J216" i="12"/>
  <c r="BK110" i="13"/>
  <c r="BK193" i="14"/>
  <c r="J483" i="2"/>
  <c r="J338" i="2"/>
  <c r="J581" i="2"/>
  <c r="BK578" i="2"/>
  <c r="J147" i="3"/>
  <c r="BK200" i="3"/>
  <c r="BK327" i="5"/>
  <c r="BK367" i="5"/>
  <c r="J314" i="5"/>
  <c r="BK267" i="5"/>
  <c r="BK531" i="5"/>
  <c r="BK177" i="6"/>
  <c r="BK142" i="8"/>
  <c r="J96" i="9"/>
  <c r="J113" i="10"/>
  <c r="J488" i="11"/>
  <c r="J109" i="11"/>
  <c r="J318" i="11"/>
  <c r="J139" i="12"/>
  <c r="BK234" i="12"/>
  <c r="BK255" i="2"/>
  <c r="BK107" i="13"/>
  <c r="J193" i="14"/>
  <c r="BK110" i="2"/>
  <c r="BK600" i="2"/>
  <c r="J271" i="2"/>
  <c r="BK338" i="2"/>
  <c r="J217" i="2"/>
  <c r="J207" i="3"/>
  <c r="BK137" i="3"/>
  <c r="J200" i="3"/>
  <c r="BK113" i="4"/>
  <c r="J279" i="5"/>
  <c r="BK279" i="5"/>
  <c r="BK109" i="5"/>
  <c r="J552" i="5"/>
  <c r="J386" i="5"/>
  <c r="J167" i="8"/>
  <c r="J152" i="8"/>
  <c r="BK142" i="9"/>
  <c r="BK510" i="11"/>
  <c r="J384" i="11"/>
  <c r="BK272" i="11"/>
  <c r="J102" i="12"/>
  <c r="J159" i="12"/>
  <c r="BK265" i="2"/>
  <c r="BK563" i="2"/>
  <c r="BK147" i="6"/>
  <c r="J504" i="11"/>
  <c r="BK104" i="14"/>
  <c r="BK477" i="2"/>
  <c r="BK173" i="2"/>
  <c r="J384" i="2"/>
  <c r="J461" i="2"/>
  <c r="BK117" i="3"/>
  <c r="BK188" i="3"/>
  <c r="BK102" i="3"/>
  <c r="BK392" i="5"/>
  <c r="J292" i="5"/>
  <c r="J112" i="5"/>
  <c r="BK171" i="5"/>
  <c r="J112" i="6"/>
  <c r="J162" i="6"/>
  <c r="J480" i="8"/>
  <c r="BK176" i="9"/>
  <c r="J166" i="5"/>
  <c r="J142" i="8"/>
  <c r="BK605" i="8"/>
  <c r="J168" i="11"/>
  <c r="BK495" i="2"/>
  <c r="J208" i="2"/>
  <c r="J191" i="2"/>
  <c r="J168" i="3"/>
  <c r="BK374" i="5"/>
  <c r="BK145" i="5"/>
  <c r="J208" i="5"/>
  <c r="J544" i="5"/>
  <c r="BK520" i="5"/>
  <c r="J486" i="8"/>
  <c r="BK122" i="9"/>
  <c r="BK110" i="10"/>
  <c r="BK488" i="11"/>
  <c r="BK350" i="11"/>
  <c r="J207" i="11"/>
  <c r="BK134" i="12"/>
  <c r="BK642" i="2"/>
  <c r="BK581" i="2"/>
  <c r="BK122" i="6"/>
  <c r="BK288" i="11"/>
  <c r="BK234" i="14"/>
  <c r="BK191" i="2"/>
  <c r="BK509" i="8"/>
  <c r="J132" i="9"/>
  <c r="J470" i="11"/>
  <c r="J230" i="14"/>
  <c r="BK573" i="2"/>
  <c r="J283" i="2"/>
  <c r="BK311" i="2"/>
  <c r="J91" i="3"/>
  <c r="BK91" i="3"/>
  <c r="BK136" i="5"/>
  <c r="J188" i="5"/>
  <c r="BK508" i="5"/>
  <c r="J514" i="5"/>
  <c r="BK190" i="6"/>
  <c r="J364" i="8"/>
  <c r="J413" i="8"/>
  <c r="BK161" i="8"/>
  <c r="J255" i="8"/>
  <c r="BK120" i="8"/>
  <c r="BK114" i="8"/>
  <c r="J110" i="10"/>
  <c r="BK117" i="11"/>
  <c r="BK144" i="11"/>
  <c r="BK174" i="11"/>
  <c r="BK593" i="2"/>
  <c r="BK102" i="6"/>
  <c r="BK454" i="8"/>
  <c r="BK115" i="10"/>
  <c r="J510" i="11"/>
  <c r="BK283" i="2"/>
  <c r="J126" i="2"/>
  <c r="J265" i="2"/>
  <c r="J164" i="3"/>
  <c r="J101" i="4"/>
  <c r="BK220" i="5"/>
  <c r="J287" i="5"/>
  <c r="BK179" i="3"/>
  <c r="BK256" i="5"/>
  <c r="BK579" i="5"/>
  <c r="J101" i="5"/>
  <c r="J114" i="8"/>
  <c r="J443" i="8"/>
  <c r="J232" i="8"/>
  <c r="J585" i="8"/>
  <c r="J291" i="8"/>
  <c r="J107" i="9"/>
  <c r="J369" i="11"/>
  <c r="J374" i="11"/>
  <c r="BK180" i="12"/>
  <c r="J115" i="13"/>
  <c r="BK483" i="2"/>
  <c r="BK101" i="7"/>
  <c r="BK285" i="8"/>
  <c r="BK344" i="11"/>
  <c r="J119" i="12"/>
  <c r="BK153" i="2"/>
  <c r="BK298" i="2"/>
  <c r="BK290" i="2"/>
  <c r="J477" i="2"/>
  <c r="BK122" i="3"/>
  <c r="BK101" i="4"/>
  <c r="J362" i="5"/>
  <c r="BK314" i="5"/>
  <c r="J520" i="5"/>
  <c r="J579" i="5"/>
  <c r="BK168" i="6"/>
  <c r="BK486" i="8"/>
  <c r="BK127" i="9"/>
  <c r="BK117" i="9"/>
  <c r="BK179" i="11"/>
  <c r="BK553" i="11"/>
  <c r="BK239" i="11"/>
  <c r="BK139" i="12"/>
  <c r="BK186" i="14"/>
  <c r="J311" i="2"/>
  <c r="J197" i="9"/>
  <c r="BK190" i="11"/>
  <c r="BK101" i="13"/>
  <c r="BK646" i="2"/>
  <c r="BK107" i="7"/>
  <c r="J256" i="11"/>
  <c r="BK240" i="14"/>
  <c r="J646" i="2"/>
  <c r="BK519" i="2"/>
  <c r="J468" i="2"/>
  <c r="BK344" i="2"/>
  <c r="J367" i="5"/>
  <c r="BK250" i="5"/>
  <c r="J199" i="5"/>
  <c r="BK534" i="5"/>
  <c r="BK137" i="6"/>
  <c r="J236" i="8"/>
  <c r="BK324" i="8"/>
  <c r="BK372" i="8"/>
  <c r="J285" i="8"/>
  <c r="J274" i="8"/>
  <c r="BK202" i="8"/>
  <c r="J127" i="9"/>
  <c r="J239" i="11"/>
  <c r="J114" i="11"/>
  <c r="J290" i="2"/>
  <c r="BK226" i="9"/>
  <c r="BK371" i="11"/>
  <c r="BK280" i="2"/>
  <c r="J255" i="2"/>
  <c r="J519" i="2"/>
  <c r="BK194" i="3"/>
  <c r="BK92" i="4"/>
  <c r="J327" i="5"/>
  <c r="J182" i="5"/>
  <c r="BK514" i="5"/>
  <c r="J166" i="6"/>
  <c r="J115" i="7"/>
  <c r="J220" i="8"/>
  <c r="J174" i="11"/>
  <c r="J228" i="11"/>
  <c r="J332" i="11"/>
  <c r="J451" i="11"/>
  <c r="BK247" i="11"/>
  <c r="BK228" i="11"/>
  <c r="J272" i="11"/>
  <c r="J179" i="11"/>
  <c r="BK159" i="12"/>
  <c r="J193" i="12"/>
  <c r="BK229" i="12"/>
  <c r="J134" i="14"/>
  <c r="J636" i="2"/>
  <c r="BK394" i="2"/>
  <c r="BK540" i="5"/>
  <c r="BK152" i="6"/>
  <c r="J107" i="7"/>
  <c r="BK609" i="8"/>
  <c r="BK556" i="8"/>
  <c r="J563" i="8"/>
  <c r="J178" i="8"/>
  <c r="J226" i="9"/>
  <c r="BK91" i="9"/>
  <c r="J92" i="10"/>
  <c r="BK337" i="11"/>
  <c r="BK216" i="11"/>
  <c r="BK367" i="11"/>
  <c r="J493" i="11"/>
  <c r="J107" i="12"/>
  <c r="J112" i="12"/>
  <c r="BK115" i="13"/>
  <c r="J104" i="14"/>
  <c r="BK158" i="2"/>
  <c r="J587" i="2"/>
  <c r="BK123" i="2"/>
  <c r="BK167" i="2"/>
  <c r="J347" i="2"/>
  <c r="BK135" i="2"/>
  <c r="J593" i="2"/>
  <c r="BK353" i="2"/>
  <c r="BK182" i="2"/>
  <c r="BK489" i="2"/>
  <c r="J240" i="2"/>
  <c r="BK102" i="2"/>
  <c r="J197" i="2"/>
  <c r="J244" i="3"/>
  <c r="J132" i="3"/>
  <c r="J188" i="3"/>
  <c r="J154" i="3"/>
  <c r="BK147" i="3"/>
  <c r="J333" i="5"/>
  <c r="J231" i="5"/>
  <c r="J256" i="5"/>
  <c r="J176" i="5"/>
  <c r="J193" i="5"/>
  <c r="BK499" i="5"/>
  <c r="J528" i="5"/>
  <c r="BK183" i="6"/>
  <c r="BK126" i="8"/>
  <c r="BK274" i="8"/>
  <c r="J109" i="8"/>
  <c r="J173" i="8"/>
  <c r="J381" i="8"/>
  <c r="J609" i="8"/>
  <c r="J348" i="8"/>
  <c r="BK547" i="8"/>
  <c r="BK232" i="8"/>
  <c r="BK536" i="8"/>
  <c r="BK132" i="9"/>
  <c r="BK464" i="11"/>
  <c r="J266" i="11"/>
  <c r="BK303" i="11"/>
  <c r="J91" i="12"/>
  <c r="BK187" i="12"/>
  <c r="J153" i="2"/>
  <c r="J474" i="5"/>
  <c r="J344" i="5"/>
  <c r="BK280" i="8"/>
  <c r="BK359" i="8"/>
  <c r="J137" i="8"/>
  <c r="BK185" i="9"/>
  <c r="BK113" i="10"/>
  <c r="J547" i="11"/>
  <c r="BK203" i="12"/>
  <c r="BK230" i="14"/>
  <c r="BK636" i="2"/>
  <c r="J344" i="2"/>
  <c r="BK229" i="2"/>
  <c r="J101" i="7"/>
  <c r="BK214" i="14"/>
  <c r="J247" i="11"/>
  <c r="J94" i="14"/>
  <c r="J600" i="2"/>
  <c r="BK96" i="3"/>
  <c r="BK107" i="4"/>
  <c r="BK154" i="5"/>
  <c r="J261" i="5"/>
  <c r="J567" i="5"/>
  <c r="BK132" i="6"/>
  <c r="BK303" i="8"/>
  <c r="J605" i="8"/>
  <c r="BK581" i="8"/>
  <c r="BK218" i="3"/>
  <c r="BK208" i="5"/>
  <c r="BK107" i="6"/>
  <c r="J349" i="5"/>
  <c r="BK528" i="5"/>
  <c r="J122" i="6"/>
  <c r="BK370" i="8"/>
  <c r="J202" i="8"/>
  <c r="BK137" i="9"/>
  <c r="BK101" i="11"/>
  <c r="J584" i="2"/>
  <c r="BK599" i="8"/>
  <c r="BK384" i="11"/>
  <c r="J186" i="14"/>
  <c r="J123" i="2"/>
  <c r="J110" i="4"/>
  <c r="J145" i="5"/>
  <c r="BK199" i="5"/>
  <c r="BK225" i="6"/>
  <c r="BK291" i="8"/>
  <c r="J367" i="11"/>
  <c r="BK532" i="11"/>
  <c r="J176" i="12"/>
  <c r="BK220" i="14"/>
  <c r="AS63" i="1"/>
  <c r="BK94" i="14"/>
  <c r="BK420" i="11"/>
  <c r="BK560" i="8"/>
  <c r="J231" i="9"/>
  <c r="BK557" i="11"/>
  <c r="BK197" i="2"/>
  <c r="BK461" i="2"/>
  <c r="BK353" i="8"/>
  <c r="J124" i="14"/>
  <c r="BK584" i="2"/>
  <c r="BK154" i="3"/>
  <c r="BK338" i="5"/>
  <c r="BK440" i="5"/>
  <c r="J170" i="6"/>
  <c r="J397" i="11"/>
  <c r="J392" i="5"/>
  <c r="BK344" i="5"/>
  <c r="J434" i="8"/>
  <c r="BK348" i="8"/>
  <c r="BK423" i="8"/>
  <c r="J492" i="8"/>
  <c r="BK157" i="9"/>
  <c r="J485" i="11"/>
  <c r="BK172" i="12"/>
  <c r="J246" i="2"/>
  <c r="BK201" i="6"/>
  <c r="J191" i="9"/>
  <c r="J225" i="2"/>
  <c r="J573" i="2"/>
  <c r="BK347" i="2"/>
  <c r="BK168" i="3"/>
  <c r="BK164" i="3"/>
  <c r="BK110" i="4"/>
  <c r="J589" i="5"/>
  <c r="J410" i="5"/>
  <c r="BK400" i="5"/>
  <c r="BK127" i="6"/>
  <c r="BK115" i="7"/>
  <c r="J195" i="8"/>
  <c r="BK224" i="11"/>
  <c r="J153" i="11"/>
  <c r="J139" i="11"/>
  <c r="BK91" i="12"/>
  <c r="BK193" i="12"/>
  <c r="BK225" i="2"/>
  <c r="J220" i="6"/>
  <c r="J142" i="9"/>
  <c r="J196" i="11"/>
  <c r="BK124" i="12"/>
  <c r="BK444" i="2"/>
  <c r="J152" i="6"/>
  <c r="J157" i="9"/>
  <c r="BK485" i="11"/>
  <c r="BK493" i="11"/>
  <c r="BK134" i="14"/>
  <c r="BK369" i="2"/>
  <c r="J173" i="2"/>
  <c r="BK207" i="3"/>
  <c r="BK132" i="3"/>
  <c r="J107" i="4"/>
  <c r="J272" i="5"/>
  <c r="BK272" i="5"/>
  <c r="J493" i="5"/>
  <c r="J117" i="6"/>
  <c r="BK96" i="6"/>
  <c r="BK189" i="8"/>
  <c r="BK247" i="8"/>
  <c r="J528" i="8"/>
  <c r="J353" i="8"/>
  <c r="BK528" i="8"/>
  <c r="BK492" i="8"/>
  <c r="J166" i="9"/>
  <c r="J357" i="11"/>
  <c r="BK184" i="11"/>
  <c r="BK120" i="11"/>
  <c r="BK119" i="12"/>
  <c r="BK102" i="12"/>
  <c r="BK118" i="2"/>
  <c r="BK355" i="2"/>
  <c r="BK544" i="8"/>
  <c r="J445" i="11"/>
  <c r="J220" i="14"/>
  <c r="J570" i="2"/>
  <c r="J129" i="2"/>
  <c r="J112" i="3"/>
  <c r="BK131" i="5"/>
  <c r="J563" i="5"/>
  <c r="BK423" i="5"/>
  <c r="J102" i="6"/>
  <c r="J117" i="8"/>
  <c r="J215" i="9"/>
  <c r="J319" i="5"/>
  <c r="BK117" i="6"/>
  <c r="BK236" i="8"/>
  <c r="J120" i="8"/>
  <c r="J471" i="8"/>
  <c r="J522" i="8"/>
  <c r="T192" i="14" l="1"/>
  <c r="R192" i="14"/>
  <c r="R101" i="2"/>
  <c r="T326" i="2"/>
  <c r="T569" i="2"/>
  <c r="R641" i="2"/>
  <c r="R640" i="2"/>
  <c r="BK90" i="3"/>
  <c r="J90" i="3" s="1"/>
  <c r="J65" i="3" s="1"/>
  <c r="BK100" i="4"/>
  <c r="J100" i="4" s="1"/>
  <c r="J67" i="4" s="1"/>
  <c r="T326" i="5"/>
  <c r="P551" i="5"/>
  <c r="P550" i="5" s="1"/>
  <c r="T176" i="6"/>
  <c r="T100" i="7"/>
  <c r="T99" i="7"/>
  <c r="T89" i="7"/>
  <c r="BK100" i="8"/>
  <c r="J100" i="8" s="1"/>
  <c r="J65" i="8" s="1"/>
  <c r="BK341" i="8"/>
  <c r="J341" i="8" s="1"/>
  <c r="J67" i="8" s="1"/>
  <c r="BK470" i="8"/>
  <c r="J470" i="8" s="1"/>
  <c r="J70" i="8" s="1"/>
  <c r="T567" i="8"/>
  <c r="T566" i="8" s="1"/>
  <c r="R190" i="9"/>
  <c r="P100" i="10"/>
  <c r="P99" i="10" s="1"/>
  <c r="P89" i="10" s="1"/>
  <c r="AU66" i="1" s="1"/>
  <c r="P255" i="11"/>
  <c r="R373" i="11"/>
  <c r="BK484" i="11"/>
  <c r="J484" i="11" s="1"/>
  <c r="J71" i="11" s="1"/>
  <c r="BK521" i="11"/>
  <c r="BK520" i="11" s="1"/>
  <c r="J520" i="11" s="1"/>
  <c r="J73" i="11" s="1"/>
  <c r="T552" i="11"/>
  <c r="T551" i="11"/>
  <c r="BK186" i="12"/>
  <c r="J186" i="12" s="1"/>
  <c r="J66" i="12" s="1"/>
  <c r="R100" i="13"/>
  <c r="R99" i="13" s="1"/>
  <c r="R89" i="13" s="1"/>
  <c r="R93" i="14"/>
  <c r="T254" i="2"/>
  <c r="BK393" i="2"/>
  <c r="J393" i="2" s="1"/>
  <c r="J68" i="2" s="1"/>
  <c r="P569" i="2"/>
  <c r="P596" i="2"/>
  <c r="T641" i="2"/>
  <c r="T640" i="2"/>
  <c r="P193" i="3"/>
  <c r="P100" i="4"/>
  <c r="P99" i="4"/>
  <c r="P89" i="4"/>
  <c r="AU58" i="1" s="1"/>
  <c r="R239" i="5"/>
  <c r="R399" i="5"/>
  <c r="BK519" i="5"/>
  <c r="J519" i="5"/>
  <c r="J71" i="5" s="1"/>
  <c r="P543" i="5"/>
  <c r="P100" i="7"/>
  <c r="P99" i="7" s="1"/>
  <c r="P89" i="7" s="1"/>
  <c r="AU62" i="1" s="1"/>
  <c r="T263" i="8"/>
  <c r="R412" i="8"/>
  <c r="T527" i="8"/>
  <c r="BK604" i="8"/>
  <c r="J604" i="8" s="1"/>
  <c r="J76" i="8" s="1"/>
  <c r="BK90" i="9"/>
  <c r="J90" i="9" s="1"/>
  <c r="J65" i="9" s="1"/>
  <c r="BK356" i="11"/>
  <c r="J356" i="11" s="1"/>
  <c r="J67" i="11" s="1"/>
  <c r="P513" i="11"/>
  <c r="R90" i="12"/>
  <c r="R89" i="12"/>
  <c r="BK93" i="14"/>
  <c r="J93" i="14" s="1"/>
  <c r="J61" i="14" s="1"/>
  <c r="T239" i="5"/>
  <c r="T399" i="5"/>
  <c r="P519" i="5"/>
  <c r="BK584" i="5"/>
  <c r="J584" i="5" s="1"/>
  <c r="J76" i="5" s="1"/>
  <c r="T90" i="6"/>
  <c r="T89" i="6" s="1"/>
  <c r="T88" i="6" s="1"/>
  <c r="P100" i="8"/>
  <c r="BK412" i="8"/>
  <c r="J412" i="8"/>
  <c r="J68" i="8"/>
  <c r="P527" i="8"/>
  <c r="T100" i="11"/>
  <c r="T373" i="11"/>
  <c r="P484" i="11"/>
  <c r="P552" i="11"/>
  <c r="P551" i="11"/>
  <c r="P100" i="13"/>
  <c r="P99" i="13"/>
  <c r="P89" i="13" s="1"/>
  <c r="AU70" i="1" s="1"/>
  <c r="R144" i="14"/>
  <c r="P254" i="2"/>
  <c r="P326" i="2"/>
  <c r="R467" i="2"/>
  <c r="P604" i="2"/>
  <c r="P603" i="2" s="1"/>
  <c r="P641" i="2"/>
  <c r="P640" i="2"/>
  <c r="T90" i="3"/>
  <c r="T89" i="3"/>
  <c r="T100" i="4"/>
  <c r="T99" i="4" s="1"/>
  <c r="T89" i="4" s="1"/>
  <c r="P239" i="5"/>
  <c r="BK399" i="5"/>
  <c r="J399" i="5"/>
  <c r="J68" i="5" s="1"/>
  <c r="R551" i="5"/>
  <c r="R550" i="5"/>
  <c r="R176" i="6"/>
  <c r="R263" i="8"/>
  <c r="P412" i="8"/>
  <c r="R527" i="8"/>
  <c r="T559" i="8"/>
  <c r="P604" i="8"/>
  <c r="P603" i="8"/>
  <c r="BK100" i="11"/>
  <c r="J100" i="11" s="1"/>
  <c r="J65" i="11" s="1"/>
  <c r="R356" i="11"/>
  <c r="R484" i="11"/>
  <c r="BK90" i="12"/>
  <c r="J90" i="12"/>
  <c r="J65" i="12"/>
  <c r="BK219" i="14"/>
  <c r="J219" i="14" s="1"/>
  <c r="J65" i="14" s="1"/>
  <c r="BK101" i="2"/>
  <c r="T467" i="2"/>
  <c r="R596" i="2"/>
  <c r="BK193" i="3"/>
  <c r="J193" i="3" s="1"/>
  <c r="J66" i="3" s="1"/>
  <c r="R100" i="5"/>
  <c r="P399" i="5"/>
  <c r="T551" i="5"/>
  <c r="T550" i="5" s="1"/>
  <c r="P90" i="6"/>
  <c r="P89" i="6"/>
  <c r="T100" i="8"/>
  <c r="T470" i="8"/>
  <c r="R559" i="8"/>
  <c r="P373" i="11"/>
  <c r="P90" i="12"/>
  <c r="P89" i="12"/>
  <c r="P219" i="14"/>
  <c r="P467" i="2"/>
  <c r="BK596" i="2"/>
  <c r="J596" i="2" s="1"/>
  <c r="J73" i="2" s="1"/>
  <c r="R193" i="3"/>
  <c r="BK100" i="5"/>
  <c r="J100" i="5" s="1"/>
  <c r="J65" i="5" s="1"/>
  <c r="P464" i="5"/>
  <c r="R543" i="5"/>
  <c r="R100" i="8"/>
  <c r="P90" i="9"/>
  <c r="P89" i="9" s="1"/>
  <c r="R186" i="12"/>
  <c r="T100" i="13"/>
  <c r="T99" i="13" s="1"/>
  <c r="T89" i="13" s="1"/>
  <c r="BK144" i="14"/>
  <c r="J144" i="14" s="1"/>
  <c r="J62" i="14" s="1"/>
  <c r="BK326" i="2"/>
  <c r="J326" i="2" s="1"/>
  <c r="J67" i="2" s="1"/>
  <c r="R393" i="2"/>
  <c r="R569" i="2"/>
  <c r="BK641" i="2"/>
  <c r="J641" i="2" s="1"/>
  <c r="J77" i="2" s="1"/>
  <c r="T193" i="3"/>
  <c r="R326" i="5"/>
  <c r="T519" i="5"/>
  <c r="R584" i="5"/>
  <c r="R583" i="5" s="1"/>
  <c r="BK176" i="6"/>
  <c r="J176" i="6"/>
  <c r="J66" i="6"/>
  <c r="P263" i="8"/>
  <c r="T412" i="8"/>
  <c r="BK567" i="8"/>
  <c r="BK566" i="8" s="1"/>
  <c r="R255" i="11"/>
  <c r="P521" i="11"/>
  <c r="P520" i="11" s="1"/>
  <c r="R219" i="14"/>
  <c r="BK254" i="2"/>
  <c r="J254" i="2"/>
  <c r="J66" i="2" s="1"/>
  <c r="P393" i="2"/>
  <c r="BK604" i="2"/>
  <c r="J604" i="2" s="1"/>
  <c r="J75" i="2" s="1"/>
  <c r="P100" i="5"/>
  <c r="BK464" i="5"/>
  <c r="J464" i="5" s="1"/>
  <c r="J70" i="5" s="1"/>
  <c r="BK543" i="5"/>
  <c r="J543" i="5"/>
  <c r="J72" i="5"/>
  <c r="T341" i="8"/>
  <c r="BK527" i="8"/>
  <c r="J527" i="8" s="1"/>
  <c r="J71" i="8" s="1"/>
  <c r="P559" i="8"/>
  <c r="R604" i="8"/>
  <c r="R603" i="8" s="1"/>
  <c r="T90" i="9"/>
  <c r="T89" i="9" s="1"/>
  <c r="P100" i="11"/>
  <c r="P356" i="11"/>
  <c r="T435" i="11"/>
  <c r="R521" i="11"/>
  <c r="R520" i="11"/>
  <c r="T90" i="12"/>
  <c r="T89" i="12" s="1"/>
  <c r="P93" i="14"/>
  <c r="T219" i="14"/>
  <c r="R254" i="2"/>
  <c r="T393" i="2"/>
  <c r="T604" i="2"/>
  <c r="T603" i="2" s="1"/>
  <c r="BK239" i="5"/>
  <c r="J239" i="5"/>
  <c r="J66" i="5" s="1"/>
  <c r="T464" i="5"/>
  <c r="T543" i="5"/>
  <c r="P176" i="6"/>
  <c r="R341" i="8"/>
  <c r="R567" i="8"/>
  <c r="R566" i="8" s="1"/>
  <c r="BK190" i="9"/>
  <c r="J190" i="9" s="1"/>
  <c r="J66" i="9" s="1"/>
  <c r="BK100" i="10"/>
  <c r="BK99" i="10"/>
  <c r="J99" i="10" s="1"/>
  <c r="J66" i="10" s="1"/>
  <c r="T356" i="11"/>
  <c r="T521" i="11"/>
  <c r="T520" i="11"/>
  <c r="T93" i="14"/>
  <c r="P101" i="2"/>
  <c r="P100" i="2" s="1"/>
  <c r="R326" i="2"/>
  <c r="BK569" i="2"/>
  <c r="J569" i="2"/>
  <c r="J72" i="2"/>
  <c r="T596" i="2"/>
  <c r="R90" i="3"/>
  <c r="R89" i="3" s="1"/>
  <c r="R88" i="3" s="1"/>
  <c r="R100" i="4"/>
  <c r="R99" i="4"/>
  <c r="R89" i="4" s="1"/>
  <c r="BK326" i="5"/>
  <c r="J326" i="5" s="1"/>
  <c r="J67" i="5" s="1"/>
  <c r="R519" i="5"/>
  <c r="T584" i="5"/>
  <c r="T583" i="5" s="1"/>
  <c r="R90" i="6"/>
  <c r="R89" i="6" s="1"/>
  <c r="R88" i="6" s="1"/>
  <c r="R100" i="7"/>
  <c r="R99" i="7"/>
  <c r="R89" i="7" s="1"/>
  <c r="P341" i="8"/>
  <c r="P470" i="8"/>
  <c r="P567" i="8"/>
  <c r="P566" i="8"/>
  <c r="R90" i="9"/>
  <c r="R89" i="9" s="1"/>
  <c r="R88" i="9" s="1"/>
  <c r="T100" i="10"/>
  <c r="T99" i="10" s="1"/>
  <c r="T89" i="10" s="1"/>
  <c r="BK255" i="11"/>
  <c r="J255" i="11" s="1"/>
  <c r="J66" i="11" s="1"/>
  <c r="BK373" i="11"/>
  <c r="J373" i="11" s="1"/>
  <c r="J68" i="11" s="1"/>
  <c r="BK435" i="11"/>
  <c r="J435" i="11" s="1"/>
  <c r="J70" i="11" s="1"/>
  <c r="T484" i="11"/>
  <c r="R513" i="11"/>
  <c r="BK552" i="11"/>
  <c r="BK551" i="11"/>
  <c r="J551" i="11" s="1"/>
  <c r="J75" i="11" s="1"/>
  <c r="T186" i="12"/>
  <c r="BK100" i="13"/>
  <c r="J100" i="13"/>
  <c r="J67" i="13"/>
  <c r="T144" i="14"/>
  <c r="T101" i="2"/>
  <c r="BK467" i="2"/>
  <c r="J467" i="2" s="1"/>
  <c r="J71" i="2" s="1"/>
  <c r="R604" i="2"/>
  <c r="R603" i="2" s="1"/>
  <c r="P90" i="3"/>
  <c r="P89" i="3" s="1"/>
  <c r="P88" i="3" s="1"/>
  <c r="AU57" i="1" s="1"/>
  <c r="T100" i="5"/>
  <c r="T99" i="5" s="1"/>
  <c r="R464" i="5"/>
  <c r="P584" i="5"/>
  <c r="P583" i="5"/>
  <c r="BK100" i="7"/>
  <c r="J100" i="7" s="1"/>
  <c r="J67" i="7" s="1"/>
  <c r="P190" i="9"/>
  <c r="R100" i="11"/>
  <c r="R435" i="11"/>
  <c r="R99" i="11" s="1"/>
  <c r="T513" i="11"/>
  <c r="P326" i="5"/>
  <c r="BK551" i="5"/>
  <c r="J551" i="5" s="1"/>
  <c r="J74" i="5" s="1"/>
  <c r="BK90" i="6"/>
  <c r="J90" i="6" s="1"/>
  <c r="J65" i="6" s="1"/>
  <c r="BK263" i="8"/>
  <c r="J263" i="8" s="1"/>
  <c r="J66" i="8" s="1"/>
  <c r="R470" i="8"/>
  <c r="BK559" i="8"/>
  <c r="J559" i="8"/>
  <c r="J72" i="8" s="1"/>
  <c r="T604" i="8"/>
  <c r="T603" i="8"/>
  <c r="T190" i="9"/>
  <c r="R100" i="10"/>
  <c r="R99" i="10"/>
  <c r="R89" i="10" s="1"/>
  <c r="T255" i="11"/>
  <c r="P435" i="11"/>
  <c r="BK513" i="11"/>
  <c r="J513" i="11" s="1"/>
  <c r="J72" i="11" s="1"/>
  <c r="R552" i="11"/>
  <c r="R551" i="11" s="1"/>
  <c r="P186" i="12"/>
  <c r="P144" i="14"/>
  <c r="BK91" i="4"/>
  <c r="J91" i="4"/>
  <c r="J65" i="4" s="1"/>
  <c r="BK91" i="7"/>
  <c r="J91" i="7"/>
  <c r="J65" i="7"/>
  <c r="BK205" i="14"/>
  <c r="BK192" i="14" s="1"/>
  <c r="J192" i="14" s="1"/>
  <c r="J63" i="14" s="1"/>
  <c r="J205" i="14"/>
  <c r="J64" i="14" s="1"/>
  <c r="BK239" i="14"/>
  <c r="J239" i="14"/>
  <c r="J66" i="14"/>
  <c r="BK91" i="10"/>
  <c r="J91" i="10" s="1"/>
  <c r="J65" i="10" s="1"/>
  <c r="BK90" i="10"/>
  <c r="BK89" i="10" s="1"/>
  <c r="J89" i="10" s="1"/>
  <c r="BK419" i="11"/>
  <c r="J419" i="11" s="1"/>
  <c r="J69" i="11" s="1"/>
  <c r="BK91" i="13"/>
  <c r="J91" i="13" s="1"/>
  <c r="J65" i="13" s="1"/>
  <c r="BK453" i="8"/>
  <c r="J453" i="8"/>
  <c r="J69" i="8" s="1"/>
  <c r="BK443" i="2"/>
  <c r="J443" i="2" s="1"/>
  <c r="J69" i="2" s="1"/>
  <c r="BK460" i="2"/>
  <c r="J460" i="2"/>
  <c r="J70" i="2" s="1"/>
  <c r="BK447" i="5"/>
  <c r="J447" i="5" s="1"/>
  <c r="J69" i="5" s="1"/>
  <c r="E48" i="14"/>
  <c r="J55" i="14"/>
  <c r="BE240" i="14"/>
  <c r="BE114" i="14"/>
  <c r="J52" i="14"/>
  <c r="BE88" i="14"/>
  <c r="BE104" i="14"/>
  <c r="BE134" i="14"/>
  <c r="BE145" i="14"/>
  <c r="BE193" i="14"/>
  <c r="BE214" i="14"/>
  <c r="BE94" i="14"/>
  <c r="BK99" i="13"/>
  <c r="J99" i="13" s="1"/>
  <c r="J66" i="13" s="1"/>
  <c r="J54" i="14"/>
  <c r="BE186" i="14"/>
  <c r="BE124" i="14"/>
  <c r="BE220" i="14"/>
  <c r="F55" i="14"/>
  <c r="BE226" i="14"/>
  <c r="BE230" i="14"/>
  <c r="BE206" i="14"/>
  <c r="BE234" i="14"/>
  <c r="BE101" i="13"/>
  <c r="J83" i="13"/>
  <c r="BE92" i="13"/>
  <c r="BE113" i="13"/>
  <c r="F59" i="13"/>
  <c r="J86" i="13"/>
  <c r="BE110" i="13"/>
  <c r="E77" i="13"/>
  <c r="BE107" i="13"/>
  <c r="BK89" i="12"/>
  <c r="J89" i="12" s="1"/>
  <c r="J64" i="12" s="1"/>
  <c r="J85" i="13"/>
  <c r="BE115" i="13"/>
  <c r="J521" i="11"/>
  <c r="J74" i="11" s="1"/>
  <c r="J59" i="12"/>
  <c r="BE112" i="12"/>
  <c r="BE159" i="12"/>
  <c r="BK99" i="11"/>
  <c r="BK98" i="11" s="1"/>
  <c r="J98" i="11" s="1"/>
  <c r="J63" i="11" s="1"/>
  <c r="BE96" i="12"/>
  <c r="BE154" i="12"/>
  <c r="BE187" i="12"/>
  <c r="E50" i="12"/>
  <c r="J56" i="12"/>
  <c r="BE119" i="12"/>
  <c r="BE144" i="12"/>
  <c r="BE168" i="12"/>
  <c r="J552" i="11"/>
  <c r="J76" i="11" s="1"/>
  <c r="F85" i="12"/>
  <c r="BE129" i="12"/>
  <c r="BE164" i="12"/>
  <c r="BE172" i="12"/>
  <c r="BE203" i="12"/>
  <c r="BE107" i="12"/>
  <c r="BE124" i="12"/>
  <c r="BE176" i="12"/>
  <c r="BE216" i="12"/>
  <c r="BE139" i="12"/>
  <c r="BE149" i="12"/>
  <c r="BE193" i="12"/>
  <c r="BE229" i="12"/>
  <c r="BE234" i="12"/>
  <c r="J58" i="12"/>
  <c r="BE91" i="12"/>
  <c r="BE134" i="12"/>
  <c r="BE102" i="12"/>
  <c r="BE180" i="12"/>
  <c r="F59" i="11"/>
  <c r="BE144" i="11"/>
  <c r="BE184" i="11"/>
  <c r="BE224" i="11"/>
  <c r="BE239" i="11"/>
  <c r="BE247" i="11"/>
  <c r="BE283" i="11"/>
  <c r="BE510" i="11"/>
  <c r="J92" i="11"/>
  <c r="BE114" i="11"/>
  <c r="BE120" i="11"/>
  <c r="BE420" i="11"/>
  <c r="BE451" i="11"/>
  <c r="BE485" i="11"/>
  <c r="BE517" i="11"/>
  <c r="BE522" i="11"/>
  <c r="BE532" i="11"/>
  <c r="BE547" i="11"/>
  <c r="BE174" i="11"/>
  <c r="BE196" i="11"/>
  <c r="BE216" i="11"/>
  <c r="BE288" i="11"/>
  <c r="BE303" i="11"/>
  <c r="BE445" i="11"/>
  <c r="BE536" i="11"/>
  <c r="J59" i="11"/>
  <c r="BE201" i="11"/>
  <c r="BE228" i="11"/>
  <c r="BE266" i="11"/>
  <c r="BE318" i="11"/>
  <c r="BE371" i="11"/>
  <c r="BE397" i="11"/>
  <c r="BE436" i="11"/>
  <c r="BE464" i="11"/>
  <c r="BE553" i="11"/>
  <c r="BE557" i="11"/>
  <c r="J58" i="11"/>
  <c r="BE367" i="11"/>
  <c r="J100" i="10"/>
  <c r="J67" i="10"/>
  <c r="BE101" i="11"/>
  <c r="BE179" i="11"/>
  <c r="BE190" i="11"/>
  <c r="BE295" i="11"/>
  <c r="BE374" i="11"/>
  <c r="BE504" i="11"/>
  <c r="J90" i="10"/>
  <c r="J64" i="10" s="1"/>
  <c r="BE277" i="11"/>
  <c r="BE308" i="11"/>
  <c r="BE369" i="11"/>
  <c r="E86" i="11"/>
  <c r="BE117" i="11"/>
  <c r="BE128" i="11"/>
  <c r="BE139" i="11"/>
  <c r="BE162" i="11"/>
  <c r="BE470" i="11"/>
  <c r="BE168" i="11"/>
  <c r="BE207" i="11"/>
  <c r="BE272" i="11"/>
  <c r="BE332" i="11"/>
  <c r="BE493" i="11"/>
  <c r="BE109" i="11"/>
  <c r="BE153" i="11"/>
  <c r="BE344" i="11"/>
  <c r="BE350" i="11"/>
  <c r="BE357" i="11"/>
  <c r="BE501" i="11"/>
  <c r="BE514" i="11"/>
  <c r="BE256" i="11"/>
  <c r="BE337" i="11"/>
  <c r="BE384" i="11"/>
  <c r="BE406" i="11"/>
  <c r="BE457" i="11"/>
  <c r="BE479" i="11"/>
  <c r="BE488" i="11"/>
  <c r="BE92" i="10"/>
  <c r="BE107" i="10"/>
  <c r="J83" i="10"/>
  <c r="BK89" i="9"/>
  <c r="BK88" i="9"/>
  <c r="J88" i="9" s="1"/>
  <c r="J63" i="9" s="1"/>
  <c r="J86" i="10"/>
  <c r="J58" i="10"/>
  <c r="E77" i="10"/>
  <c r="F86" i="10"/>
  <c r="BE115" i="10"/>
  <c r="BE101" i="10"/>
  <c r="BE110" i="10"/>
  <c r="BE113" i="10"/>
  <c r="BE215" i="9"/>
  <c r="BE96" i="9"/>
  <c r="J85" i="9"/>
  <c r="BK603" i="8"/>
  <c r="J603" i="8"/>
  <c r="J75" i="8"/>
  <c r="F59" i="9"/>
  <c r="BE166" i="9"/>
  <c r="BE180" i="9"/>
  <c r="BK99" i="8"/>
  <c r="J567" i="8"/>
  <c r="J74" i="8" s="1"/>
  <c r="BE102" i="9"/>
  <c r="BE112" i="9"/>
  <c r="BE197" i="9"/>
  <c r="J56" i="9"/>
  <c r="BE91" i="9"/>
  <c r="BE117" i="9"/>
  <c r="BE122" i="9"/>
  <c r="BE127" i="9"/>
  <c r="BE132" i="9"/>
  <c r="BE147" i="9"/>
  <c r="J58" i="9"/>
  <c r="BE107" i="9"/>
  <c r="BE170" i="9"/>
  <c r="BE176" i="9"/>
  <c r="BE226" i="9"/>
  <c r="E50" i="9"/>
  <c r="BE185" i="9"/>
  <c r="BE191" i="9"/>
  <c r="BE204" i="9"/>
  <c r="BE231" i="9"/>
  <c r="BB65" i="1"/>
  <c r="BE137" i="9"/>
  <c r="BE142" i="9"/>
  <c r="BE152" i="9"/>
  <c r="BE157" i="9"/>
  <c r="BE162" i="9"/>
  <c r="E86" i="8"/>
  <c r="BE117" i="8"/>
  <c r="BE120" i="8"/>
  <c r="BE142" i="8"/>
  <c r="BE152" i="8"/>
  <c r="BE202" i="8"/>
  <c r="BE255" i="8"/>
  <c r="BE274" i="8"/>
  <c r="BE336" i="8"/>
  <c r="BE372" i="8"/>
  <c r="BE471" i="8"/>
  <c r="F59" i="8"/>
  <c r="J94" i="8"/>
  <c r="BE101" i="8"/>
  <c r="BE208" i="8"/>
  <c r="BE247" i="8"/>
  <c r="BE291" i="8"/>
  <c r="BE492" i="8"/>
  <c r="BE501" i="8"/>
  <c r="BE528" i="8"/>
  <c r="BE531" i="8"/>
  <c r="BE536" i="8"/>
  <c r="BE560" i="8"/>
  <c r="BE581" i="8"/>
  <c r="BE599" i="8"/>
  <c r="BE605" i="8"/>
  <c r="BE296" i="8"/>
  <c r="BE311" i="8"/>
  <c r="BE381" i="8"/>
  <c r="BE423" i="8"/>
  <c r="BE443" i="8"/>
  <c r="BE509" i="8"/>
  <c r="BE544" i="8"/>
  <c r="BE563" i="8"/>
  <c r="BK90" i="7"/>
  <c r="J90" i="7"/>
  <c r="J64" i="7"/>
  <c r="BK99" i="7"/>
  <c r="J99" i="7"/>
  <c r="J66" i="7" s="1"/>
  <c r="BE403" i="8"/>
  <c r="BE515" i="8"/>
  <c r="BE522" i="8"/>
  <c r="BE550" i="8"/>
  <c r="BE556" i="8"/>
  <c r="BE568" i="8"/>
  <c r="BE585" i="8"/>
  <c r="BE609" i="8"/>
  <c r="BE236" i="8"/>
  <c r="BE285" i="8"/>
  <c r="BE342" i="8"/>
  <c r="BE126" i="8"/>
  <c r="BE137" i="8"/>
  <c r="BE167" i="8"/>
  <c r="BE183" i="8"/>
  <c r="BE232" i="8"/>
  <c r="BE486" i="8"/>
  <c r="BE547" i="8"/>
  <c r="BE114" i="8"/>
  <c r="BE220" i="8"/>
  <c r="BE316" i="8"/>
  <c r="BE348" i="8"/>
  <c r="BE353" i="8"/>
  <c r="BE395" i="8"/>
  <c r="BE400" i="8"/>
  <c r="J59" i="8"/>
  <c r="BE359" i="8"/>
  <c r="BE364" i="8"/>
  <c r="BE413" i="8"/>
  <c r="J56" i="8"/>
  <c r="BE161" i="8"/>
  <c r="BE178" i="8"/>
  <c r="BE189" i="8"/>
  <c r="BE264" i="8"/>
  <c r="BE280" i="8"/>
  <c r="BE370" i="8"/>
  <c r="BE480" i="8"/>
  <c r="BE303" i="8"/>
  <c r="BE324" i="8"/>
  <c r="BE386" i="8"/>
  <c r="BE434" i="8"/>
  <c r="BE109" i="8"/>
  <c r="BE173" i="8"/>
  <c r="BE195" i="8"/>
  <c r="BE454" i="8"/>
  <c r="E50" i="7"/>
  <c r="J58" i="7"/>
  <c r="BE110" i="7"/>
  <c r="F86" i="7"/>
  <c r="BK89" i="6"/>
  <c r="BK88" i="6" s="1"/>
  <c r="J88" i="6" s="1"/>
  <c r="J63" i="6" s="1"/>
  <c r="J56" i="7"/>
  <c r="J59" i="7"/>
  <c r="BE107" i="7"/>
  <c r="BE92" i="7"/>
  <c r="BE115" i="7"/>
  <c r="BE113" i="7"/>
  <c r="BE101" i="7"/>
  <c r="BK99" i="5"/>
  <c r="J99" i="5"/>
  <c r="J64" i="5" s="1"/>
  <c r="BK550" i="5"/>
  <c r="J550" i="5"/>
  <c r="J73" i="5" s="1"/>
  <c r="BK583" i="5"/>
  <c r="J583" i="5"/>
  <c r="J75" i="5"/>
  <c r="E76" i="6"/>
  <c r="J84" i="6"/>
  <c r="BE96" i="6"/>
  <c r="BE132" i="6"/>
  <c r="J59" i="6"/>
  <c r="BE112" i="6"/>
  <c r="BE107" i="6"/>
  <c r="BE157" i="6"/>
  <c r="BE183" i="6"/>
  <c r="BE220" i="6"/>
  <c r="BE122" i="6"/>
  <c r="BE137" i="6"/>
  <c r="BE168" i="6"/>
  <c r="BE225" i="6"/>
  <c r="BE117" i="6"/>
  <c r="J56" i="6"/>
  <c r="BE102" i="6"/>
  <c r="BE127" i="6"/>
  <c r="BE147" i="6"/>
  <c r="BE166" i="6"/>
  <c r="BE177" i="6"/>
  <c r="BE201" i="6"/>
  <c r="F85" i="6"/>
  <c r="BE142" i="6"/>
  <c r="BE91" i="6"/>
  <c r="BE152" i="6"/>
  <c r="BE162" i="6"/>
  <c r="BE170" i="6"/>
  <c r="BE190" i="6"/>
  <c r="BE212" i="6"/>
  <c r="J94" i="5"/>
  <c r="BE171" i="5"/>
  <c r="BE432" i="5"/>
  <c r="BE440" i="5"/>
  <c r="J59" i="5"/>
  <c r="BE182" i="5"/>
  <c r="BE474" i="5"/>
  <c r="BE534" i="5"/>
  <c r="BE392" i="5"/>
  <c r="BE465" i="5"/>
  <c r="BE480" i="5"/>
  <c r="BE486" i="5"/>
  <c r="BE508" i="5"/>
  <c r="BE514" i="5"/>
  <c r="BE520" i="5"/>
  <c r="BE579" i="5"/>
  <c r="BE112" i="5"/>
  <c r="BE120" i="5"/>
  <c r="BE208" i="5"/>
  <c r="BE423" i="5"/>
  <c r="BE523" i="5"/>
  <c r="BE528" i="5"/>
  <c r="BE563" i="5"/>
  <c r="BE567" i="5"/>
  <c r="BE589" i="5"/>
  <c r="F59" i="5"/>
  <c r="BE302" i="5"/>
  <c r="BE314" i="5"/>
  <c r="BE319" i="5"/>
  <c r="BE362" i="5"/>
  <c r="BE386" i="5"/>
  <c r="BE448" i="5"/>
  <c r="BE493" i="5"/>
  <c r="BE499" i="5"/>
  <c r="BE531" i="5"/>
  <c r="BE540" i="5"/>
  <c r="BE544" i="5"/>
  <c r="BE547" i="5"/>
  <c r="BE552" i="5"/>
  <c r="BE585" i="5"/>
  <c r="BE154" i="5"/>
  <c r="BE193" i="5"/>
  <c r="BE240" i="5"/>
  <c r="BE250" i="5"/>
  <c r="BE261" i="5"/>
  <c r="BE327" i="5"/>
  <c r="BE389" i="5"/>
  <c r="BE333" i="5"/>
  <c r="BE357" i="5"/>
  <c r="BE367" i="5"/>
  <c r="BE400" i="5"/>
  <c r="BE410" i="5"/>
  <c r="BK99" i="4"/>
  <c r="J99" i="4"/>
  <c r="J66" i="4"/>
  <c r="BE166" i="5"/>
  <c r="BE188" i="5"/>
  <c r="BE272" i="5"/>
  <c r="BE279" i="5"/>
  <c r="BE374" i="5"/>
  <c r="E50" i="5"/>
  <c r="BE131" i="5"/>
  <c r="BE160" i="5"/>
  <c r="BE199" i="5"/>
  <c r="BE216" i="5"/>
  <c r="BE349" i="5"/>
  <c r="BE379" i="5"/>
  <c r="BE109" i="5"/>
  <c r="BE176" i="5"/>
  <c r="BE256" i="5"/>
  <c r="BE338" i="5"/>
  <c r="BK90" i="4"/>
  <c r="BK89" i="4" s="1"/>
  <c r="J89" i="4" s="1"/>
  <c r="J32" i="4" s="1"/>
  <c r="J56" i="5"/>
  <c r="BE101" i="5"/>
  <c r="BE136" i="5"/>
  <c r="BE267" i="5"/>
  <c r="BE292" i="5"/>
  <c r="BE344" i="5"/>
  <c r="BE145" i="5"/>
  <c r="BE220" i="5"/>
  <c r="BE231" i="5"/>
  <c r="BE287" i="5"/>
  <c r="BK89" i="3"/>
  <c r="BK88" i="3"/>
  <c r="J88" i="3" s="1"/>
  <c r="J32" i="3" s="1"/>
  <c r="BE92" i="4"/>
  <c r="E77" i="4"/>
  <c r="J83" i="4"/>
  <c r="J85" i="4"/>
  <c r="BE101" i="4"/>
  <c r="BE119" i="4"/>
  <c r="F59" i="4"/>
  <c r="J86" i="4"/>
  <c r="BE107" i="4"/>
  <c r="BE110" i="4"/>
  <c r="BE113" i="4"/>
  <c r="J82" i="3"/>
  <c r="BE91" i="3"/>
  <c r="BE168" i="3"/>
  <c r="BE244" i="3"/>
  <c r="J101" i="2"/>
  <c r="J65" i="2"/>
  <c r="J58" i="3"/>
  <c r="BE102" i="3"/>
  <c r="E50" i="3"/>
  <c r="BE107" i="3"/>
  <c r="BE137" i="3"/>
  <c r="BE159" i="3"/>
  <c r="BE179" i="3"/>
  <c r="BE188" i="3"/>
  <c r="BK603" i="2"/>
  <c r="J603" i="2"/>
  <c r="J74" i="2"/>
  <c r="J59" i="3"/>
  <c r="F85" i="3"/>
  <c r="BE112" i="3"/>
  <c r="BE127" i="3"/>
  <c r="BE132" i="3"/>
  <c r="BE173" i="3"/>
  <c r="BE183" i="3"/>
  <c r="BE122" i="3"/>
  <c r="BE142" i="3"/>
  <c r="BE154" i="3"/>
  <c r="BE194" i="3"/>
  <c r="BE200" i="3"/>
  <c r="BE207" i="3"/>
  <c r="BE218" i="3"/>
  <c r="BE229" i="3"/>
  <c r="BE239" i="3"/>
  <c r="BE117" i="3"/>
  <c r="BE147" i="3"/>
  <c r="BE96" i="3"/>
  <c r="BE164" i="3"/>
  <c r="J58" i="2"/>
  <c r="BE135" i="2"/>
  <c r="BE182" i="2"/>
  <c r="BE333" i="2"/>
  <c r="BE255" i="2"/>
  <c r="BE280" i="2"/>
  <c r="BE483" i="2"/>
  <c r="BE191" i="2"/>
  <c r="BE217" i="2"/>
  <c r="BE229" i="2"/>
  <c r="BE283" i="2"/>
  <c r="BE311" i="2"/>
  <c r="BE327" i="2"/>
  <c r="BE495" i="2"/>
  <c r="BE584" i="2"/>
  <c r="BE202" i="2"/>
  <c r="BE510" i="2"/>
  <c r="BE536" i="2"/>
  <c r="BE573" i="2"/>
  <c r="F59" i="2"/>
  <c r="BE102" i="2"/>
  <c r="BE123" i="2"/>
  <c r="BE246" i="2"/>
  <c r="BE378" i="2"/>
  <c r="BE381" i="2"/>
  <c r="BE197" i="2"/>
  <c r="BE265" i="2"/>
  <c r="BE369" i="2"/>
  <c r="BE461" i="2"/>
  <c r="BE477" i="2"/>
  <c r="BE563" i="2"/>
  <c r="BE240" i="2"/>
  <c r="J59" i="2"/>
  <c r="J93" i="2"/>
  <c r="BE173" i="2"/>
  <c r="BE208" i="2"/>
  <c r="BE225" i="2"/>
  <c r="BE274" i="2"/>
  <c r="BE290" i="2"/>
  <c r="BE323" i="2"/>
  <c r="BE347" i="2"/>
  <c r="BE353" i="2"/>
  <c r="BE364" i="2"/>
  <c r="BE394" i="2"/>
  <c r="BE444" i="2"/>
  <c r="BE578" i="2"/>
  <c r="BE587" i="2"/>
  <c r="BE118" i="2"/>
  <c r="BE153" i="2"/>
  <c r="BE418" i="2"/>
  <c r="BE427" i="2"/>
  <c r="BE525" i="2"/>
  <c r="BE552" i="2"/>
  <c r="BE600" i="2"/>
  <c r="BE618" i="2"/>
  <c r="E87" i="2"/>
  <c r="BE126" i="2"/>
  <c r="BE129" i="2"/>
  <c r="BE179" i="2"/>
  <c r="BE271" i="2"/>
  <c r="BE303" i="2"/>
  <c r="BE344" i="2"/>
  <c r="BE468" i="2"/>
  <c r="BE489" i="2"/>
  <c r="BE570" i="2"/>
  <c r="BE581" i="2"/>
  <c r="BE593" i="2"/>
  <c r="BE597" i="2"/>
  <c r="BE158" i="2"/>
  <c r="BE185" i="2"/>
  <c r="BE298" i="2"/>
  <c r="BE384" i="2"/>
  <c r="BE404" i="2"/>
  <c r="BE502" i="2"/>
  <c r="BE519" i="2"/>
  <c r="BE545" i="2"/>
  <c r="BE605" i="2"/>
  <c r="BE622" i="2"/>
  <c r="BE636" i="2"/>
  <c r="BE642" i="2"/>
  <c r="BE646" i="2"/>
  <c r="BE110" i="2"/>
  <c r="BE167" i="2"/>
  <c r="BE338" i="2"/>
  <c r="BE355" i="2"/>
  <c r="F38" i="10"/>
  <c r="BC66" i="1"/>
  <c r="F39" i="13"/>
  <c r="BD70" i="1"/>
  <c r="F36" i="3"/>
  <c r="BA57" i="1" s="1"/>
  <c r="F39" i="5"/>
  <c r="BD60" i="1" s="1"/>
  <c r="F37" i="12"/>
  <c r="BB69" i="1" s="1"/>
  <c r="F39" i="2"/>
  <c r="BD56" i="1"/>
  <c r="F38" i="8"/>
  <c r="BC64" i="1"/>
  <c r="F36" i="13"/>
  <c r="BA70" i="1" s="1"/>
  <c r="F39" i="3"/>
  <c r="BD57" i="1"/>
  <c r="F36" i="5"/>
  <c r="BA60" i="1" s="1"/>
  <c r="F36" i="10"/>
  <c r="BA66" i="1" s="1"/>
  <c r="F36" i="12"/>
  <c r="BA69" i="1"/>
  <c r="J36" i="12"/>
  <c r="AW69" i="1"/>
  <c r="F37" i="3"/>
  <c r="BB57" i="1" s="1"/>
  <c r="J36" i="9"/>
  <c r="AW65" i="1"/>
  <c r="F34" i="14"/>
  <c r="BA71" i="1" s="1"/>
  <c r="J36" i="3"/>
  <c r="AW57" i="1" s="1"/>
  <c r="F37" i="14"/>
  <c r="BD71" i="1"/>
  <c r="J36" i="10"/>
  <c r="AW66" i="1"/>
  <c r="F39" i="10"/>
  <c r="BD66" i="1" s="1"/>
  <c r="J36" i="8"/>
  <c r="AW64" i="1"/>
  <c r="F38" i="12"/>
  <c r="BC69" i="1" s="1"/>
  <c r="F39" i="12"/>
  <c r="BD69" i="1" s="1"/>
  <c r="F39" i="4"/>
  <c r="BD58" i="1"/>
  <c r="J36" i="2"/>
  <c r="AW56" i="1"/>
  <c r="F36" i="11"/>
  <c r="BA68" i="1" s="1"/>
  <c r="J36" i="13"/>
  <c r="AW70" i="1"/>
  <c r="F38" i="6"/>
  <c r="BC61" i="1" s="1"/>
  <c r="F38" i="7"/>
  <c r="BC62" i="1" s="1"/>
  <c r="F36" i="14"/>
  <c r="BC71" i="1"/>
  <c r="AS54" i="1"/>
  <c r="F37" i="4"/>
  <c r="BB58" i="1"/>
  <c r="F38" i="13"/>
  <c r="BC70" i="1"/>
  <c r="J34" i="14"/>
  <c r="AW71" i="1" s="1"/>
  <c r="F37" i="6"/>
  <c r="BB61" i="1" s="1"/>
  <c r="F39" i="7"/>
  <c r="BD62" i="1"/>
  <c r="F38" i="2"/>
  <c r="BC56" i="1"/>
  <c r="F38" i="5"/>
  <c r="BC60" i="1" s="1"/>
  <c r="F37" i="7"/>
  <c r="BB62" i="1"/>
  <c r="F36" i="8"/>
  <c r="BA64" i="1" s="1"/>
  <c r="F35" i="14"/>
  <c r="BB71" i="1" s="1"/>
  <c r="F36" i="4"/>
  <c r="BA58" i="1"/>
  <c r="J36" i="5"/>
  <c r="AW60" i="1"/>
  <c r="F37" i="2"/>
  <c r="BB56" i="1" s="1"/>
  <c r="F36" i="7"/>
  <c r="BA62" i="1"/>
  <c r="J36" i="6"/>
  <c r="AW61" i="1" s="1"/>
  <c r="J36" i="4"/>
  <c r="AW58" i="1" s="1"/>
  <c r="F37" i="11"/>
  <c r="BB68" i="1" s="1"/>
  <c r="F37" i="13"/>
  <c r="BB70" i="1"/>
  <c r="F38" i="9"/>
  <c r="BC65" i="1" s="1"/>
  <c r="F38" i="11"/>
  <c r="BC68" i="1"/>
  <c r="F39" i="6"/>
  <c r="BD61" i="1" s="1"/>
  <c r="F37" i="10"/>
  <c r="BB66" i="1" s="1"/>
  <c r="F37" i="8"/>
  <c r="BB64" i="1" s="1"/>
  <c r="F38" i="3"/>
  <c r="BC57" i="1"/>
  <c r="F39" i="9"/>
  <c r="BD65" i="1" s="1"/>
  <c r="F38" i="4"/>
  <c r="BC58" i="1"/>
  <c r="F36" i="9"/>
  <c r="BA65" i="1" s="1"/>
  <c r="F36" i="6"/>
  <c r="BA61" i="1"/>
  <c r="F36" i="2"/>
  <c r="BA56" i="1"/>
  <c r="F37" i="5"/>
  <c r="BB60" i="1"/>
  <c r="F39" i="11"/>
  <c r="BD68" i="1" s="1"/>
  <c r="J36" i="7"/>
  <c r="AW62" i="1"/>
  <c r="F39" i="8"/>
  <c r="BD64" i="1"/>
  <c r="J36" i="11"/>
  <c r="AW68" i="1" s="1"/>
  <c r="BK98" i="8" l="1"/>
  <c r="J98" i="8" s="1"/>
  <c r="J63" i="8" s="1"/>
  <c r="J566" i="8"/>
  <c r="J73" i="8" s="1"/>
  <c r="J32" i="10"/>
  <c r="J63" i="10"/>
  <c r="T98" i="5"/>
  <c r="BK90" i="13"/>
  <c r="J90" i="13" s="1"/>
  <c r="J64" i="13" s="1"/>
  <c r="T87" i="14"/>
  <c r="T86" i="14"/>
  <c r="P87" i="14"/>
  <c r="P86" i="14"/>
  <c r="AU71" i="1" s="1"/>
  <c r="R87" i="14"/>
  <c r="R86" i="14" s="1"/>
  <c r="T88" i="12"/>
  <c r="P99" i="8"/>
  <c r="P98" i="8"/>
  <c r="AU64" i="1" s="1"/>
  <c r="P99" i="11"/>
  <c r="P98" i="11"/>
  <c r="AU68" i="1"/>
  <c r="BK100" i="2"/>
  <c r="BK99" i="2" s="1"/>
  <c r="J99" i="2" s="1"/>
  <c r="J63" i="2" s="1"/>
  <c r="J100" i="2"/>
  <c r="J64" i="2" s="1"/>
  <c r="T88" i="9"/>
  <c r="T99" i="8"/>
  <c r="T98" i="8"/>
  <c r="P99" i="2"/>
  <c r="AU56" i="1"/>
  <c r="AU55" i="1" s="1"/>
  <c r="P88" i="6"/>
  <c r="AU61" i="1"/>
  <c r="R99" i="5"/>
  <c r="R98" i="5"/>
  <c r="P88" i="12"/>
  <c r="AU69" i="1"/>
  <c r="T99" i="11"/>
  <c r="T98" i="11" s="1"/>
  <c r="P99" i="5"/>
  <c r="P98" i="5"/>
  <c r="AU60" i="1" s="1"/>
  <c r="R88" i="12"/>
  <c r="P88" i="9"/>
  <c r="AU65" i="1"/>
  <c r="T100" i="2"/>
  <c r="T99" i="2"/>
  <c r="R98" i="11"/>
  <c r="R99" i="8"/>
  <c r="R98" i="8" s="1"/>
  <c r="T88" i="3"/>
  <c r="R100" i="2"/>
  <c r="R99" i="2"/>
  <c r="BK87" i="14"/>
  <c r="J87" i="14"/>
  <c r="J60" i="14" s="1"/>
  <c r="BK640" i="2"/>
  <c r="J640" i="2"/>
  <c r="J76" i="2"/>
  <c r="BK89" i="13"/>
  <c r="J89" i="13"/>
  <c r="J63" i="13" s="1"/>
  <c r="BK88" i="12"/>
  <c r="J88" i="12" s="1"/>
  <c r="J63" i="12" s="1"/>
  <c r="J99" i="11"/>
  <c r="J64" i="11"/>
  <c r="AG66" i="1"/>
  <c r="J89" i="9"/>
  <c r="J64" i="9"/>
  <c r="J99" i="8"/>
  <c r="J64" i="8" s="1"/>
  <c r="BK89" i="7"/>
  <c r="J89" i="7" s="1"/>
  <c r="J32" i="7" s="1"/>
  <c r="AG62" i="1" s="1"/>
  <c r="J89" i="6"/>
  <c r="J64" i="6" s="1"/>
  <c r="BK98" i="5"/>
  <c r="J98" i="5" s="1"/>
  <c r="J63" i="5" s="1"/>
  <c r="AG58" i="1"/>
  <c r="J63" i="4"/>
  <c r="J90" i="4"/>
  <c r="J64" i="4"/>
  <c r="AG57" i="1"/>
  <c r="J63" i="3"/>
  <c r="J89" i="3"/>
  <c r="J64" i="3"/>
  <c r="BD63" i="1"/>
  <c r="F35" i="11"/>
  <c r="AZ68" i="1" s="1"/>
  <c r="BB63" i="1"/>
  <c r="AX63" i="1"/>
  <c r="BA63" i="1"/>
  <c r="AW63" i="1"/>
  <c r="BB67" i="1"/>
  <c r="AX67" i="1" s="1"/>
  <c r="F35" i="2"/>
  <c r="AZ56" i="1" s="1"/>
  <c r="F35" i="8"/>
  <c r="AZ64" i="1" s="1"/>
  <c r="F35" i="13"/>
  <c r="AZ70" i="1"/>
  <c r="BD59" i="1"/>
  <c r="J35" i="9"/>
  <c r="AV65" i="1"/>
  <c r="AT65" i="1" s="1"/>
  <c r="BC55" i="1"/>
  <c r="AY55" i="1" s="1"/>
  <c r="F35" i="10"/>
  <c r="AZ66" i="1" s="1"/>
  <c r="BC67" i="1"/>
  <c r="AY67" i="1" s="1"/>
  <c r="J35" i="7"/>
  <c r="AV62" i="1"/>
  <c r="AT62" i="1"/>
  <c r="BB59" i="1"/>
  <c r="AX59" i="1"/>
  <c r="F35" i="9"/>
  <c r="AZ65" i="1"/>
  <c r="F33" i="14"/>
  <c r="AZ71" i="1"/>
  <c r="F35" i="4"/>
  <c r="AZ58" i="1" s="1"/>
  <c r="BA67" i="1"/>
  <c r="AW67" i="1"/>
  <c r="J35" i="3"/>
  <c r="AV57" i="1"/>
  <c r="AT57" i="1" s="1"/>
  <c r="AN57" i="1" s="1"/>
  <c r="F35" i="7"/>
  <c r="AZ62" i="1"/>
  <c r="J35" i="6"/>
  <c r="AV61" i="1"/>
  <c r="AT61" i="1" s="1"/>
  <c r="J35" i="12"/>
  <c r="AV69" i="1"/>
  <c r="AT69" i="1"/>
  <c r="J35" i="4"/>
  <c r="AV58" i="1"/>
  <c r="AT58" i="1" s="1"/>
  <c r="AN58" i="1" s="1"/>
  <c r="J35" i="2"/>
  <c r="AV56" i="1"/>
  <c r="AT56" i="1" s="1"/>
  <c r="F35" i="5"/>
  <c r="AZ60" i="1" s="1"/>
  <c r="F35" i="6"/>
  <c r="AZ61" i="1" s="1"/>
  <c r="BC63" i="1"/>
  <c r="AY63" i="1" s="1"/>
  <c r="BD55" i="1"/>
  <c r="BA55" i="1"/>
  <c r="J32" i="8"/>
  <c r="AG64" i="1" s="1"/>
  <c r="J35" i="10"/>
  <c r="AV66" i="1" s="1"/>
  <c r="AT66" i="1" s="1"/>
  <c r="AN66" i="1" s="1"/>
  <c r="J32" i="11"/>
  <c r="AG68" i="1" s="1"/>
  <c r="J33" i="14"/>
  <c r="AV71" i="1" s="1"/>
  <c r="AT71" i="1" s="1"/>
  <c r="J35" i="8"/>
  <c r="AV64" i="1" s="1"/>
  <c r="AT64" i="1" s="1"/>
  <c r="BD67" i="1"/>
  <c r="J32" i="9"/>
  <c r="AG65" i="1"/>
  <c r="F35" i="3"/>
  <c r="AZ57" i="1" s="1"/>
  <c r="F35" i="12"/>
  <c r="AZ69" i="1"/>
  <c r="J35" i="13"/>
  <c r="AV70" i="1" s="1"/>
  <c r="AT70" i="1" s="1"/>
  <c r="BB55" i="1"/>
  <c r="J32" i="6"/>
  <c r="AG61" i="1"/>
  <c r="BA59" i="1"/>
  <c r="AW59" i="1"/>
  <c r="J35" i="11"/>
  <c r="AV68" i="1" s="1"/>
  <c r="AT68" i="1" s="1"/>
  <c r="BC59" i="1"/>
  <c r="AY59" i="1"/>
  <c r="J35" i="5"/>
  <c r="AV60" i="1" s="1"/>
  <c r="AT60" i="1" s="1"/>
  <c r="BK86" i="14" l="1"/>
  <c r="J86" i="14"/>
  <c r="J59" i="14" s="1"/>
  <c r="AN68" i="1"/>
  <c r="J41" i="11"/>
  <c r="AN65" i="1"/>
  <c r="J41" i="10"/>
  <c r="AN64" i="1"/>
  <c r="J41" i="9"/>
  <c r="AN62" i="1"/>
  <c r="J63" i="7"/>
  <c r="J41" i="8"/>
  <c r="AN61" i="1"/>
  <c r="J41" i="7"/>
  <c r="J41" i="6"/>
  <c r="J41" i="4"/>
  <c r="J41" i="3"/>
  <c r="AU63" i="1"/>
  <c r="J32" i="13"/>
  <c r="AG70" i="1"/>
  <c r="AN70" i="1"/>
  <c r="J32" i="5"/>
  <c r="AG60" i="1" s="1"/>
  <c r="AG59" i="1" s="1"/>
  <c r="AW55" i="1"/>
  <c r="BD54" i="1"/>
  <c r="W33" i="1" s="1"/>
  <c r="AZ67" i="1"/>
  <c r="AV67" i="1" s="1"/>
  <c r="AT67" i="1" s="1"/>
  <c r="J32" i="2"/>
  <c r="AG56" i="1"/>
  <c r="AG55" i="1"/>
  <c r="AU59" i="1"/>
  <c r="AG63" i="1"/>
  <c r="AX55" i="1"/>
  <c r="AU67" i="1"/>
  <c r="AZ59" i="1"/>
  <c r="AV59" i="1" s="1"/>
  <c r="AT59" i="1" s="1"/>
  <c r="J32" i="12"/>
  <c r="AG69" i="1"/>
  <c r="BA54" i="1"/>
  <c r="AW54" i="1"/>
  <c r="AK30" i="1"/>
  <c r="AZ55" i="1"/>
  <c r="AV55" i="1" s="1"/>
  <c r="BB54" i="1"/>
  <c r="W31" i="1" s="1"/>
  <c r="AZ63" i="1"/>
  <c r="AV63" i="1" s="1"/>
  <c r="AT63" i="1" s="1"/>
  <c r="BC54" i="1"/>
  <c r="W32" i="1"/>
  <c r="J41" i="13" l="1"/>
  <c r="J41" i="12"/>
  <c r="AN69" i="1"/>
  <c r="AN63" i="1"/>
  <c r="J41" i="5"/>
  <c r="AN60" i="1"/>
  <c r="J41" i="2"/>
  <c r="AN56" i="1"/>
  <c r="AN59" i="1"/>
  <c r="AU54" i="1"/>
  <c r="AG67" i="1"/>
  <c r="AN67" i="1" s="1"/>
  <c r="W30" i="1"/>
  <c r="AT55" i="1"/>
  <c r="AZ54" i="1"/>
  <c r="W29" i="1"/>
  <c r="J30" i="14"/>
  <c r="AG71" i="1"/>
  <c r="AY54" i="1"/>
  <c r="AX54" i="1"/>
  <c r="J39" i="14" l="1"/>
  <c r="AN55" i="1"/>
  <c r="AN71" i="1"/>
  <c r="AV54" i="1"/>
  <c r="AK29" i="1"/>
  <c r="AG54" i="1"/>
  <c r="AK26" i="1"/>
  <c r="AK35" i="1" l="1"/>
  <c r="AT54" i="1"/>
  <c r="AN54" i="1"/>
</calcChain>
</file>

<file path=xl/sharedStrings.xml><?xml version="1.0" encoding="utf-8"?>
<sst xmlns="http://schemas.openxmlformats.org/spreadsheetml/2006/main" count="27591" uniqueCount="2150">
  <si>
    <t>Export Komplet</t>
  </si>
  <si>
    <t>VZ</t>
  </si>
  <si>
    <t>2.0</t>
  </si>
  <si>
    <t>ZAMOK</t>
  </si>
  <si>
    <t>False</t>
  </si>
  <si>
    <t>{b2f533f3-c5a8-4f97-becf-6a39896b6013}</t>
  </si>
  <si>
    <t>0,01</t>
  </si>
  <si>
    <t>21</t>
  </si>
  <si>
    <t>15</t>
  </si>
  <si>
    <t>REKAPITULACE STAVBY</t>
  </si>
  <si>
    <t>v ---  níže se nacházejí doplnkové a pomocné údaje k sestavám  --- v</t>
  </si>
  <si>
    <t>Návod na vyplnění</t>
  </si>
  <si>
    <t>0,001</t>
  </si>
  <si>
    <t>Kód:</t>
  </si>
  <si>
    <t>6351990064</t>
  </si>
  <si>
    <t>Měnit lze pouze buňky se žlutým podbarvením!_x000D_
_x000D_
1) v Rekapitulaci stavby vyplňte údaje o Uchazeči (přenesou se do ostatních sestav i v jiných listech)_x000D_
_x000D_
2) na vybraných listech vyplňte v sestavě Soupis prací ceny u položek</t>
  </si>
  <si>
    <t>Stavba:</t>
  </si>
  <si>
    <t>Oprava propustků na trati odb. Moravice - Svobodné Heřmanice</t>
  </si>
  <si>
    <t>KSO:</t>
  </si>
  <si>
    <t/>
  </si>
  <si>
    <t>CC-CZ:</t>
  </si>
  <si>
    <t>Místo:</t>
  </si>
  <si>
    <t>OŘ Ostrava</t>
  </si>
  <si>
    <t>Datum:</t>
  </si>
  <si>
    <t>10. 5. 2023</t>
  </si>
  <si>
    <t>Zadavatel:</t>
  </si>
  <si>
    <t>IČ:</t>
  </si>
  <si>
    <t>70994234</t>
  </si>
  <si>
    <t>Správa železnic s.o. OŘ Ostrava</t>
  </si>
  <si>
    <t>DIČ:</t>
  </si>
  <si>
    <t>CZ70994234</t>
  </si>
  <si>
    <t>Uchazeč:</t>
  </si>
  <si>
    <t>Vyplň údaj</t>
  </si>
  <si>
    <t>Projektant:</t>
  </si>
  <si>
    <t xml:space="preserve"> </t>
  </si>
  <si>
    <t>True</t>
  </si>
  <si>
    <t>Zpracovatel:</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</si>
  <si>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</si>
  <si>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webu podminky.urs.cz.</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</si>
  <si>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</si>
  <si>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</si>
  <si>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</si>
  <si>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</si>
  <si>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</si>
  <si>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</si>
  <si>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</si>
  <si>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</si>
  <si>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</si>
  <si>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</si>
  <si>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</si>
  <si>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</si>
  <si>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</si>
  <si>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</si>
  <si>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</si>
  <si>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</si>
  <si>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</si>
  <si>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</si>
  <si>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</si>
  <si>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</si>
  <si>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</si>
  <si>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</si>
  <si>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</si>
  <si>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</si>
  <si>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</si>
  <si>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</si>
  <si>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</si>
  <si>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</si>
  <si>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</si>
  <si>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</si>
  <si>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</si>
  <si>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</si>
  <si>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</si>
  <si>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</si>
  <si>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</si>
  <si>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</si>
  <si>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</si>
  <si>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</si>
  <si>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SO 01</t>
  </si>
  <si>
    <t>Propustek v km 9,931</t>
  </si>
  <si>
    <t>STA</t>
  </si>
  <si>
    <t>1</t>
  </si>
  <si>
    <t>{f578ed34-a2b2-4c56-bf2f-fb361e6449ac}</t>
  </si>
  <si>
    <t>2</t>
  </si>
  <si>
    <t>/</t>
  </si>
  <si>
    <t>SO 01.1</t>
  </si>
  <si>
    <t>propustek v km 9,931 - propustek</t>
  </si>
  <si>
    <t>Soupis</t>
  </si>
  <si>
    <t>{62a2e0c8-1aef-4911-8392-9bcb6ff3b9ef}</t>
  </si>
  <si>
    <t>SO 01.2</t>
  </si>
  <si>
    <t>Propustek v km 9,931 - železniční svršek</t>
  </si>
  <si>
    <t>{3b71d547-eb18-42bc-b182-2443384c4fe3}</t>
  </si>
  <si>
    <t>SO 01.3</t>
  </si>
  <si>
    <t>Propustek v km 9,931 - kabelové trasy</t>
  </si>
  <si>
    <t>{5ce404d3-d25c-4623-860d-8725c5cf4ef8}</t>
  </si>
  <si>
    <t>SO 02</t>
  </si>
  <si>
    <t>Propustek v km 12,127</t>
  </si>
  <si>
    <t>{8f0399bb-2331-4a3a-8be5-02378e2b9763}</t>
  </si>
  <si>
    <t>SO 02.1</t>
  </si>
  <si>
    <t>Propustek v km 12,127 - propustek</t>
  </si>
  <si>
    <t>{b2542bbe-dccc-4496-85c6-a10f6a1a0196}</t>
  </si>
  <si>
    <t>SO 02.2</t>
  </si>
  <si>
    <t>Propustek v km 12,127 - železniční svršek</t>
  </si>
  <si>
    <t>{1e98d970-dec9-42fe-bed7-4a11f357efd1}</t>
  </si>
  <si>
    <t>SO 02.3</t>
  </si>
  <si>
    <t>propustek v km 12,127 - kabelové trasy</t>
  </si>
  <si>
    <t>{f5a3a9c3-eec5-4b3e-b40f-d2a679942cc9}</t>
  </si>
  <si>
    <t>SO 03</t>
  </si>
  <si>
    <t>Propustek v km 14,955</t>
  </si>
  <si>
    <t>{69ff573f-2a9c-41b3-a0bf-52e583be8c21}</t>
  </si>
  <si>
    <t>SO 03.1</t>
  </si>
  <si>
    <t>Propustek v km 14,955 - propustek</t>
  </si>
  <si>
    <t>{adcd93a9-05fe-4f55-9491-e696d2f490be}</t>
  </si>
  <si>
    <t>SO 03.2</t>
  </si>
  <si>
    <t>Propustek v km 14,955 - železniční svršek</t>
  </si>
  <si>
    <t>{1d2bc382-93b9-4b85-a8b2-9973735482e5}</t>
  </si>
  <si>
    <t>SO 03.3</t>
  </si>
  <si>
    <t>Propustek v km 14,995 - kabelové trasy</t>
  </si>
  <si>
    <t>{ec02d3c9-7b90-44d9-adc7-8748b307fe2d}</t>
  </si>
  <si>
    <t>SO 04</t>
  </si>
  <si>
    <t>Propustek v km 19,378</t>
  </si>
  <si>
    <t>{5b1d4088-7c00-4862-bb44-f05c440e2326}</t>
  </si>
  <si>
    <t>SO 04.1</t>
  </si>
  <si>
    <t>Propustek v km 19,378 - propustek</t>
  </si>
  <si>
    <t>{1d3935d7-f5bc-4067-a7ee-afd6105f207c}</t>
  </si>
  <si>
    <t>SO 04.2</t>
  </si>
  <si>
    <t>Propustek v km 19,378 - železniční svršek</t>
  </si>
  <si>
    <t>{9478c112-b23e-454b-8679-9d9bf2daf40e}</t>
  </si>
  <si>
    <t>SO 04.3</t>
  </si>
  <si>
    <t>Propustek v km 19,378 - kabelové trasy</t>
  </si>
  <si>
    <t>{c0d2e23a-1136-488e-a000-6c3318bae6b6}</t>
  </si>
  <si>
    <t>VRN</t>
  </si>
  <si>
    <t>Vedlejší rozpočtové náklady</t>
  </si>
  <si>
    <t>{b3f1e4a6-009c-4cb3-b370-3d89b944c936}</t>
  </si>
  <si>
    <t>KRYCÍ LIST SOUPISU PRACÍ</t>
  </si>
  <si>
    <t>Objekt:</t>
  </si>
  <si>
    <t>SO 01 - Propustek v km 9,931</t>
  </si>
  <si>
    <t>Soupis:</t>
  </si>
  <si>
    <t>SO 01.1 - propustek v km 9,931 - propustek</t>
  </si>
  <si>
    <t>REKAPITULACE ČLENĚNÍ SOUPISU PRACÍ</t>
  </si>
  <si>
    <t>Kód dílu - Popis</t>
  </si>
  <si>
    <t>Cena celkem [CZK]</t>
  </si>
  <si>
    <t>-1</t>
  </si>
  <si>
    <t>HSV - Práce a dodávky HSV</t>
  </si>
  <si>
    <t xml:space="preserve">    1 - Zemní práce</t>
  </si>
  <si>
    <t xml:space="preserve">    2 - Zakládání</t>
  </si>
  <si>
    <t xml:space="preserve">    3 - Svislé a kompletní konstrukce</t>
  </si>
  <si>
    <t xml:space="preserve">    4 - Vodorovné konstrukce</t>
  </si>
  <si>
    <t xml:space="preserve">    5 - Komunikace pozemní</t>
  </si>
  <si>
    <t xml:space="preserve">    6 - Úpravy povrchů, podlahy a osazování výplní</t>
  </si>
  <si>
    <t xml:space="preserve">    9 - Ostatní konstrukce a práce, bourání</t>
  </si>
  <si>
    <t xml:space="preserve">    997 - Přesun sutě</t>
  </si>
  <si>
    <t xml:space="preserve">    998 - Přesun hmot</t>
  </si>
  <si>
    <t>PSV - Práce a dodávky PSV</t>
  </si>
  <si>
    <t xml:space="preserve">    711 - Izolace proti vodě, vlhkosti a plynům</t>
  </si>
  <si>
    <t>VRN - Vedlejší rozpočtové náklady</t>
  </si>
  <si>
    <t xml:space="preserve">    VRN6 - Územní vlivy</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</si>
  <si>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</si>
  <si>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</si>
  <si>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</si>
  <si>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</si>
  <si>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</si>
  <si>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</si>
  <si>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</si>
  <si>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</si>
  <si>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</si>
  <si>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</si>
  <si>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</si>
  <si>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</si>
  <si>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</si>
  <si>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</si>
  <si>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</si>
  <si>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</si>
  <si>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Zemní práce</t>
  </si>
  <si>
    <t>K</t>
  </si>
  <si>
    <t>111151101</t>
  </si>
  <si>
    <t>Odstranění travin z celkové plochy do 100 m2 strojně</t>
  </si>
  <si>
    <t>m2</t>
  </si>
  <si>
    <t>CS ÚRS 2023 01</t>
  </si>
  <si>
    <t>4</t>
  </si>
  <si>
    <t>837636440</t>
  </si>
  <si>
    <t>PP</t>
  </si>
  <si>
    <t>Odstranění travin a rákosu strojně travin, při celkové ploše do 100 m2</t>
  </si>
  <si>
    <t>Online PSC</t>
  </si>
  <si>
    <t>https://podminky.urs.cz/item/CS_URS_2023_01/111151101</t>
  </si>
  <si>
    <t>VV</t>
  </si>
  <si>
    <t>"nátok"</t>
  </si>
  <si>
    <t>20,0*3,0</t>
  </si>
  <si>
    <t>"výtok"</t>
  </si>
  <si>
    <t>20*5,0</t>
  </si>
  <si>
    <t>Součet</t>
  </si>
  <si>
    <t>111211101</t>
  </si>
  <si>
    <t>Odstranění křovin a stromů průměru kmene do 100 mm i s kořeny sklonu terénu do 1:5 ručně</t>
  </si>
  <si>
    <t>249462088</t>
  </si>
  <si>
    <t>Odstranění křovin a stromů s odstraněním kořenů ručně průměru kmene do 100 mm jakékoliv plochy v rovině nebo ve svahu o sklonu do 1:5</t>
  </si>
  <si>
    <t>https://podminky.urs.cz/item/CS_URS_2023_01/111211101</t>
  </si>
  <si>
    <t>4,0*1,0</t>
  </si>
  <si>
    <t>5,0*1,0</t>
  </si>
  <si>
    <t>3</t>
  </si>
  <si>
    <t>115101201</t>
  </si>
  <si>
    <t>Čerpání vody na dopravní výšku do 10 m průměrný přítok do 500 l/min</t>
  </si>
  <si>
    <t>hod</t>
  </si>
  <si>
    <t>185273288</t>
  </si>
  <si>
    <t>Čerpání vody na dopravní výšku do 10 m s uvažovaným průměrným přítokem do 500 l/min</t>
  </si>
  <si>
    <t>https://podminky.urs.cz/item/CS_URS_2023_01/115101201</t>
  </si>
  <si>
    <t>2*8</t>
  </si>
  <si>
    <t>115101209</t>
  </si>
  <si>
    <t>Příplatek ZKD 2000 l/min při čerpání vody na dopravní výšku do 10 m</t>
  </si>
  <si>
    <t>-1062158373</t>
  </si>
  <si>
    <t>Čerpání vody na dopravní výšku do 10 m Příplatek k ceně 1204 za každých dalších i započatých 2 000 l/min</t>
  </si>
  <si>
    <t>https://podminky.urs.cz/item/CS_URS_2023_01/115101209</t>
  </si>
  <si>
    <t>5</t>
  </si>
  <si>
    <t>115101301</t>
  </si>
  <si>
    <t>Pohotovost čerpací soupravy pro dopravní výšku do 10 m přítok do 500 l/min</t>
  </si>
  <si>
    <t>den</t>
  </si>
  <si>
    <t>-1400259609</t>
  </si>
  <si>
    <t>Pohotovost záložní čerpací soupravy pro dopravní výšku do 10 m s uvažovaným průměrným přítokem do 500 l/min</t>
  </si>
  <si>
    <t>https://podminky.urs.cz/item/CS_URS_2023_01/115101301</t>
  </si>
  <si>
    <t>6</t>
  </si>
  <si>
    <t>121103111</t>
  </si>
  <si>
    <t>Skrývka zemin schopných zúrodnění v rovině a svahu do 1:5</t>
  </si>
  <si>
    <t>m3</t>
  </si>
  <si>
    <t>-301861010</t>
  </si>
  <si>
    <t>Skrývka zemin schopných zúrodnění v rovině a ve sklonu do 1:5</t>
  </si>
  <si>
    <t>https://podminky.urs.cz/item/CS_URS_2023_01/121103111</t>
  </si>
  <si>
    <t>"na nátoku z přesypávky vedlejšího zatrubnění - k dalšímu použití na stavbě"</t>
  </si>
  <si>
    <t>5,0*2,0*0,5</t>
  </si>
  <si>
    <t>7</t>
  </si>
  <si>
    <t>122252502</t>
  </si>
  <si>
    <t>Odkopávky a prokopávky nezapažené pro spodní stavbu železnic v hornině třídy těžitelnosti I skupiny 3 objem do 1000 m3 strojně</t>
  </si>
  <si>
    <t>1125573584</t>
  </si>
  <si>
    <t>Odkopávky a prokopávky nezapažené pro spodní stavbu železnic strojně v hornině třídy těžitelnosti I skupiny 3 přes 100 do 1 000 m3</t>
  </si>
  <si>
    <t>https://podminky.urs.cz/item/CS_URS_2023_01/122252502</t>
  </si>
  <si>
    <t>"násyp žel. tělesa - střed"</t>
  </si>
  <si>
    <t>(8,131+4,94)/2*(2,9+6,6)/2*2,023</t>
  </si>
  <si>
    <t>"násyp nad bočním propustkem na nátokové straně"</t>
  </si>
  <si>
    <t>6,63*(3,107+2,904)/2*(0,871+0,785)/2</t>
  </si>
  <si>
    <t>"m*m2 v řezu A-A"</t>
  </si>
  <si>
    <t>4,0*1,5546</t>
  </si>
  <si>
    <t>4*1,1421</t>
  </si>
  <si>
    <t>"pro základové pasy propustku"</t>
  </si>
  <si>
    <t>4,0*(1,5+2,54)/2*0,4</t>
  </si>
  <si>
    <t>4,0*(1,7+2,33)/2*0,4</t>
  </si>
  <si>
    <t>8</t>
  </si>
  <si>
    <t>122252508</t>
  </si>
  <si>
    <t>Příplatek k odkopávkám nezapaženým pro spodní stavbu železnic v hornině třídy těžitelnosti I skupiny 3 za ztížení při rekonstrukci</t>
  </si>
  <si>
    <t>-668077041</t>
  </si>
  <si>
    <t>Odkopávky a prokopávky nezapažené pro spodní stavbu železnic strojně v hornině třídy těžitelnosti I skupiny 3 Příplatek k cenám za ztížení při rekonstrukcích</t>
  </si>
  <si>
    <t>https://podminky.urs.cz/item/CS_URS_2023_01/122252508</t>
  </si>
  <si>
    <t>96,542</t>
  </si>
  <si>
    <t>9</t>
  </si>
  <si>
    <t>162632511</t>
  </si>
  <si>
    <t>Vodorovné přemístění výkopku přes 2000 do 5000 m pracovním vlakem</t>
  </si>
  <si>
    <t>t</t>
  </si>
  <si>
    <t>1003437379</t>
  </si>
  <si>
    <t>Vodorovné přemístění výkopku pracovním vlakem bez naložení výkopku, avšak s jeho vyložením, pro jakoukoliv třídu těžitelnosti, na vzdálenost přes 2 000 do 5 000 m</t>
  </si>
  <si>
    <t>https://podminky.urs.cz/item/CS_URS_2023_01/162632511</t>
  </si>
  <si>
    <t>"přeprava ze stavby do žst. Dolní Životice"</t>
  </si>
  <si>
    <t>"odkopávky"</t>
  </si>
  <si>
    <t>90,086*2</t>
  </si>
  <si>
    <t>"hloubené vykopávky"</t>
  </si>
  <si>
    <t>6,456*2</t>
  </si>
  <si>
    <t>10</t>
  </si>
  <si>
    <t>162751117</t>
  </si>
  <si>
    <t>Vodorovné přemístění přes 9 000 do 10000 m výkopku/sypaniny z horniny třídy těžitelnosti I skupiny 1 až 3</t>
  </si>
  <si>
    <t>1550626109</t>
  </si>
  <si>
    <t>Vodorovné přemístění výkopku nebo sypaniny po suchu na obvyklém dopravním prostředku, bez naložení výkopku, avšak se složením bez rozhrnutí z horniny třídy těžitelnosti I skupiny 1 až 3 na vzdálenost přes 9 000 do 10 000 m</t>
  </si>
  <si>
    <t>https://podminky.urs.cz/item/CS_URS_2023_01/162751117</t>
  </si>
  <si>
    <t>"výkopky z žst. Dolní Životice na skládku Horní Benešov"</t>
  </si>
  <si>
    <t>11</t>
  </si>
  <si>
    <t>162751119</t>
  </si>
  <si>
    <t>Příplatek k vodorovnému přemístění výkopku/sypaniny z horniny třídy těžitelnosti I skupiny 1 až 3 ZKD 1000 m přes 10000 m</t>
  </si>
  <si>
    <t>1445754135</t>
  </si>
  <si>
    <t>Vodorovné přemístění výkopku nebo sypaniny po suchu na obvyklém dopravním prostředku, bez naložení výkopku, avšak se složením bez rozhrnutí z horniny třídy těžitelnosti I skupiny 1 až 3 na vzdálenost Příplatek k ceně za každých dalších i započatých 1 000 m</t>
  </si>
  <si>
    <t>https://podminky.urs.cz/item/CS_URS_2023_01/162751119</t>
  </si>
  <si>
    <t>96,542*11</t>
  </si>
  <si>
    <t>12</t>
  </si>
  <si>
    <t>162852504</t>
  </si>
  <si>
    <t>Vodorovné přemístění výkopku přes 3000 m z horniny třídy těžitelnosti I skupiny 1 až 3 při rekonstrukcích železnic</t>
  </si>
  <si>
    <t>826682434</t>
  </si>
  <si>
    <t>Ztížení vodorovného přemístění výkopku při rekonstrukcích železnic z hornin třídy těžitelnosti I skupiny 1 až 3, na vzdálenost přes 3 000 m</t>
  </si>
  <si>
    <t>https://podminky.urs.cz/item/CS_URS_2023_01/162852504</t>
  </si>
  <si>
    <t>13</t>
  </si>
  <si>
    <t>167151101</t>
  </si>
  <si>
    <t>Nakládání výkopku z hornin třídy těžitelnosti I skupiny 1 až 3 do 100 m3</t>
  </si>
  <si>
    <t>264239975</t>
  </si>
  <si>
    <t>Nakládání, skládání a překládání neulehlého výkopku nebo sypaniny strojně nakládání, množství do 100 m3, z horniny třídy těžitelnosti I, skupiny 1 až 3</t>
  </si>
  <si>
    <t>https://podminky.urs.cz/item/CS_URS_2023_01/167151101</t>
  </si>
  <si>
    <t>14</t>
  </si>
  <si>
    <t>167151121</t>
  </si>
  <si>
    <t>Skládání nebo překládání výkopku z horniny třídy těžitelnosti I skupiny 1 až 3</t>
  </si>
  <si>
    <t>503713934</t>
  </si>
  <si>
    <t>Nakládání, skládání a překládání neulehlého výkopku nebo sypaniny strojně skládání nebo překládání, z hornin třídy těžitelnosti I, skupiny 1 až 3</t>
  </si>
  <si>
    <t>https://podminky.urs.cz/item/CS_URS_2023_01/167151121</t>
  </si>
  <si>
    <t>"překládka výkopků na nákladní automobily v žst. Dolní Životice"</t>
  </si>
  <si>
    <t>171111111</t>
  </si>
  <si>
    <t>Hutnění zeminy pro spodní stavbu železnic tl do 20 cm</t>
  </si>
  <si>
    <t>89522775</t>
  </si>
  <si>
    <t>Hutnění zeminy pro spodní stavbu železnic tloušťky vrstvy do 20 cm</t>
  </si>
  <si>
    <t>https://podminky.urs.cz/item/CS_URS_2023_01/171111111</t>
  </si>
  <si>
    <t>"hutnění násypů"</t>
  </si>
  <si>
    <t>(2,9+3,1+3,5+3,9+4,3+4,7+5,1+5,5+5,9+6,3+6,8)*7,7</t>
  </si>
  <si>
    <t>16</t>
  </si>
  <si>
    <t>171201221</t>
  </si>
  <si>
    <t>Poplatek za uložení na skládce (skládkovné) zeminy a kamení kód odpadu 17 05 04</t>
  </si>
  <si>
    <t>651779015</t>
  </si>
  <si>
    <t>Poplatek za uložení stavebního odpadu na skládce (skládkovné) zeminy a kamení zatříděného do Katalogu odpadů pod kódem 17 05 04</t>
  </si>
  <si>
    <t>https://podminky.urs.cz/item/CS_URS_2023_01/171201221</t>
  </si>
  <si>
    <t>96,542*2,0</t>
  </si>
  <si>
    <t>17</t>
  </si>
  <si>
    <t>171251101</t>
  </si>
  <si>
    <t>Uložení sypaniny do násypů nezhutněných strojně</t>
  </si>
  <si>
    <t>-481879091</t>
  </si>
  <si>
    <t>Uložení sypanin do násypů strojně s rozprostřením sypaniny ve vrstvách a s hrubým urovnáním nezhutněných jakékoliv třídy těžitelnosti</t>
  </si>
  <si>
    <t>https://podminky.urs.cz/item/CS_URS_2023_01/171251101</t>
  </si>
  <si>
    <t>"uložení skrývky v místě"</t>
  </si>
  <si>
    <t>5,0</t>
  </si>
  <si>
    <t>18</t>
  </si>
  <si>
    <t>181311103</t>
  </si>
  <si>
    <t>Rozprostření ornice tl vrstvy do 200 mm v rovině nebo ve svahu do 1:5 ručně</t>
  </si>
  <si>
    <t>1134998304</t>
  </si>
  <si>
    <t>Rozprostření a urovnání ornice v rovině nebo ve svahu sklonu do 1:5 ručně při souvislé ploše, tl. vrstvy do 200 mm</t>
  </si>
  <si>
    <t>https://podminky.urs.cz/item/CS_URS_2023_01/181311103</t>
  </si>
  <si>
    <t>"pro zatravnění svahovaných násypů za použití skrývky v tl. do 10 cm"</t>
  </si>
  <si>
    <t>(8,0+8,0)*1,5</t>
  </si>
  <si>
    <t>(8,0+8,0)*1,9</t>
  </si>
  <si>
    <t>19</t>
  </si>
  <si>
    <t>181411123</t>
  </si>
  <si>
    <t>Založení lučního trávníku výsevem pl do 1000 m2 ve svahu přes 1:2 do 1:1</t>
  </si>
  <si>
    <t>-1875796630</t>
  </si>
  <si>
    <t>Založení trávníku na půdě předem připravené plochy do 1000 m2 výsevem včetně utažení lučního na svahu přes 1:2 do 1:1</t>
  </si>
  <si>
    <t>https://podminky.urs.cz/item/CS_URS_2023_01/181411123</t>
  </si>
  <si>
    <t>"na nátoku"</t>
  </si>
  <si>
    <t>20*1,5+(8+8)*1,5</t>
  </si>
  <si>
    <t>"na výtoku"</t>
  </si>
  <si>
    <t>20</t>
  </si>
  <si>
    <t>M</t>
  </si>
  <si>
    <t>00572474</t>
  </si>
  <si>
    <t>osivo směs travní krajinná-svahová</t>
  </si>
  <si>
    <t>kg</t>
  </si>
  <si>
    <t>-1847331500</t>
  </si>
  <si>
    <t>84,4*0,02 "Přepočtené koeficientem množství</t>
  </si>
  <si>
    <t>181951112</t>
  </si>
  <si>
    <t>Úprava pláně v hornině třídy těžitelnosti I skupiny 1 až 3 se zhutněním strojně</t>
  </si>
  <si>
    <t>-37057850</t>
  </si>
  <si>
    <t>Úprava pláně vyrovnáním výškových rozdílů strojně v hornině třídy těžitelnosti I, skupiny 1 až 3 se zhutněním</t>
  </si>
  <si>
    <t>https://podminky.urs.cz/item/CS_URS_2023_01/181951112</t>
  </si>
  <si>
    <t>"úprava pláně pro založení nových konstrukcí"</t>
  </si>
  <si>
    <t>"střed"</t>
  </si>
  <si>
    <t>2,9*4,0</t>
  </si>
  <si>
    <t>4,0*1,5</t>
  </si>
  <si>
    <t>4,0*1,8</t>
  </si>
  <si>
    <t>22</t>
  </si>
  <si>
    <t>182151111</t>
  </si>
  <si>
    <t>Svahování v zářezech v hornině třídy těžitelnosti I skupiny 1 až 3 strojně</t>
  </si>
  <si>
    <t>-261026168</t>
  </si>
  <si>
    <t>Svahování trvalých svahů do projektovaných profilů strojně s potřebným přemístěním výkopku při svahování v zářezech v hornině třídy těžitelnosti I, skupiny 1 až 3</t>
  </si>
  <si>
    <t>https://podminky.urs.cz/item/CS_URS_2023_01/182151111</t>
  </si>
  <si>
    <t>20*(1,6+2,4)/2</t>
  </si>
  <si>
    <t>23</t>
  </si>
  <si>
    <t>182251101</t>
  </si>
  <si>
    <t>Svahování násypů strojně</t>
  </si>
  <si>
    <t>-616909095</t>
  </si>
  <si>
    <t>Svahování trvalých svahů do projektovaných profilů strojně s potřebným přemístěním výkopku při svahování násypů v jakékoliv hornině</t>
  </si>
  <si>
    <t>https://podminky.urs.cz/item/CS_URS_2023_01/182251101</t>
  </si>
  <si>
    <t>Zakládání</t>
  </si>
  <si>
    <t>24</t>
  </si>
  <si>
    <t>271532211</t>
  </si>
  <si>
    <t>Podsyp pod základové konstrukce se zhutněním z hrubého kameniva frakce 32 až 63 mm</t>
  </si>
  <si>
    <t>1938093038</t>
  </si>
  <si>
    <t>Podsyp pod základové konstrukce se zhutněním a urovnáním povrchu z kameniva hrubého, frakce 32 - 63 mm</t>
  </si>
  <si>
    <t>https://podminky.urs.cz/item/CS_URS_2023_01/271532211</t>
  </si>
  <si>
    <t>"pod podkladní beton základového pasu na vtoku"</t>
  </si>
  <si>
    <t>4,0*1,5*0,2</t>
  </si>
  <si>
    <t>"pod podkladní beton základového pasu na výtoku"</t>
  </si>
  <si>
    <t>4,0*1,7*0,2</t>
  </si>
  <si>
    <t>"pod podkladní beton ŽB desky pod patkové trouby propustku"</t>
  </si>
  <si>
    <t>3,9*2,6*0,2</t>
  </si>
  <si>
    <t>25</t>
  </si>
  <si>
    <t>273321117</t>
  </si>
  <si>
    <t>Základové desky mostních konstrukcí ze ŽB C 25/30</t>
  </si>
  <si>
    <t>1687350882</t>
  </si>
  <si>
    <t>Základové konstrukce z betonu železového desky ve výkopu nebo na hlavách pilot C 25/30</t>
  </si>
  <si>
    <t>https://podminky.urs.cz/item/CS_URS_2023_01/273321117</t>
  </si>
  <si>
    <t>"základová deska pod patkové trouby propustku"</t>
  </si>
  <si>
    <t>6,2*1,7*0,3</t>
  </si>
  <si>
    <t>26</t>
  </si>
  <si>
    <t>273321191</t>
  </si>
  <si>
    <t>Příplatek k základovým deskám mostních konstrukcí ze ŽB za betonáž malého rozsahu do 25 m3</t>
  </si>
  <si>
    <t>-293233289</t>
  </si>
  <si>
    <t>Základové konstrukce z betonu železového Příplatek k cenám za betonáž malého rozsahu do 25 m3</t>
  </si>
  <si>
    <t>https://podminky.urs.cz/item/CS_URS_2023_01/273321191</t>
  </si>
  <si>
    <t>27</t>
  </si>
  <si>
    <t>273351121</t>
  </si>
  <si>
    <t>Zřízení bednění základových desek</t>
  </si>
  <si>
    <t>349202271</t>
  </si>
  <si>
    <t>Bednění základů desek zřízení</t>
  </si>
  <si>
    <t>https://podminky.urs.cz/item/CS_URS_2023_01/273351121</t>
  </si>
  <si>
    <t>2*(6,2+1,7)*0,3</t>
  </si>
  <si>
    <t>28</t>
  </si>
  <si>
    <t>273351122</t>
  </si>
  <si>
    <t>Odstranění bednění základových desek</t>
  </si>
  <si>
    <t>-382334138</t>
  </si>
  <si>
    <t>Bednění základů desek odstranění</t>
  </si>
  <si>
    <t>https://podminky.urs.cz/item/CS_URS_2023_01/273351122</t>
  </si>
  <si>
    <t>29</t>
  </si>
  <si>
    <t>273361412</t>
  </si>
  <si>
    <t>Výztuž základových desek ze svařovaných sítí přes 3,5 do 6 kg/m2</t>
  </si>
  <si>
    <t>1382618498</t>
  </si>
  <si>
    <t>Výztuž základových konstrukcí desek ze svařovaných sítí, hmotnosti přes 3,5 do 6 kg/m2</t>
  </si>
  <si>
    <t>https://podminky.urs.cz/item/CS_URS_2023_01/273361412</t>
  </si>
  <si>
    <t>"svař.síť  8/150/150 - dle výkazu výztuže"</t>
  </si>
  <si>
    <t>303,36*1,05/1000</t>
  </si>
  <si>
    <t>30</t>
  </si>
  <si>
    <t>274311127</t>
  </si>
  <si>
    <t>Základové pasy, prahy, věnce a ostruhy z betonu prostého C 25/30</t>
  </si>
  <si>
    <t>832036536</t>
  </si>
  <si>
    <t>Základové konstrukce z betonu prostého pasy, prahy, věnce a ostruhy ve výkopu nebo na hlavách pilot C 25/30</t>
  </si>
  <si>
    <t>https://podminky.urs.cz/item/CS_URS_2023_01/274311127</t>
  </si>
  <si>
    <t>"stabilizační práh na nátoku"</t>
  </si>
  <si>
    <t>4,0*0,3*0,6</t>
  </si>
  <si>
    <t>"stabilizační práh na výtoku"</t>
  </si>
  <si>
    <t>2,3*0,3*0,6</t>
  </si>
  <si>
    <t>31</t>
  </si>
  <si>
    <t>274311191</t>
  </si>
  <si>
    <t>Příplatek k základovým pasům, prahům a věncům za betonáž malého rozsahu do 25 m3</t>
  </si>
  <si>
    <t>-1528053135</t>
  </si>
  <si>
    <t>Základové konstrukce z betonu prostého Příplatek k cenám za betonáž malého rozsahu do 25 m3</t>
  </si>
  <si>
    <t>https://podminky.urs.cz/item/CS_URS_2023_01/274311191</t>
  </si>
  <si>
    <t>1,134+3,84</t>
  </si>
  <si>
    <t>32</t>
  </si>
  <si>
    <t>274321117</t>
  </si>
  <si>
    <t>Základové pasy, prahy, věnce a ostruhy mostních konstrukcí ze ŽB C 25/30</t>
  </si>
  <si>
    <t>1125885792</t>
  </si>
  <si>
    <t>Základové konstrukce z betonu železového pásy, prahy, věnce a ostruhy ve výkopu nebo na hlavách pilot C 25/30</t>
  </si>
  <si>
    <t>https://podminky.urs.cz/item/CS_URS_2023_01/274321117</t>
  </si>
  <si>
    <t>"základový pás čela propustku - nátok"</t>
  </si>
  <si>
    <t>4,0*1,2*0,4</t>
  </si>
  <si>
    <t>"základový pás čela propustku - výtok"</t>
  </si>
  <si>
    <t>33</t>
  </si>
  <si>
    <t>274354111</t>
  </si>
  <si>
    <t>Bednění základových pasů - zřízení</t>
  </si>
  <si>
    <t>-1154305251</t>
  </si>
  <si>
    <t>Bednění základových konstrukcí pasů, prahů, věnců a ostruh zřízení</t>
  </si>
  <si>
    <t>https://podminky.urs.cz/item/CS_URS_2023_01/274354111</t>
  </si>
  <si>
    <t>2*(4,0+0,3)*0,6</t>
  </si>
  <si>
    <t>2*(2,3+0,3)*0,6</t>
  </si>
  <si>
    <t>2*(4,0+1,2)*0,4</t>
  </si>
  <si>
    <t>34</t>
  </si>
  <si>
    <t>274354211</t>
  </si>
  <si>
    <t>Bednění základových pasů - odstranění</t>
  </si>
  <si>
    <t>-1616069867</t>
  </si>
  <si>
    <t>Bednění základových konstrukcí pasů, prahů, věnců a ostruh odstranění bednění</t>
  </si>
  <si>
    <t>https://podminky.urs.cz/item/CS_URS_2023_01/274354211</t>
  </si>
  <si>
    <t>Svislé a kompletní konstrukce</t>
  </si>
  <si>
    <t>35</t>
  </si>
  <si>
    <t>317321118</t>
  </si>
  <si>
    <t>Mostní římsy ze ŽB C 30/37</t>
  </si>
  <si>
    <t>1677083044</t>
  </si>
  <si>
    <t>Římsy ze železového betonu C 30/37</t>
  </si>
  <si>
    <t>https://podminky.urs.cz/item/CS_URS_2023_01/317321118</t>
  </si>
  <si>
    <t>"římsa na nátoku a výtoku"</t>
  </si>
  <si>
    <t>2*4,0*0,5*0,3</t>
  </si>
  <si>
    <t>36</t>
  </si>
  <si>
    <t>317321191</t>
  </si>
  <si>
    <t>Příplatek k mostním římsám ze ŽB za betonáž malého rozsahu do 25 m3</t>
  </si>
  <si>
    <t>2021017049</t>
  </si>
  <si>
    <t>Římsy ze železového betonu Příplatek k cenám za betonáž malého rozsahu do 25 m3</t>
  </si>
  <si>
    <t>https://podminky.urs.cz/item/CS_URS_2023_01/317321191</t>
  </si>
  <si>
    <t>1,2</t>
  </si>
  <si>
    <t>37</t>
  </si>
  <si>
    <t>317353121</t>
  </si>
  <si>
    <t>Bednění mostních říms všech tvarů - zřízení</t>
  </si>
  <si>
    <t>-992242083</t>
  </si>
  <si>
    <t>Bednění mostní římsy zřízení všech tvarů</t>
  </si>
  <si>
    <t>https://podminky.urs.cz/item/CS_URS_2023_01/317353121</t>
  </si>
  <si>
    <t>2*2*(4,0+0,5)*0,3+0,50*0,30*4</t>
  </si>
  <si>
    <t>38</t>
  </si>
  <si>
    <t>317353221</t>
  </si>
  <si>
    <t>Bednění mostních říms všech tvarů - odstranění</t>
  </si>
  <si>
    <t>359187125</t>
  </si>
  <si>
    <t>Bednění mostní římsy odstranění všech tvarů</t>
  </si>
  <si>
    <t>https://podminky.urs.cz/item/CS_URS_2023_01/317353221</t>
  </si>
  <si>
    <t>39</t>
  </si>
  <si>
    <t>320101112</t>
  </si>
  <si>
    <t>Osazení betonových a železobetonových prefabrikátů hmotnosti přes 1000 do 5000 kg</t>
  </si>
  <si>
    <t>-325525729</t>
  </si>
  <si>
    <t>Osazení betonových a železobetonových prefabrikátů hmotnosti jednotlivě přes 1 000 do 5 000 kg</t>
  </si>
  <si>
    <t>https://podminky.urs.cz/item/CS_URS_2023_01/320101112</t>
  </si>
  <si>
    <t>"ŽB trouba patková DN 1000, hmotnost 1,811 t, objem 0,739 m3"</t>
  </si>
  <si>
    <t>7*0,739</t>
  </si>
  <si>
    <t>40</t>
  </si>
  <si>
    <t>R-3-M-11</t>
  </si>
  <si>
    <t>Železobetonová trouba patková DN 1000</t>
  </si>
  <si>
    <t>kus</t>
  </si>
  <si>
    <t>485950611</t>
  </si>
  <si>
    <t>41</t>
  </si>
  <si>
    <t>334323217</t>
  </si>
  <si>
    <t>Mostní křídla a závěrné zídky ze ŽB C 25/30</t>
  </si>
  <si>
    <t>-1992800593</t>
  </si>
  <si>
    <t>Mostní křídla a závěrné zídky z betonu železového C 25/30</t>
  </si>
  <si>
    <t>https://podminky.urs.cz/item/CS_URS_2023_01/334323217</t>
  </si>
  <si>
    <t>"čela propustku"</t>
  </si>
  <si>
    <t>4,0*0,4*2,0-3,14*1,38/2*1,38/2*0,4</t>
  </si>
  <si>
    <t>4,0*0,4*2,1-3,14*1,38/2*1,38/2*0,4</t>
  </si>
  <si>
    <t>42</t>
  </si>
  <si>
    <t>334323291</t>
  </si>
  <si>
    <t>Příplatek k mostním křídlům a závěrným zídkám ze ŽB za betonáž malého rozsahu do 25 m3</t>
  </si>
  <si>
    <t>-1697169873</t>
  </si>
  <si>
    <t>Mostní křídla a závěrné zídky z betonu Příplatek k cenám za práce malého rozsahu do 25 m3</t>
  </si>
  <si>
    <t>https://podminky.urs.cz/item/CS_URS_2023_01/334323291</t>
  </si>
  <si>
    <t>5,364</t>
  </si>
  <si>
    <t>43</t>
  </si>
  <si>
    <t>334352111</t>
  </si>
  <si>
    <t>Bednění mostních křídel a závěrných zídek ze systémového bednění s výplní z překližek - zřízení</t>
  </si>
  <si>
    <t>1240809073</t>
  </si>
  <si>
    <t>Bednění mostních křídel a závěrných zídek ze systémového bednění zřízení z překližek</t>
  </si>
  <si>
    <t>https://podminky.urs.cz/item/CS_URS_2023_01/334352111</t>
  </si>
  <si>
    <t>2*(4,0+0,4)*2,0</t>
  </si>
  <si>
    <t>2*(4,0+0,4)*2,1</t>
  </si>
  <si>
    <t>44</t>
  </si>
  <si>
    <t>334352211</t>
  </si>
  <si>
    <t>Bednění mostních křídel a závěrných zídek ze systémového bednění s výplní z překližek - odstranění</t>
  </si>
  <si>
    <t>1554609787</t>
  </si>
  <si>
    <t>Bednění mostních křídel a závěrných zídek ze systémového bednění odstranění z překližek</t>
  </si>
  <si>
    <t>https://podminky.urs.cz/item/CS_URS_2023_01/334352211</t>
  </si>
  <si>
    <t>45</t>
  </si>
  <si>
    <t>334359115.R</t>
  </si>
  <si>
    <t>Výřez bednění pro prostup trub betonovou konstrukcí DN 1000</t>
  </si>
  <si>
    <t>2098952358</t>
  </si>
  <si>
    <t>https://podminky.urs.cz/item/CS_URS_2023_01/334359115.R</t>
  </si>
  <si>
    <t>46</t>
  </si>
  <si>
    <t>334361226</t>
  </si>
  <si>
    <t>Výztuž křídel, závěrných zdí z betonářské oceli 10 505</t>
  </si>
  <si>
    <t>-1874606398</t>
  </si>
  <si>
    <t>Výztuž betonářská mostních konstrukcí opěr, úložných prahů, křídel, závěrných zídek, bloků ložisek, pilířů a sloupů z oceli 10 505 (R) nebo BSt 500 křídel, závěrných zdí</t>
  </si>
  <si>
    <t>https://podminky.urs.cz/item/CS_URS_2023_01/334361226</t>
  </si>
  <si>
    <t>"výztuž čel propustku včetně základů a říms"</t>
  </si>
  <si>
    <t>561,424*1,05/1000</t>
  </si>
  <si>
    <t>564,394*1,05/1000</t>
  </si>
  <si>
    <t>Vodorovné konstrukce</t>
  </si>
  <si>
    <t>47</t>
  </si>
  <si>
    <t>451315124</t>
  </si>
  <si>
    <t>Podkladní nebo výplňová vrstva z betonu C 12/15 tl do 150 mm</t>
  </si>
  <si>
    <t>1179625179</t>
  </si>
  <si>
    <t>Podkladní a výplňové vrstvy z betonu prostého tloušťky do 150 mm, z betonu C 12/15</t>
  </si>
  <si>
    <t>https://podminky.urs.cz/item/CS_URS_2023_01/451315124</t>
  </si>
  <si>
    <t>"podkladní beton základového pasu na vtoku"</t>
  </si>
  <si>
    <t>4,0*1,7</t>
  </si>
  <si>
    <t>"podkladní beton základového pasu na výtoku"</t>
  </si>
  <si>
    <t>"podkladní beton ŽB desky pod patkové trouby propustku"</t>
  </si>
  <si>
    <t>6,2*2,3</t>
  </si>
  <si>
    <t>48</t>
  </si>
  <si>
    <t>451315125</t>
  </si>
  <si>
    <t>Podkladní nebo výplňová vrstva z betonu C 16/20 tl do 150 mm</t>
  </si>
  <si>
    <t>1883369678</t>
  </si>
  <si>
    <t>Podkladní a výplňové vrstvy z betonu prostého tloušťky do 150 mm, z betonu C 16/20</t>
  </si>
  <si>
    <t>https://podminky.urs.cz/item/CS_URS_2023_01/451315125</t>
  </si>
  <si>
    <t>"podklad pod dlažbu z lomového kamene"</t>
  </si>
  <si>
    <t xml:space="preserve">"nátok" </t>
  </si>
  <si>
    <t>0,95*1,0+0,6*(1,0+1,8)/2</t>
  </si>
  <si>
    <t>2*(0,95+1,4)/2*1,05</t>
  </si>
  <si>
    <t>2*0,258</t>
  </si>
  <si>
    <t>2*3,14*1,25*1,6/4</t>
  </si>
  <si>
    <t>0,7*(1,0+1,7)/2</t>
  </si>
  <si>
    <t>2*0,7*1,9/2</t>
  </si>
  <si>
    <t>2*3,14*1,7*2,0/4</t>
  </si>
  <si>
    <t>49</t>
  </si>
  <si>
    <t>458311121</t>
  </si>
  <si>
    <t>Výplňové klíny za opěrou z betonu prostého C 12/15 hutněného po vrstvách</t>
  </si>
  <si>
    <t>1368697708</t>
  </si>
  <si>
    <t>Výplňové klíny a filtrační vrstvy za opěrou z betonu hutněného po vrstvách výplňového prostého</t>
  </si>
  <si>
    <t>https://podminky.urs.cz/item/CS_URS_2023_01/458311121</t>
  </si>
  <si>
    <t>"m*m2 z řezu A-A"</t>
  </si>
  <si>
    <t>"za základovým pasem na nátoku"</t>
  </si>
  <si>
    <t>4,0*0,204</t>
  </si>
  <si>
    <t>"za základovým pasem na výtoku"</t>
  </si>
  <si>
    <t>4,0*0,347</t>
  </si>
  <si>
    <t>50</t>
  </si>
  <si>
    <t>465513156</t>
  </si>
  <si>
    <t>Dlažba svahu u opěr z upraveného lomového žulového kamene tl 200 mm do lože C 25/30 pl do 10 m2</t>
  </si>
  <si>
    <t>43120246</t>
  </si>
  <si>
    <t>Dlažba svahu u mostních opěr z upraveného lomového žulového kamene s vyspárováním maltou MC 25, šíře spáry 15 mm do betonového lože C 25/30 tloušťky 200 mm, plochy do 10 m2</t>
  </si>
  <si>
    <t>https://podminky.urs.cz/item/CS_URS_2023_01/465513156</t>
  </si>
  <si>
    <t>Mezisoučet</t>
  </si>
  <si>
    <t>Komunikace pozemní</t>
  </si>
  <si>
    <t>51</t>
  </si>
  <si>
    <t>511501111</t>
  </si>
  <si>
    <t>Konstrukční vrstva tělesa železničního spodku ze štěrkodrti</t>
  </si>
  <si>
    <t>-5519868</t>
  </si>
  <si>
    <t>Podkladní konstrukční vrstvy pro kolej jakékoliv tloušťky a šířky pruhu s dodáním hmot ze štěrkodrti</t>
  </si>
  <si>
    <t>https://podminky.urs.cz/item/CS_URS_2023_01/511501111</t>
  </si>
  <si>
    <t>"obsypání trubního propustku"</t>
  </si>
  <si>
    <t>7,0*(2,9+4,0)/2*2,0</t>
  </si>
  <si>
    <t>(6,6-4,0)*(10,17+7,0)/2*2,0</t>
  </si>
  <si>
    <t>"odpočet nových konstrukcí"</t>
  </si>
  <si>
    <t>-3,14*1,38/2*1,38/2*7,0</t>
  </si>
  <si>
    <t>-4,0*0,4*2,1-4,0*0,4*2,0</t>
  </si>
  <si>
    <t>-6,2*1,7*0,45</t>
  </si>
  <si>
    <t>"hutněný zásyp před čelem na nátoku"</t>
  </si>
  <si>
    <t>4,0*0,631</t>
  </si>
  <si>
    <t>"hutněný zásyp před čelem na výtoku"</t>
  </si>
  <si>
    <t>4,0*0,358</t>
  </si>
  <si>
    <t>Úpravy povrchů, podlahy a osazování výplní</t>
  </si>
  <si>
    <t>52</t>
  </si>
  <si>
    <t>629992112</t>
  </si>
  <si>
    <t>Zatmelení spar mezi mostními prefabrikáty š do 20 mm PUR tmelem včetně výplně PUR pěnou</t>
  </si>
  <si>
    <t>m</t>
  </si>
  <si>
    <t>-4949133</t>
  </si>
  <si>
    <t>Zatmelení styčných spar mezi mostními prefabrikáty a konstrukcemi trvale pružným polyuretanovým tmelem včetně vyčištění spar, provedení penetračního nátěru a vyplnění spar pěnou pro spáry šířky přes 10 do 20 mm</t>
  </si>
  <si>
    <t>https://podminky.urs.cz/item/CS_URS_2023_01/629992112</t>
  </si>
  <si>
    <t>zatmelení trub</t>
  </si>
  <si>
    <t>2*3,64+6*3,14</t>
  </si>
  <si>
    <t>Ostatní konstrukce a práce, bourání</t>
  </si>
  <si>
    <t>53</t>
  </si>
  <si>
    <t>919535557</t>
  </si>
  <si>
    <t>Obetonování trubního propustku betonem prostým tř. C 16/20</t>
  </si>
  <si>
    <t>-2113337684</t>
  </si>
  <si>
    <t>Obetonování trubního propustku betonem prostým bez zvýšených nároků na prostředí tř. C 16/20</t>
  </si>
  <si>
    <t>https://podminky.urs.cz/item/CS_URS_2023_01/919535557</t>
  </si>
  <si>
    <t>"olemování dlažby betonem tl. 100 mm"</t>
  </si>
  <si>
    <t>2*1,6*0,10*0,3</t>
  </si>
  <si>
    <t>2*(1,1+2,1)*0,10*0,3</t>
  </si>
  <si>
    <t>54</t>
  </si>
  <si>
    <t>931994121</t>
  </si>
  <si>
    <t>Těsnění styčné spáry u prefa dílců mikrotenovým pryžovým profilem</t>
  </si>
  <si>
    <t>-182782375</t>
  </si>
  <si>
    <t>Těsnění spáry betonové konstrukce pásy, profily, tmely profilem, spáry styčné u prefa dílců mikrotenovým pryžovým</t>
  </si>
  <si>
    <t>https://podminky.urs.cz/item/CS_URS_2023_01/931994121</t>
  </si>
  <si>
    <t>"pryžové těsnění patkových trub"</t>
  </si>
  <si>
    <t>6*3,768</t>
  </si>
  <si>
    <t>55</t>
  </si>
  <si>
    <t>936941113</t>
  </si>
  <si>
    <t>Osazování doplňkových ocelových součástí hmotnosti přes 10 do 50 kg</t>
  </si>
  <si>
    <t>-1689752144</t>
  </si>
  <si>
    <t>https://podminky.urs.cz/item/CS_URS_2023_01/936941113</t>
  </si>
  <si>
    <t>zpětné vložení ocelové mríže jímky</t>
  </si>
  <si>
    <t>25,0</t>
  </si>
  <si>
    <t>56</t>
  </si>
  <si>
    <t>936942211</t>
  </si>
  <si>
    <t>Zhotovení tabulky s letopočtem opravy mostu vložením šablony do bednění</t>
  </si>
  <si>
    <t>1477674852</t>
  </si>
  <si>
    <t>Zhotovení tabulky s letopočtem opravy nebo větší údržby vložením šablony do bednění</t>
  </si>
  <si>
    <t>https://podminky.urs.cz/item/CS_URS_2023_01/936942211</t>
  </si>
  <si>
    <t>na výtoku propustku</t>
  </si>
  <si>
    <t>1,0</t>
  </si>
  <si>
    <t>57</t>
  </si>
  <si>
    <t>961041211</t>
  </si>
  <si>
    <t>Bourání mostních základů z betonu prostého</t>
  </si>
  <si>
    <t>-1999408613</t>
  </si>
  <si>
    <t>Bourání mostních konstrukcí základů z prostého betonu</t>
  </si>
  <si>
    <t>https://podminky.urs.cz/item/CS_URS_2023_01/961041211</t>
  </si>
  <si>
    <t>"bourání základových konstrukcí propustku"</t>
  </si>
  <si>
    <t>"šířka v m*plocha v m2 - řez A-A"</t>
  </si>
  <si>
    <t>2*1,02*1,185</t>
  </si>
  <si>
    <t>58</t>
  </si>
  <si>
    <t>966008113</t>
  </si>
  <si>
    <t>Bourání trubního propustku DN přes 500 do 800</t>
  </si>
  <si>
    <t>1621704475</t>
  </si>
  <si>
    <t>Bourání trubního propustku s odklizením a uložením vybouraného materiálu na skládku na vzdálenost do 3 m nebo s naložením na dopravní prostředek z trub betonových nebo železobetonových DN přes 500 do 800 mm</t>
  </si>
  <si>
    <t>https://podminky.urs.cz/item/CS_URS_2023_01/966008113</t>
  </si>
  <si>
    <t>"betonový trubní propustek prefa pod žel. tělesem"</t>
  </si>
  <si>
    <t>8,131</t>
  </si>
  <si>
    <t>"betonový  trubní propustek pod násypem na nátokové straně"</t>
  </si>
  <si>
    <t>6,63</t>
  </si>
  <si>
    <t>59</t>
  </si>
  <si>
    <t>966008311</t>
  </si>
  <si>
    <t>Bourání čela trubního propustku z betonu železového</t>
  </si>
  <si>
    <t>-1086412748</t>
  </si>
  <si>
    <t>Bourání trubního propustku s odklizením a uložením vybouraného materiálu na skládku na vzdálenost do 3 m nebo s naložením na dopravní prostředek čela z betonu železového</t>
  </si>
  <si>
    <t>https://podminky.urs.cz/item/CS_URS_2023_01/966008311</t>
  </si>
  <si>
    <t>"šikmé čelo stávajícího trubního propustku"</t>
  </si>
  <si>
    <t>1,02*1,55*0,2</t>
  </si>
  <si>
    <t>1,02*1,8*0,2</t>
  </si>
  <si>
    <t>60</t>
  </si>
  <si>
    <t>966077121</t>
  </si>
  <si>
    <t>Odstranění různých doplňkových ocelových konstrukcí hmotnosti přes 20 do 50 kg</t>
  </si>
  <si>
    <t>1341341260</t>
  </si>
  <si>
    <t>Odstranění různých konstrukcí na mostech doplňkových ocelových konstrukcí hmotnosti jednotlivě přes 20 do 50 kg</t>
  </si>
  <si>
    <t>https://podminky.urs.cz/item/CS_URS_2023_01/966077121</t>
  </si>
  <si>
    <t>odstranění ocelové mříže pro vstup do jímky</t>
  </si>
  <si>
    <t>61</t>
  </si>
  <si>
    <t>985131111</t>
  </si>
  <si>
    <t>Očištění ploch stěn, rubu kleneb a podlah tlakovou vodou</t>
  </si>
  <si>
    <t>-2008012288</t>
  </si>
  <si>
    <t>https://podminky.urs.cz/item/CS_URS_2023_01/985131111</t>
  </si>
  <si>
    <t>očištění vtokové  jímky uvnitř tlakovou vodou včetně horních lemů s osazeným ocelovým rámem</t>
  </si>
  <si>
    <t>lemy jímky</t>
  </si>
  <si>
    <t>0,35*0,125*2+0,35*1,50*2</t>
  </si>
  <si>
    <t>jímka uvnitř - otvor</t>
  </si>
  <si>
    <t>(1,65*1,25)-3,14*0,15*0,15</t>
  </si>
  <si>
    <t>1,05*1,25</t>
  </si>
  <si>
    <t>(1,40*1,05+0,60*1,40/2)*2</t>
  </si>
  <si>
    <t>62</t>
  </si>
  <si>
    <t>985311111</t>
  </si>
  <si>
    <t>Reprofilace stěn cementovou sanační maltou tl do 10 mm</t>
  </si>
  <si>
    <t>-2019854300</t>
  </si>
  <si>
    <t>Reprofilace betonu sanačními maltami na cementové bázi ručně stěn, tloušťky do 10 mm</t>
  </si>
  <si>
    <t>https://podminky.urs.cz/item/CS_URS_2023_01/985311111</t>
  </si>
  <si>
    <t xml:space="preserve">sanace vtokové  jímky uvnitř </t>
  </si>
  <si>
    <t>63</t>
  </si>
  <si>
    <t>985311112</t>
  </si>
  <si>
    <t>Reprofilace stěn cementovou sanační maltou tl přes 10 do 20 mm</t>
  </si>
  <si>
    <t>1114632131</t>
  </si>
  <si>
    <t>Reprofilace betonu sanačními maltami na cementové bázi ručně stěn, tloušťky přes 10 do 20 mm</t>
  </si>
  <si>
    <t>https://podminky.urs.cz/item/CS_URS_2023_01/985311112</t>
  </si>
  <si>
    <t>sanace horních lemů s osazeným ocelovým rámem</t>
  </si>
  <si>
    <t>64</t>
  </si>
  <si>
    <t>985323111</t>
  </si>
  <si>
    <t>Spojovací můstek reprofilovaného betonu na cementové bázi tl 1 mm</t>
  </si>
  <si>
    <t>-517043787</t>
  </si>
  <si>
    <t>Spojovací můstek reprofilovaného betonu na cementové bázi, tloušťky 1 mm</t>
  </si>
  <si>
    <t>https://podminky.urs.cz/item/CS_URS_2023_01/985323111</t>
  </si>
  <si>
    <t>spojovací můstek vtokové  jímky uvnitř  včetně horních lemů s osazeným ocelovým rámem</t>
  </si>
  <si>
    <t>65</t>
  </si>
  <si>
    <t>992114131</t>
  </si>
  <si>
    <t>Vodorovné přemístění mostních dílců z ŽB na vzdálenost 3000 m hmotnosti do 5 t</t>
  </si>
  <si>
    <t>1898223954</t>
  </si>
  <si>
    <t>Vodorovné přemístění mostních dílců vzdálenosti přesunu do 3 000 m do 5 t</t>
  </si>
  <si>
    <t>https://podminky.urs.cz/item/CS_URS_2023_01/992114131</t>
  </si>
  <si>
    <t>přemístění trub</t>
  </si>
  <si>
    <t>7,0</t>
  </si>
  <si>
    <t>997</t>
  </si>
  <si>
    <t>Přesun sutě</t>
  </si>
  <si>
    <t>66</t>
  </si>
  <si>
    <t>997013501</t>
  </si>
  <si>
    <t>Odvoz suti a vybouraných hmot na skládku nebo meziskládku do 1 km se složením</t>
  </si>
  <si>
    <t>1990690942</t>
  </si>
  <si>
    <t>Odvoz suti a vybouraných hmot na skládku nebo meziskládku se složením, na vzdálenost do 1 km</t>
  </si>
  <si>
    <t>https://podminky.urs.cz/item/CS_URS_2023_01/997013501</t>
  </si>
  <si>
    <t>67</t>
  </si>
  <si>
    <t>997013509</t>
  </si>
  <si>
    <t>Příplatek k odvozu suti a vybouraných hmot na skládku ZKD 1 km přes 1 km</t>
  </si>
  <si>
    <t>524148970</t>
  </si>
  <si>
    <t>Odvoz suti a vybouraných hmot na skládku nebo meziskládku se složením, na vzdálenost Příplatek k ceně za každý další i započatý 1 km přes 1 km</t>
  </si>
  <si>
    <t>https://podminky.urs.cz/item/CS_URS_2023_01/997013509</t>
  </si>
  <si>
    <t>37,290*20</t>
  </si>
  <si>
    <t>68</t>
  </si>
  <si>
    <t>997013601</t>
  </si>
  <si>
    <t>Poplatek za uložení na skládce (skládkovné) stavebního odpadu betonového kód odpadu 17 01 01</t>
  </si>
  <si>
    <t>53211627</t>
  </si>
  <si>
    <t>Poplatek za uložení stavebního odpadu na skládce (skládkovné) z prostého betonu zatříděného do Katalogu odpadů pod kódem 17 01 01</t>
  </si>
  <si>
    <t>https://podminky.urs.cz/item/CS_URS_2023_01/997013601</t>
  </si>
  <si>
    <t>69</t>
  </si>
  <si>
    <t>997013602</t>
  </si>
  <si>
    <t>Poplatek za uložení na skládce (skládkovné) stavebního odpadu železobetonového kód odpadu 17 01 01</t>
  </si>
  <si>
    <t>45847080</t>
  </si>
  <si>
    <t>Poplatek za uložení stavebního odpadu na skládce (skládkovné) z armovaného betonu zatříděného do Katalogu odpadů pod kódem 17 01 01</t>
  </si>
  <si>
    <t>https://podminky.urs.cz/item/CS_URS_2023_01/997013602</t>
  </si>
  <si>
    <t>70</t>
  </si>
  <si>
    <t>997211521</t>
  </si>
  <si>
    <t>Vodorovná doprava vybouraných hmot po suchu na vzdálenost do 1 km</t>
  </si>
  <si>
    <t>1703082976</t>
  </si>
  <si>
    <t>Vodorovná doprava suti nebo vybouraných hmot vybouraných hmot se složením a hrubým urovnáním nebo s přeložením na jiný dopravní prostředek kromě lodi, na vzdálenost do 1 km</t>
  </si>
  <si>
    <t>https://podminky.urs.cz/item/CS_URS_2023_01/997211521</t>
  </si>
  <si>
    <t>71</t>
  </si>
  <si>
    <t>997211529</t>
  </si>
  <si>
    <t>Příplatek ZKD 1 km u vodorovné dopravy vybouraných hmot</t>
  </si>
  <si>
    <t>-1456232007</t>
  </si>
  <si>
    <t>Vodorovná doprava suti nebo vybouraných hmot vybouraných hmot se složením a hrubým urovnáním nebo s přeložením na jiný dopravní prostředek kromě lodi, na vzdálenost Příplatek k ceně za každý další i započatý 1 km přes 1 km</t>
  </si>
  <si>
    <t>https://podminky.urs.cz/item/CS_URS_2023_01/997211529</t>
  </si>
  <si>
    <t>stavba - žst. Dolní Životice</t>
  </si>
  <si>
    <t>37,29*3</t>
  </si>
  <si>
    <t>72</t>
  </si>
  <si>
    <t>997211612</t>
  </si>
  <si>
    <t>Nakládání vybouraných hmot na dopravní prostředky pro vodorovnou dopravu</t>
  </si>
  <si>
    <t>-1660097292</t>
  </si>
  <si>
    <t>Nakládání suti nebo vybouraných hmot na dopravní prostředky pro vodorovnou dopravu vybouraných hmot</t>
  </si>
  <si>
    <t>https://podminky.urs.cz/item/CS_URS_2023_01/997211612</t>
  </si>
  <si>
    <t>998</t>
  </si>
  <si>
    <t>Přesun hmot</t>
  </si>
  <si>
    <t>73</t>
  </si>
  <si>
    <t>998212111</t>
  </si>
  <si>
    <t>Přesun hmot pro mosty zděné, monolitické betonové nebo ocelové v do 20 m</t>
  </si>
  <si>
    <t>560701935</t>
  </si>
  <si>
    <t>Přesun hmot pro mosty zděné, betonové monolitické, spřažené ocelobetonové nebo kovové vodorovná dopravní vzdálenost do 100 m výška mostu do 20 m</t>
  </si>
  <si>
    <t>https://podminky.urs.cz/item/CS_URS_2023_01/998212111</t>
  </si>
  <si>
    <t>74</t>
  </si>
  <si>
    <t>998212193</t>
  </si>
  <si>
    <t>Příplatek k přesunu hmot pro mosty zděné nebo monolitické za zvětšený přesun do 3000 m</t>
  </si>
  <si>
    <t>-1327519466</t>
  </si>
  <si>
    <t>Přesun hmot pro mosty zděné, betonové monolitické, spřažené ocelobetonové nebo kovové Příplatek k cenám za zvětšený přesun přes přes vymezenou největší dopravní vzdálenost do 3000 m</t>
  </si>
  <si>
    <t>https://podminky.urs.cz/item/CS_URS_2023_01/998212193</t>
  </si>
  <si>
    <t>PSV</t>
  </si>
  <si>
    <t>Práce a dodávky PSV</t>
  </si>
  <si>
    <t>711</t>
  </si>
  <si>
    <t>Izolace proti vodě, vlhkosti a plynům</t>
  </si>
  <si>
    <t>75</t>
  </si>
  <si>
    <t>711112001</t>
  </si>
  <si>
    <t>Provedení izolace proti zemní vlhkosti svislé za studena nátěrem penetračním</t>
  </si>
  <si>
    <t>-1205765804</t>
  </si>
  <si>
    <t>Provedení izolace proti zemní vlhkosti natěradly a tmely za studena na ploše svislé S nátěrem penetračním</t>
  </si>
  <si>
    <t>https://podminky.urs.cz/item/CS_URS_2023_01/711112001</t>
  </si>
  <si>
    <t>"nátěr patkových trub"</t>
  </si>
  <si>
    <t>6,2*4,33</t>
  </si>
  <si>
    <t>"nátěr základové desky"</t>
  </si>
  <si>
    <t>2*6,2*0,3+6,2*1,7+1,70*0,30*2</t>
  </si>
  <si>
    <t>"nátěr rubu a části líce čel propustku"</t>
  </si>
  <si>
    <t>(4,0+2*0,4)*2,13-3,14*1,38/2*1,38/2</t>
  </si>
  <si>
    <t>(4,0+2*0,4)*2,25-3,14*1,38/2*1,38/2</t>
  </si>
  <si>
    <t>76</t>
  </si>
  <si>
    <t>11163150</t>
  </si>
  <si>
    <t>lak penetrační asfaltový</t>
  </si>
  <si>
    <t>292321025</t>
  </si>
  <si>
    <t>60,160*0,00034 "Přepočtené koeficientem množství</t>
  </si>
  <si>
    <t>77</t>
  </si>
  <si>
    <t>711112002</t>
  </si>
  <si>
    <t>Provedení izolace proti zemní vlhkosti svislé za studena lakem asfaltovým</t>
  </si>
  <si>
    <t>1993887584</t>
  </si>
  <si>
    <t>Provedení izolace proti zemní vlhkosti natěradly a tmely za studena na ploše svislé S nátěrem lakem asfaltovým</t>
  </si>
  <si>
    <t>https://podminky.urs.cz/item/CS_URS_2023_01/711112002</t>
  </si>
  <si>
    <t>"nátěr - dvojnásobný"</t>
  </si>
  <si>
    <t>6,2*4,33*2</t>
  </si>
  <si>
    <t>(2*6,2*0,3+6,2*1,7)*2+1,70*0,30*2*2</t>
  </si>
  <si>
    <t>((4,0+2*0,4)*2,13-3,14*1,38/2*1,38/2)*2</t>
  </si>
  <si>
    <t>((4,0+2*0,4)*2,25-3,14*1,38/2*1,38/2)*2</t>
  </si>
  <si>
    <t>78</t>
  </si>
  <si>
    <t>11163152</t>
  </si>
  <si>
    <t>lak hydroizolační asfaltový</t>
  </si>
  <si>
    <t>-1980585366</t>
  </si>
  <si>
    <t>120,320*0,00041 "Přepočtené koeficientem množství</t>
  </si>
  <si>
    <t>VRN6</t>
  </si>
  <si>
    <t>Územní vlivy</t>
  </si>
  <si>
    <t>79</t>
  </si>
  <si>
    <t>110030122000</t>
  </si>
  <si>
    <t>Dvocestné rypadlo s přívěsným vozíkem</t>
  </si>
  <si>
    <t>Sh</t>
  </si>
  <si>
    <t>1024</t>
  </si>
  <si>
    <t>-1129079161</t>
  </si>
  <si>
    <t>11*10,0</t>
  </si>
  <si>
    <t>80</t>
  </si>
  <si>
    <t>111010021000</t>
  </si>
  <si>
    <t xml:space="preserve">Kolový jeřáb nosnost 28t klopný moment 0,84 kNm </t>
  </si>
  <si>
    <t>-1144006445</t>
  </si>
  <si>
    <t>složení trub</t>
  </si>
  <si>
    <t>1*5</t>
  </si>
  <si>
    <t>SO 01.2 - Propustek v km 9,931 - železniční svršek</t>
  </si>
  <si>
    <t>OST - Ostatní</t>
  </si>
  <si>
    <t>5905023030</t>
  </si>
  <si>
    <t>Úprava povrchu stezky rozprostřením štěrkodrtě přes 5 do 10 cm</t>
  </si>
  <si>
    <t>Sborník UOŽI 01 2023</t>
  </si>
  <si>
    <t>-1901877319</t>
  </si>
  <si>
    <t>Úprava povrchu stezky rozprostřením štěrkodrtě přes 5 do 10 cm. Poznámka: 1. V cenách jsou započteny náklady na rozprostření a urovnání kameniva včetně zhutnění povrchu stezky. Platí pro nový i stávající stav. 2. V cenách nejsou obsaženy náklady na dodávku drtě.</t>
  </si>
  <si>
    <t>"rozsah úpravy 20 m"</t>
  </si>
  <si>
    <t>20*2*0,4</t>
  </si>
  <si>
    <t>5955101030</t>
  </si>
  <si>
    <t>Kamenivo drcené drť frakce 8/16</t>
  </si>
  <si>
    <t>-233818603</t>
  </si>
  <si>
    <t>"stezky ze štěrku tl. 100 mm"</t>
  </si>
  <si>
    <t>20*2*0,4*0,1*1,6</t>
  </si>
  <si>
    <t>5905055010</t>
  </si>
  <si>
    <t>Odstranění stávajícího kolejového lože odtěžením v koleji</t>
  </si>
  <si>
    <t>-130818717</t>
  </si>
  <si>
    <t>Odstranění stávajícího kolejového lože odtěžením v koleji. Poznámka: 1. V cenách jsou započteny náklady na odstranění KL, úpravu pláně a rozprostření výzisku na terén nebo jeho naložení na dopravní prostředek. 2. V cenách nejsou obsaženy náklady na dopravu výzisku na skládku a skládkovné.</t>
  </si>
  <si>
    <t>"odstranění stávajícího kolejového lože v úseku výkopu"</t>
  </si>
  <si>
    <t>8,0*5,0*0,51</t>
  </si>
  <si>
    <t>5905060010</t>
  </si>
  <si>
    <t>Zřízení nového kolejového lože v koleji</t>
  </si>
  <si>
    <t>946321319</t>
  </si>
  <si>
    <t>Zřízení nového kolejového lože v koleji. Poznámka: 1. V cenách jsou započteny náklady na zřízení KL, rozprostření vrstvy kameniva, zřízení homogenizované vrstvy kameniva a úprava KL do profilu. 2. V cenách nejsou obsaženy náklady na položení KR, úpravu směrového a výškového uspořádání, dodávku kameniva a snížení KL pod patou kolejnice.</t>
  </si>
  <si>
    <t>"zřízení nového kolejového lože v úseku výkopu"</t>
  </si>
  <si>
    <t>8,0*4,5*0,5</t>
  </si>
  <si>
    <t>5955101000</t>
  </si>
  <si>
    <t>Kamenivo drcené štěrk frakce 31,5/63 třídy BI</t>
  </si>
  <si>
    <t>858815701</t>
  </si>
  <si>
    <t>"zřízení nového kolejového lože v úseku nových pražců"</t>
  </si>
  <si>
    <t>8,0*4,5*0,5*1,7</t>
  </si>
  <si>
    <t>5905065010</t>
  </si>
  <si>
    <t>Samostatná úprava vrstvy kolejového lože pod ložnou plochou pražců v koleji</t>
  </si>
  <si>
    <t>-35157560</t>
  </si>
  <si>
    <t>Samostatná úprava vrstvy kolejového lože pod ložnou plochou pražců v koleji. Poznámka: 1. V cenách jsou započteny náklady na urovnání a homogenizaci vrstvy kameniva. 2. V cenách nejsou obsaženy náklady na dodávku a doplnění kameniva.</t>
  </si>
  <si>
    <t>"samost. úprava kolejového lože v úseku výkopu"</t>
  </si>
  <si>
    <t>10,0*4,5</t>
  </si>
  <si>
    <t>5905100010</t>
  </si>
  <si>
    <t>Úprava kolejového lože souvisle strojně v koleji lože otevřené</t>
  </si>
  <si>
    <t>km</t>
  </si>
  <si>
    <t>-875281868</t>
  </si>
  <si>
    <t>Úprava kolejového lože souvisle strojně v koleji lože otevřené. Poznámka: 1. V cenách jsou započteny náklady na úpravu KL koleje a výhybek kontinuálně strojně pluhem, u výhybek ruční dokončení úpravy. 2. V cenách nejsou obsaženy náklady na doplnění a dodávku kameniva.</t>
  </si>
  <si>
    <t>"úsek  demontáže roštu"</t>
  </si>
  <si>
    <t>0,010</t>
  </si>
  <si>
    <t>5906130345</t>
  </si>
  <si>
    <t>Montáž kolejového roštu v ose koleje pražce betonové vystrojené, tvar S49, 49E1</t>
  </si>
  <si>
    <t>-1004284924</t>
  </si>
  <si>
    <t>Montáž kolejového roštu v ose koleje pražce betonové vystrojené, tvar S49, 49E1. Poznámka: 1. V cenách jsou započteny náklady na manipulaci a montáž KR, u pražců dřevěných nevystrojených i na vrtání pražců. 2. V cenách nejsou obsaženy náklady na dodávku materiálu.</t>
  </si>
  <si>
    <t>"montáž kol. roštu"</t>
  </si>
  <si>
    <t>5958134041</t>
  </si>
  <si>
    <t>Součásti upevňovací šroub svěrkový T5</t>
  </si>
  <si>
    <t>2116729107</t>
  </si>
  <si>
    <t>"šrouby na 15 ks pražcích"</t>
  </si>
  <si>
    <t>15,0*4,0</t>
  </si>
  <si>
    <t>5958134115</t>
  </si>
  <si>
    <t>Součásti upevňovací matice M24</t>
  </si>
  <si>
    <t>1023333129</t>
  </si>
  <si>
    <t>"matice na 15 ks pražcích"</t>
  </si>
  <si>
    <t>5958158005</t>
  </si>
  <si>
    <t>Podložka pryžová pod patu kolejnice S49 183/126/6</t>
  </si>
  <si>
    <t>1517321670</t>
  </si>
  <si>
    <t>"podložky na 15 pražcích"</t>
  </si>
  <si>
    <t>15,0*2,0</t>
  </si>
  <si>
    <t>5958134140</t>
  </si>
  <si>
    <t>Součásti upevňovací vložka M</t>
  </si>
  <si>
    <t>964773737</t>
  </si>
  <si>
    <t>"vložky M na 15 ks pražcích"</t>
  </si>
  <si>
    <t>15,0*4</t>
  </si>
  <si>
    <t>"vložky M pro úpravu BK na 44 ks pražců "</t>
  </si>
  <si>
    <t>44,0*4,0</t>
  </si>
  <si>
    <t>5958134040</t>
  </si>
  <si>
    <t>Součásti upevňovací kroužek pružný dvojitý Fe 6</t>
  </si>
  <si>
    <t>1512069085</t>
  </si>
  <si>
    <t>"kroužky na 15 ks pražcích "</t>
  </si>
  <si>
    <t>5906140155</t>
  </si>
  <si>
    <t>Demontáž kolejového roštu koleje v ose koleje pražce betonové, tvar S49, T, 49E1</t>
  </si>
  <si>
    <t>342690697</t>
  </si>
  <si>
    <t>Demontáž kolejového roštu koleje v ose koleje pražce betonové, tvar S49, T, 49E1. Poznámka: 1. V cenách jsou započteny náklady na případné odstranění kameniva, rozebrání roštu do součástí, manipulaci, naložení výzisku na dopravní prostředek a uložení na úložišti. 2. V cenách nejsou obsaženy náklady na dopravu a vytřídění.</t>
  </si>
  <si>
    <t>"demontáž kol. roštu"</t>
  </si>
  <si>
    <t>5907050020</t>
  </si>
  <si>
    <t>Dělení kolejnic řezáním nebo rozbroušením, soustavy S49 nebo T</t>
  </si>
  <si>
    <t>-1804227183</t>
  </si>
  <si>
    <t>Dělení kolejnic řezáním nebo rozbroušením, soustavy S49 nebo T. Poznámka: 1. V cenách jsou započteny náklady na manipulaci, podložení, označení a provedení řezu kolejnice.</t>
  </si>
  <si>
    <t>2*2</t>
  </si>
  <si>
    <t>5908070215</t>
  </si>
  <si>
    <t>Souvislé dotahování upevňovadel v koleji bez protáčení závitů šrouby svěrkové a vrtule</t>
  </si>
  <si>
    <t>100524115</t>
  </si>
  <si>
    <t>Souvislé dotahování upevňovadel v koleji bez protáčení závitů šrouby svěrkové a vrtule. Poznámka: 1. V cenách jsou započteny náklady na dotažení součástí doporučeným utahovacím momentem a ošetření součástí mazivem.</t>
  </si>
  <si>
    <t>zřízení BK</t>
  </si>
  <si>
    <t>0,070+0,070</t>
  </si>
  <si>
    <t>5909032020</t>
  </si>
  <si>
    <t>Přesná úprava GPK koleje směrové a výškové uspořádání pražce betonové</t>
  </si>
  <si>
    <t>1147413292</t>
  </si>
  <si>
    <t>Přesná úprava GPK koleje směrové a výškové uspořádání pražce betonové. Poznámka: 1. V cenách jsou započteny náklady na úpravu směrového a výškového uspořádání strojní linkou ASP do projektované polohy s přesným zaměřením její prostorové polohy, úpravu KL pluhem a měření mezních stavebních odchylek dle ČSN, měření technologických veličin a předání tištěných výstupů objednateli. 2. V cenách nejsou obsaženy náklady na zaměření APK, doplnění a dodávku kameniva a snížení KL pod patou kolejnice.</t>
  </si>
  <si>
    <t xml:space="preserve">"úprava GPK po montáži dle TZ bodu 6.3" </t>
  </si>
  <si>
    <t>"1. a 2. podbití"</t>
  </si>
  <si>
    <t>116,75/1000*2</t>
  </si>
  <si>
    <t>5910020130</t>
  </si>
  <si>
    <t>Svařování kolejnic termitem plný předehřev standardní spára svar jednotlivý tv. S49</t>
  </si>
  <si>
    <t>svar</t>
  </si>
  <si>
    <t>1693862420</t>
  </si>
  <si>
    <t>Svařování kolejnic termitem plný předehřev standardní spára svar jednotlivý tv. S49. Poznámka: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</si>
  <si>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5910040015</t>
  </si>
  <si>
    <t>Umožnění volné dilatace kolejnice demontáž upevňovadel bez osazení kluzných podložek</t>
  </si>
  <si>
    <t>1911528425</t>
  </si>
  <si>
    <t>Umožnění volné dilatace kolejnice demontáž upevňovadel bez osazení kluzných podložek. Poznámka: 1. V cenách jsou započteny náklady na uvolnění, demontáž a rovnoměrné prodloužení nebo zkrácení kolejnice, vyznačení značek a vedení dokumentace. 2. V cenách nejsou obsaženy náklady na demontáž kolejnicových spojek.</t>
  </si>
  <si>
    <t xml:space="preserve">"uvolnění v rozsahu úpravy GPK po montáži" </t>
  </si>
  <si>
    <t>70,0*2*2</t>
  </si>
  <si>
    <t>5910040115</t>
  </si>
  <si>
    <t>Umožnění volné dilatace kolejnice montáž upevňovadel bez odstranění kluzných podložek</t>
  </si>
  <si>
    <t>-629076829</t>
  </si>
  <si>
    <t>Umožnění volné dilatace kolejnice montáž upevňovadel bez odstranění kluzných podložek. Poznámka: 1. V cenách jsou započteny náklady na uvolnění, demontáž a rovnoměrné prodloužení nebo zkrácení kolejnice, vyznačení značek a vedení dokumentace. 2. V cenách nejsou obsaženy náklady na demontáž kolejnicových spojek.</t>
  </si>
  <si>
    <t>OST</t>
  </si>
  <si>
    <t>Ostatní</t>
  </si>
  <si>
    <t>9902100300</t>
  </si>
  <si>
    <t>Doprava obousměrná mechanizací o nosnosti přes 3,5 t sypanin (kameniva, písku, suti, dlažebních kostek, atd.) do 30 km</t>
  </si>
  <si>
    <t>262144</t>
  </si>
  <si>
    <t>310081258</t>
  </si>
  <si>
    <t>Doprava obousměrná mechanizací o nosnosti přes 3,5 t sypanin (kameniva, písku, suti, dlažebních kostek, atd.) do 30 km Poznámka: 1. Ceny jsou určeny pro dopravu silničními i kolejovými vozidly. 2. V cenách obousměrné dopravy jsou započteny náklady na přepravu materiálu na místo určení včetně složení, poplatku za použití dopravní cesty a zpáteční cesty nenaloženého dopravního prostředku.</t>
  </si>
  <si>
    <t>"stavba - žst. Dolní Životice - skládka Horní Benešov"</t>
  </si>
  <si>
    <t>"odstranění stávajícího kolejového lože v úseku demontáže pražců"</t>
  </si>
  <si>
    <t>20,4*2,0</t>
  </si>
  <si>
    <t>9902300400</t>
  </si>
  <si>
    <t>Doprava jednosměrná mechanizací o nosnosti přes 3,5 t sypanin (kameniva, písku, suti, dlažebních kostek, atd.) do 40 km</t>
  </si>
  <si>
    <t>512</t>
  </si>
  <si>
    <t>1433450027</t>
  </si>
  <si>
    <t>Doprava jednosměrná mechanizací o nosnosti přes 3,5 t sypanin (kameniva, písku, suti, dlažebních kostek, atd.) do 40 km Poznámka: 1. Ceny jsou určeny pro dopravu silničními i kolejovými vozidly. 2.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</si>
  <si>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doprava štěrkového lože</t>
  </si>
  <si>
    <t>18,0*1,70</t>
  </si>
  <si>
    <t>doprava kameniva na stezku</t>
  </si>
  <si>
    <t>2,560</t>
  </si>
  <si>
    <t>9902900100</t>
  </si>
  <si>
    <t>Naložení sypanin, drobného kusového materiálu, suti</t>
  </si>
  <si>
    <t>-1036722426</t>
  </si>
  <si>
    <t>Naložení sypanin, drobného kusového materiálu, suti Poznámka: 1. Ceny jsou určeny pro nakládání materiálu v případech, kdy není naložení součástí dodávky materiálu nebo není uvedeno v popisu cen a pro nakládání z meziskládky. 2. Ceny se použijí i pro nakládání materiálu z vlastních zásob objednatele.</t>
  </si>
  <si>
    <t>"naložení kameniva žst. Dolní Životice - stavba"</t>
  </si>
  <si>
    <t>nové štěrkové lože</t>
  </si>
  <si>
    <t>18,0*1,7</t>
  </si>
  <si>
    <t>kamenivo na stezku</t>
  </si>
  <si>
    <t>"naložení kameniva stavba - žst. Dolní Životice - skládka Horní Benešov"</t>
  </si>
  <si>
    <t>20,4*2,0*2</t>
  </si>
  <si>
    <t>9902900300</t>
  </si>
  <si>
    <t>Složení sypanin, drobného kusového materiálu, suti</t>
  </si>
  <si>
    <t>1255446182</t>
  </si>
  <si>
    <t>Složení sypanin, drobného kusového materiálu, suti Poznámka: 1. Ceny jsou určeny pro skládání materiálu z vlastních zásob objednatele.</t>
  </si>
  <si>
    <t>"složení kameniva žst. Dolní Životice - stavba"</t>
  </si>
  <si>
    <t>"složení kameniva stavba - žst. Dolní Životice "</t>
  </si>
  <si>
    <t>9903200200</t>
  </si>
  <si>
    <t>Přeprava mechanizace na místo prováděných prací o hmotnosti přes 12 t do 200 km</t>
  </si>
  <si>
    <t>953582832</t>
  </si>
  <si>
    <t>Přeprava mechanizace na místo prováděných prací o hmotnosti přes 12 t do 200 km Poznámka: 1. Ceny jsou určeny pro dopravu mechanizmů na místo prováděných prací po silnici i po kolejích. 2. V ceně jsou započteny i náklady na zpáteční cestu dopravního prostředku. Měrnou jednotkou je kus přepravovaného stroje.</t>
  </si>
  <si>
    <t>platí pro všechny stavební objekty</t>
  </si>
  <si>
    <t>"dvoucestný bagr"</t>
  </si>
  <si>
    <t>"podbíječka"</t>
  </si>
  <si>
    <t>"pluh na úpravu štěrkového lože"</t>
  </si>
  <si>
    <t>9909000100</t>
  </si>
  <si>
    <t>Poplatek za uložení suti nebo hmot na oficiální skládku</t>
  </si>
  <si>
    <t>-580568237</t>
  </si>
  <si>
    <t>Poplatek za uložení suti nebo hmot na oficiální skládku Poznámka: 1. V cenách jsou započteny náklady na uložení stavebního odpadu na oficiální skládku. 2. Ceny jsou doporučené, je třeba zohlednit regionální rozdíly v cenách poplatků za uložení suti a odpadů. Tyto se mohou výrazně lišit s ohledem nejen na region, ale také na množství a druh ukládaného odpadu.</t>
  </si>
  <si>
    <t>9909000400</t>
  </si>
  <si>
    <t>Poplatek za likvidaci plastových součástí</t>
  </si>
  <si>
    <t>-2007078489</t>
  </si>
  <si>
    <t>Poplatek za likvidaci plastových součástí Poznámka: 1. V cenách jsou započteny náklady na uložení stavebního odpadu na oficiální skládku. 2. Ceny jsou doporučené, je třeba zohlednit regionální rozdíly v cenách poplatků za uložení suti a odpadů. Tyto se mohou výrazně lišit s ohledem nejen na region, ale také na množství a druh ukládaného odpadu.</t>
  </si>
  <si>
    <t>"podložka pryžová"</t>
  </si>
  <si>
    <t>30*0,00018</t>
  </si>
  <si>
    <t>SO 01.3 - Propustek v km 9,931 - kabelové trasy</t>
  </si>
  <si>
    <t>M - Práce a dodávky M</t>
  </si>
  <si>
    <t xml:space="preserve">    46-M - Zemní práce při extr.mont.pracích</t>
  </si>
  <si>
    <t>119001421</t>
  </si>
  <si>
    <t>Dočasné zajištění kabelů a kabelových tratí ze 3 volně ložených kabelů</t>
  </si>
  <si>
    <t>-983161216</t>
  </si>
  <si>
    <t>Dočasné zajištění podzemního potrubí nebo vedení ve výkopišti ve stavu i poloze, ve kterých byla na začátku zemních prací a to s podepřením, vzepřením nebo vyvěšením, případně s ochranným bedněním, se zřízením a odstraněním zajišťovací konstrukce, s opotřebením hmot kabelů a kabelových tratí z volně ložených kabelů a to do 3 kabelů</t>
  </si>
  <si>
    <t>https://podminky.urs.cz/item/CS_URS_2023_01/119001421</t>
  </si>
  <si>
    <t>P</t>
  </si>
  <si>
    <t>Poznámka k položce:_x000D_
včetně vložení kabelu do plastového kabelového žlabu</t>
  </si>
  <si>
    <t>zajištění kabelu v délce výkopu ( 1 m před a 1m za výkopem )</t>
  </si>
  <si>
    <t>2,0+8,0+2,0</t>
  </si>
  <si>
    <t>Práce a dodávky M</t>
  </si>
  <si>
    <t>46-M</t>
  </si>
  <si>
    <t>Zemní práce při extr.mont.pracích</t>
  </si>
  <si>
    <t>460161141</t>
  </si>
  <si>
    <t>Hloubení kabelových rýh ručně š 35 cm hl 50 cm v hornině tř I skupiny 1 a 2</t>
  </si>
  <si>
    <t>1574238660</t>
  </si>
  <si>
    <t>Hloubení zapažených i nezapažených kabelových rýh ručně včetně urovnání dna s přemístěním výkopku do vzdálenosti 3 m od okraje jámy nebo s naložením na dopravní prostředek šířky 35 cm hloubky 50 cm v hornině třídy těžitelnosti I skupiny 1 a 2</t>
  </si>
  <si>
    <t>https://podminky.urs.cz/item/CS_URS_2023_01/460161141</t>
  </si>
  <si>
    <t>hloubení rýhy</t>
  </si>
  <si>
    <t>12,0</t>
  </si>
  <si>
    <t>460431151</t>
  </si>
  <si>
    <t>Zásyp kabelových rýh ručně se zhutněním š 35 cm hl 50 cm z horniny tř I skupiny 1 a 2</t>
  </si>
  <si>
    <t>-1793413507</t>
  </si>
  <si>
    <t>Zásyp kabelových rýh ručně s přemístění sypaniny ze vzdálenosti do 10 m, s uložením výkopku ve vrstvách včetně zhutnění a úpravy povrchu šířky 35 cm hloubky 50 cm z hornině třídy těžitelnosti I skupiny 1 a 2</t>
  </si>
  <si>
    <t>https://podminky.urs.cz/item/CS_URS_2023_01/460431151</t>
  </si>
  <si>
    <t>460671113</t>
  </si>
  <si>
    <t>Výstražná fólie pro krytí kabelů šířky 34 cm</t>
  </si>
  <si>
    <t>-2112988806</t>
  </si>
  <si>
    <t>Výstražná fólie z PVC pro krytí kabelů včetně vyrovnání povrchu rýhy, rozvinutí a uložení fólie šířky do 34 cm</t>
  </si>
  <si>
    <t>https://podminky.urs.cz/item/CS_URS_2023_01/460671113</t>
  </si>
  <si>
    <t>460752112</t>
  </si>
  <si>
    <t>Osazení kabelových kanálů do rýhy ze žlabů plastových šířky přes 10 do 20 cm</t>
  </si>
  <si>
    <t>1747638836</t>
  </si>
  <si>
    <t>Osazení kabelových kanálů včetně utěsnění, vyspárování a zakrytí víkem ze žlabů plastových do rýhy, bez výkopových prací vnější šířky přes 10 do 20 cm</t>
  </si>
  <si>
    <t>https://podminky.urs.cz/item/CS_URS_2023_01/460752112</t>
  </si>
  <si>
    <t>osazení kabelových žlabů v délce výkopu ( 1m před a 1 m za výkopem )</t>
  </si>
  <si>
    <t>34575138</t>
  </si>
  <si>
    <t>žlab kabelový s víkem PVC (120x100)</t>
  </si>
  <si>
    <t>418800276</t>
  </si>
  <si>
    <t>SO 02 - Propustek v km 12,127</t>
  </si>
  <si>
    <t>SO 02.1 - Propustek v km 12,127 - propustek</t>
  </si>
  <si>
    <t>-1863416737</t>
  </si>
  <si>
    <t>24*2,5+3,0*1,5</t>
  </si>
  <si>
    <t>20,0*1,5+5,0*2,0</t>
  </si>
  <si>
    <t>115001104</t>
  </si>
  <si>
    <t>Převedení vody potrubím DN přes 250 do 300</t>
  </si>
  <si>
    <t>904430553</t>
  </si>
  <si>
    <t>Převedení vody potrubím průměru DN přes 250 do 300</t>
  </si>
  <si>
    <t>https://podminky.urs.cz/item/CS_URS_2023_01/115001104</t>
  </si>
  <si>
    <t>-893835430</t>
  </si>
  <si>
    <t>"na nátoku - k dalšímu použití na stavbě"</t>
  </si>
  <si>
    <t>3,0*1,5*0,6</t>
  </si>
  <si>
    <t>5,0*2,0*0,3</t>
  </si>
  <si>
    <t>122252501</t>
  </si>
  <si>
    <t>Odkopávky a prokopávky nezapažené pro spodní stavbu železnic v hornině třídy těžitelnosti I skupiny 3 objem do 100 m3 strojně</t>
  </si>
  <si>
    <t>1016331185</t>
  </si>
  <si>
    <t>Odkopávky a prokopávky nezapažené pro spodní stavbu železnic strojně v hornině třídy těžitelnosti I skupiny 3 do 100 m3</t>
  </si>
  <si>
    <t>https://podminky.urs.cz/item/CS_URS_2023_01/122252501</t>
  </si>
  <si>
    <t>(7,767+4,725)/2*(2,7+6,58)/2*1,942</t>
  </si>
  <si>
    <t>3,0*1,2444</t>
  </si>
  <si>
    <t>3,0*0,9122</t>
  </si>
  <si>
    <t>-641727367</t>
  </si>
  <si>
    <t>62,752</t>
  </si>
  <si>
    <t>131251100</t>
  </si>
  <si>
    <t>Hloubení jam nezapažených v hornině třídy těžitelnosti I skupiny 3 objem do 20 m3 strojně</t>
  </si>
  <si>
    <t>-650385771</t>
  </si>
  <si>
    <t>Hloubení nezapažených jam a zářezů strojně s urovnáním dna do předepsaného profilu a spádu v hornině třídy těžitelnosti I skupiny 3 do 20 m3</t>
  </si>
  <si>
    <t>https://podminky.urs.cz/item/CS_URS_2023_01/131251100</t>
  </si>
  <si>
    <t>1,8*(0,7+1,9)/2*0,6</t>
  </si>
  <si>
    <t>3,0*(1,8+2,9)/2*0,4</t>
  </si>
  <si>
    <t>162432511</t>
  </si>
  <si>
    <t>Vodorovné přemístění výkopku do 2000 m pracovním vlakem</t>
  </si>
  <si>
    <t>90094604</t>
  </si>
  <si>
    <t>Vodorovné přemístění výkopku pracovním vlakem bez naložení výkopku, avšak s jeho vyložením, pro jakoukoliv třídu těžitelnosti, na vzdálenost do 2 000 m</t>
  </si>
  <si>
    <t>https://podminky.urs.cz/item/CS_URS_2023_01/162432511</t>
  </si>
  <si>
    <t>62,752*2</t>
  </si>
  <si>
    <t>4,224*2</t>
  </si>
  <si>
    <t>-130581787</t>
  </si>
  <si>
    <t>"výkopek z žst. Dolní Životice na skládku Horní Benešov"</t>
  </si>
  <si>
    <t>66,976</t>
  </si>
  <si>
    <t>-1696811157</t>
  </si>
  <si>
    <t>66,976*11</t>
  </si>
  <si>
    <t>162852502</t>
  </si>
  <si>
    <t>Vodorovné přemístění výkopku přes 500 do 1000 m z horniny třídy těžitelnosti I skupiny 1 až 3 při rekonstrukcích železnic</t>
  </si>
  <si>
    <t>-578784924</t>
  </si>
  <si>
    <t>Ztížení vodorovného přemístění výkopku při rekonstrukcích železnic z hornin třídy těžitelnosti I skupiny 1 až 3, na vzdálenost přes 500 do 1 000 m</t>
  </si>
  <si>
    <t>https://podminky.urs.cz/item/CS_URS_2023_01/162852502</t>
  </si>
  <si>
    <t>445816119</t>
  </si>
  <si>
    <t>274658928</t>
  </si>
  <si>
    <t>"překládka výkopku na nákladní automobily v žst. Dolní Životice"</t>
  </si>
  <si>
    <t>1791073074</t>
  </si>
  <si>
    <t>(2,7+3,0+3,4+3,7+4,1+4,5+4,9+5,3+5,7+6,1+6,6)*(9,4+6,2)/2</t>
  </si>
  <si>
    <t>-1991645296</t>
  </si>
  <si>
    <t>66,976*2,0</t>
  </si>
  <si>
    <t>-2139680378</t>
  </si>
  <si>
    <t>5,7</t>
  </si>
  <si>
    <t>-499083967</t>
  </si>
  <si>
    <t>(23,0-3,0)*1,5</t>
  </si>
  <si>
    <t>(20,0-3,0)*1,5</t>
  </si>
  <si>
    <t>1545017925</t>
  </si>
  <si>
    <t>1422521720</t>
  </si>
  <si>
    <t>55,5*0,02 "Přepočtené koeficientem množství</t>
  </si>
  <si>
    <t>-1369020836</t>
  </si>
  <si>
    <t>2,7*6,5</t>
  </si>
  <si>
    <t>3,0*2,0</t>
  </si>
  <si>
    <t>3,0*1,5</t>
  </si>
  <si>
    <t>-860279385</t>
  </si>
  <si>
    <t>(23,0-3,5)*2,0</t>
  </si>
  <si>
    <t>-1806899681</t>
  </si>
  <si>
    <t>2,7*1,0*0,2</t>
  </si>
  <si>
    <t>3,2*1,8*0,2</t>
  </si>
  <si>
    <t>7,30*2,1*0,2</t>
  </si>
  <si>
    <t>1253299829</t>
  </si>
  <si>
    <t>7,8*1,5*0,3</t>
  </si>
  <si>
    <t>-1241513391</t>
  </si>
  <si>
    <t>3,51</t>
  </si>
  <si>
    <t>1343854440</t>
  </si>
  <si>
    <t>2*(7,8+1,5)*0,3</t>
  </si>
  <si>
    <t>1396146023</t>
  </si>
  <si>
    <t>5,58</t>
  </si>
  <si>
    <t>-91241590</t>
  </si>
  <si>
    <t>-2044814643</t>
  </si>
  <si>
    <t>2*2*1,46*0,3*0,6+3,2*0,3*0,6</t>
  </si>
  <si>
    <t>3,0*0,3*0,6</t>
  </si>
  <si>
    <t>-1984198458</t>
  </si>
  <si>
    <t>2,167+2,287</t>
  </si>
  <si>
    <t>-1588977059</t>
  </si>
  <si>
    <t>1,5*0,4*0,6</t>
  </si>
  <si>
    <t>3,0*1,2*0,4</t>
  </si>
  <si>
    <t>"zesílený základ na nátoku"</t>
  </si>
  <si>
    <t>2*(0,433+0,229)/2*2,1*0,35</t>
  </si>
  <si>
    <t>-885541897</t>
  </si>
  <si>
    <t>2*2*(1,46+0,3)*0,6+(3,2+0,3)*0,6</t>
  </si>
  <si>
    <t>2*(3,0+0,3)*0,6</t>
  </si>
  <si>
    <t>2*(1,5+0,4)*0,6</t>
  </si>
  <si>
    <t>2*(3,0+1,2)*0,4</t>
  </si>
  <si>
    <t>1105245711</t>
  </si>
  <si>
    <t>15,924</t>
  </si>
  <si>
    <t>274361116</t>
  </si>
  <si>
    <t>Výztuž základových pasů, prahů, věnců a ostruh z betonářské oceli 10 505</t>
  </si>
  <si>
    <t>-766387306</t>
  </si>
  <si>
    <t>Výztuž základových konstrukcí pasů, prahů, věnců a ostruh z betonářské oceli 10 505 (R) nebo BSt 500</t>
  </si>
  <si>
    <t>https://podminky.urs.cz/item/CS_URS_2023_01/274361116</t>
  </si>
  <si>
    <t>"výztuž zesíleného základu na nátoku"</t>
  </si>
  <si>
    <t>"dle tabulky výztuže"</t>
  </si>
  <si>
    <t>43,6883*1,05/1000</t>
  </si>
  <si>
    <t>-1411121605</t>
  </si>
  <si>
    <t>"římsa na nátoku"</t>
  </si>
  <si>
    <t>3,0*0,5*0,3</t>
  </si>
  <si>
    <t>850405403</t>
  </si>
  <si>
    <t>0,45</t>
  </si>
  <si>
    <t>-2135864971</t>
  </si>
  <si>
    <t>2*(3,0+0,5)*0,3+0,50*0,30*2</t>
  </si>
  <si>
    <t>-353503323</t>
  </si>
  <si>
    <t>2,4</t>
  </si>
  <si>
    <t>-1589342399</t>
  </si>
  <si>
    <t>"ŽB trouba patková DN 800, hmotnost 1,343 t, objem 0,548 m3"</t>
  </si>
  <si>
    <t>7*0,548</t>
  </si>
  <si>
    <t>"ŽB trouba patková šikmá vtoková DN 800, hmotnost 1,591 t, objem 0,649 m3"</t>
  </si>
  <si>
    <t>1*0,649</t>
  </si>
  <si>
    <t>R-3-M-1</t>
  </si>
  <si>
    <t>Železobetonová trouba patková DN 800</t>
  </si>
  <si>
    <t>-159451271</t>
  </si>
  <si>
    <t>R-3-M-2</t>
  </si>
  <si>
    <t>Šikmá vtoková železobetonová trouba patková  DN 800</t>
  </si>
  <si>
    <t>1979565111</t>
  </si>
  <si>
    <t>215103380</t>
  </si>
  <si>
    <t>"čelo propustku"</t>
  </si>
  <si>
    <t>3,0*0,4*1,8-3,14*1,16/2*1,16/2*0,4</t>
  </si>
  <si>
    <t>-407633868</t>
  </si>
  <si>
    <t>1,737</t>
  </si>
  <si>
    <t>503179246</t>
  </si>
  <si>
    <t>2*(3,0+0,4)*1,8</t>
  </si>
  <si>
    <t>-209936032</t>
  </si>
  <si>
    <t>Výřez bednění pro prostup trub betonovou konstrukcí DN 800</t>
  </si>
  <si>
    <t>299914941</t>
  </si>
  <si>
    <t>1108284960</t>
  </si>
  <si>
    <t>"výztuž čela propustku včetně základů a říms"</t>
  </si>
  <si>
    <t>394,012*1,05/1000</t>
  </si>
  <si>
    <t>528495356</t>
  </si>
  <si>
    <t>2,1*1,0</t>
  </si>
  <si>
    <t>7,30*2,1</t>
  </si>
  <si>
    <t>524382034</t>
  </si>
  <si>
    <t>1,7*3,2</t>
  </si>
  <si>
    <t>3,0*2,2-3,14*1,12/2*1,12/2</t>
  </si>
  <si>
    <t>(2*0,65+1,2)*1,2</t>
  </si>
  <si>
    <t>2*3,14*1,2*1,5/2</t>
  </si>
  <si>
    <t>-1291299409</t>
  </si>
  <si>
    <t>1,5*0,204</t>
  </si>
  <si>
    <t>3,0*0,22</t>
  </si>
  <si>
    <t>-1653597627</t>
  </si>
  <si>
    <t>465513157</t>
  </si>
  <si>
    <t>Dlažba svahu u opěr z upraveného lomového žulového kamene tl 200 mm do lože C 25/30 pl přes 10 m2</t>
  </si>
  <si>
    <t>-1141938109</t>
  </si>
  <si>
    <t>Dlažba svahu u mostních opěr z upraveného lomového žulového kamene s vyspárováním maltou MC 25, šíře spáry 15 mm do betonového lože C 25/30 tloušťky 200 mm, plochy přes 10 m2</t>
  </si>
  <si>
    <t>https://podminky.urs.cz/item/CS_URS_2023_01/465513157</t>
  </si>
  <si>
    <t>-1606979136</t>
  </si>
  <si>
    <t>(7,8+6,2)/2*(2,7+6,58)/2*2,0</t>
  </si>
  <si>
    <t>(6,58-3,0)*1,9*1,2/2</t>
  </si>
  <si>
    <t>-3,14*1,16/2*1,16/2*(7,0+7,8)/2</t>
  </si>
  <si>
    <t>-1,5*0,4*0,6-3,0*1,2*0,4</t>
  </si>
  <si>
    <t>-7,8*1,5*0,3</t>
  </si>
  <si>
    <t>1,5*0,691</t>
  </si>
  <si>
    <t>3,0*0,5828</t>
  </si>
  <si>
    <t>-1035173947</t>
  </si>
  <si>
    <t>2*2,2*0,10*0,3</t>
  </si>
  <si>
    <t>2*1,2*0,10*0,3</t>
  </si>
  <si>
    <t>2035831415</t>
  </si>
  <si>
    <t>7*3,768</t>
  </si>
  <si>
    <t>-1968910717</t>
  </si>
  <si>
    <t>na výtoku</t>
  </si>
  <si>
    <t>-594855065</t>
  </si>
  <si>
    <t>2*0,8*1,185</t>
  </si>
  <si>
    <t>-366828692</t>
  </si>
  <si>
    <t>7,767</t>
  </si>
  <si>
    <t>-1569116383</t>
  </si>
  <si>
    <t>0,8*1,6*0,2</t>
  </si>
  <si>
    <t>0,8*1,3*0,2</t>
  </si>
  <si>
    <t>977211111</t>
  </si>
  <si>
    <t>Řezání stěnovou pilou betonových nebo ŽB kcí s výztuží průměru do 16 mm hl do 200 mm</t>
  </si>
  <si>
    <t>-70061247</t>
  </si>
  <si>
    <t>Řezání konstrukcí stěnovou pilou betonových nebo železobetonových průměru řezané výztuže do 16 mm hloubka řezu do 200 mm</t>
  </si>
  <si>
    <t>https://podminky.urs.cz/item/CS_URS_2023_01/977211111</t>
  </si>
  <si>
    <t>zkrácení ŽB trouby na výtoku</t>
  </si>
  <si>
    <t>3,64</t>
  </si>
  <si>
    <t>-1747105507</t>
  </si>
  <si>
    <t>7,0+1,0</t>
  </si>
  <si>
    <t>-1810325222</t>
  </si>
  <si>
    <t>880812753</t>
  </si>
  <si>
    <t>21,246*20</t>
  </si>
  <si>
    <t>385436272</t>
  </si>
  <si>
    <t>-545437686</t>
  </si>
  <si>
    <t>-1009032070</t>
  </si>
  <si>
    <t>21,246*3</t>
  </si>
  <si>
    <t>-1151071619</t>
  </si>
  <si>
    <t>-991495626</t>
  </si>
  <si>
    <t>998212191</t>
  </si>
  <si>
    <t>Příplatek k přesunu hmot pro mosty zděné nebo monolitické za zvětšený přesun do 1000 m</t>
  </si>
  <si>
    <t>-135085287</t>
  </si>
  <si>
    <t>Přesun hmot pro mosty zděné, betonové monolitické, spřažené ocelobetonové nebo kovové Příplatek k cenám za zvětšený přesun přes přes vymezenou největší dopravní vzdálenost do 1000 m</t>
  </si>
  <si>
    <t>https://podminky.urs.cz/item/CS_URS_2023_01/998212191</t>
  </si>
  <si>
    <t>-1410351073</t>
  </si>
  <si>
    <t>(7,0+7,8)/2*3,64</t>
  </si>
  <si>
    <t>2*7,8*0,3+7,8*1,5+1,5*0,3</t>
  </si>
  <si>
    <t>(3,0+2*0,4)*1,8-3,14*1,16/2*1,16/2</t>
  </si>
  <si>
    <t>-390159338</t>
  </si>
  <si>
    <t>49,550*0,00034 "Přepočtené koeficientem množství</t>
  </si>
  <si>
    <t>-262455052</t>
  </si>
  <si>
    <t>(7,0+7,8)/2*3,64*2</t>
  </si>
  <si>
    <t>(2*7,8*0,3+7,8*1,5+1,5*0,3)*2</t>
  </si>
  <si>
    <t>((3,0+2*0,4)*1,8-3,14*1,16/2*1,16/2)*2</t>
  </si>
  <si>
    <t>-418842968</t>
  </si>
  <si>
    <t>99,099*0,00041 "Přepočtené koeficientem množství</t>
  </si>
  <si>
    <t>1063742945</t>
  </si>
  <si>
    <t>7*10,0</t>
  </si>
  <si>
    <t>-123853029</t>
  </si>
  <si>
    <t>SO 02.2 - Propustek v km 12,127 - železniční svršek</t>
  </si>
  <si>
    <t>-778525456</t>
  </si>
  <si>
    <t>" rozsah úpravy  m"</t>
  </si>
  <si>
    <t>10,0*2*0,4</t>
  </si>
  <si>
    <t>-174520692</t>
  </si>
  <si>
    <t>"rozsah úpravy 10 m"</t>
  </si>
  <si>
    <t>10,0*2*0,4*0,1*1,6</t>
  </si>
  <si>
    <t>-1955007705</t>
  </si>
  <si>
    <t>8,0*(4,72+2,92)/2*0,4915</t>
  </si>
  <si>
    <t>-539414470</t>
  </si>
  <si>
    <t>8,0*(4,66+3,4)/2*0,5</t>
  </si>
  <si>
    <t>-1998817755</t>
  </si>
  <si>
    <t>8,0*(4,66+3,4)/2*0,5*1,70</t>
  </si>
  <si>
    <t>-1149509302</t>
  </si>
  <si>
    <t>8,0*4,5</t>
  </si>
  <si>
    <t>129176954</t>
  </si>
  <si>
    <t>"úsek s kompletní výměnou pryžových podložek, svěrkových šroubů, matic, vložek M a dvojitých kroužků Fe 6"</t>
  </si>
  <si>
    <t>25/1000</t>
  </si>
  <si>
    <t>580701696</t>
  </si>
  <si>
    <t>0,008</t>
  </si>
  <si>
    <t>-1186179241</t>
  </si>
  <si>
    <t>"nové svěrková šrouby, matice, vložky M, dvojité ocelové pružné kroužky a pryžové podložky dle TZ"</t>
  </si>
  <si>
    <t>148</t>
  </si>
  <si>
    <t>1155799143</t>
  </si>
  <si>
    <t>-578041274</t>
  </si>
  <si>
    <t>"nové svěrková šrouby, matice,  vložky M, dvojité ocelové pružné kroužky a pryžové podložky dle TZ"</t>
  </si>
  <si>
    <t>529011157</t>
  </si>
  <si>
    <t>-252582024</t>
  </si>
  <si>
    <t>2051818803</t>
  </si>
  <si>
    <t>5907015016</t>
  </si>
  <si>
    <t>Ojedinělá výměna kolejnic stávající upevnění, tvar S49, T, 49E1</t>
  </si>
  <si>
    <t>-1254703338</t>
  </si>
  <si>
    <t>Ojedinělá výměna kolejnic stávající upevnění, tvar S49, T, 49E1. Poznámka: 1. V cenách jsou započteny náklady na demontáž upevňovadel, výměnu kolejnic, dílů a součástí, úpravu dilatačních spár, pryžových podložek, montáž upevňovadel, zřízení nebo demontáž prozatímních styků a ošetření součástí mazivem. 2. V cenách nejsou započteny náklady na dělení kolejnic, zřízení svaru, demontáž nebo montáž styků.</t>
  </si>
  <si>
    <t>2*25,0</t>
  </si>
  <si>
    <t>5908005425</t>
  </si>
  <si>
    <t>Oprava kolejnicového styku demontáž spojek tvar S49, T, A</t>
  </si>
  <si>
    <t>styk</t>
  </si>
  <si>
    <t>839370888</t>
  </si>
  <si>
    <t>Oprava kolejnicového styku demontáž spojek tvar S49, T, A. Poznámka: 1. V cenách jsou započteny náklady na výměnu, demontáž nebo montáž vnitřní spojky a/nebo celého styku a ošetření součástí mazivem. U přechodových spojek se použije položka s větším tvarem. 2. V cenách nejsou obsaženy náklady na dodávku materiálu.</t>
  </si>
  <si>
    <t>5908005525</t>
  </si>
  <si>
    <t>Oprava kolejnicového styku montáž spojek tvar S49, T, A</t>
  </si>
  <si>
    <t>-295457169</t>
  </si>
  <si>
    <t>Oprava kolejnicového styku montáž spojek tvar S49, T, A. Poznámka: 1. V cenách jsou započteny náklady na výměnu, demontáž nebo montáž vnitřní spojky a/nebo celého styku a ošetření součástí mazivem. U přechodových spojek se použije položka s větším tvarem. 2. V cenách nejsou obsaženy náklady na dodávku materiálu.</t>
  </si>
  <si>
    <t>633814692</t>
  </si>
  <si>
    <t xml:space="preserve">"úprava GPK po montáži dle TZ bodu 6.2" </t>
  </si>
  <si>
    <t>72,9/1000*2</t>
  </si>
  <si>
    <t>475519344</t>
  </si>
  <si>
    <t>15,020*2,0</t>
  </si>
  <si>
    <t>628582758</t>
  </si>
  <si>
    <t>16,120*1,7</t>
  </si>
  <si>
    <t>1,280</t>
  </si>
  <si>
    <t>-634481207</t>
  </si>
  <si>
    <t>"Opava - žst. Dolní Životice - stavba"</t>
  </si>
  <si>
    <t>16,120*1,70</t>
  </si>
  <si>
    <t>15,020*2,0*2</t>
  </si>
  <si>
    <t>923039344</t>
  </si>
  <si>
    <t>9902900400</t>
  </si>
  <si>
    <t>Složení objemnějšího kusového materiálu, vybouraných hmot</t>
  </si>
  <si>
    <t>1474486357</t>
  </si>
  <si>
    <t>Složení objemnějšího kusového materiálu, vybouraných hmot Poznámka: 1. Ceny jsou určeny pro skládání materiálu z vlastních zásob objednatele.</t>
  </si>
  <si>
    <t>"stavba - žst. Dolní Životice a zpět"</t>
  </si>
  <si>
    <t>"demontované kolejnice"</t>
  </si>
  <si>
    <t>2*25*0,050*2</t>
  </si>
  <si>
    <t>"demontované pražce z úseku"</t>
  </si>
  <si>
    <t>10*0,330*2</t>
  </si>
  <si>
    <t>379030854</t>
  </si>
  <si>
    <t>-1823329308</t>
  </si>
  <si>
    <t>74*0,00018</t>
  </si>
  <si>
    <t>SO 02.3 - propustek v km 12,127 - kabelové trasy</t>
  </si>
  <si>
    <t>864705803</t>
  </si>
  <si>
    <t>-142232825</t>
  </si>
  <si>
    <t>1600784024</t>
  </si>
  <si>
    <t>-1040053298</t>
  </si>
  <si>
    <t>-270741423</t>
  </si>
  <si>
    <t>-2001792589</t>
  </si>
  <si>
    <t>SO 03 - Propustek v km 14,955</t>
  </si>
  <si>
    <t>SO 03.1 - Propustek v km 14,955 - propustek</t>
  </si>
  <si>
    <t>-1303267598</t>
  </si>
  <si>
    <t>10*2,0+(3,0+4,5)/2*15,5</t>
  </si>
  <si>
    <t>10*2,0+(3,0+4,5)*6,0</t>
  </si>
  <si>
    <t>-592653290</t>
  </si>
  <si>
    <t>3*8</t>
  </si>
  <si>
    <t>-1675418951</t>
  </si>
  <si>
    <t>544708863</t>
  </si>
  <si>
    <t>1472731752</t>
  </si>
  <si>
    <t>"na nátoku z koryta - k dalšímu použití na stavbě"</t>
  </si>
  <si>
    <t>15,5*(3,0+4,5)/2*0,1</t>
  </si>
  <si>
    <t>1910296843</t>
  </si>
  <si>
    <t>6,873*(2,7+6,2)/2*2,20</t>
  </si>
  <si>
    <t>3,8*0,9219</t>
  </si>
  <si>
    <t>3,8*1,5788</t>
  </si>
  <si>
    <t>1381111965</t>
  </si>
  <si>
    <t>76,789</t>
  </si>
  <si>
    <t>1832628284</t>
  </si>
  <si>
    <t>4,0*1,3915</t>
  </si>
  <si>
    <t>4,0*1,3253</t>
  </si>
  <si>
    <t>1970639203</t>
  </si>
  <si>
    <t>79,235*2</t>
  </si>
  <si>
    <t>10,867*2</t>
  </si>
  <si>
    <t>-720831875</t>
  </si>
  <si>
    <t>90,102</t>
  </si>
  <si>
    <t>-233607477</t>
  </si>
  <si>
    <t>90,102*11</t>
  </si>
  <si>
    <t>-869361618</t>
  </si>
  <si>
    <t>49552999</t>
  </si>
  <si>
    <t>-1248816788</t>
  </si>
  <si>
    <t>633694266</t>
  </si>
  <si>
    <t>(2,9+3,1+3,5+3,9+4,3+4,7+5,1+5,5+5,9+6,3+6,8)*(10,6+6,2)/2</t>
  </si>
  <si>
    <t>754132290</t>
  </si>
  <si>
    <t>90,102*2,0</t>
  </si>
  <si>
    <t>kamenné čela</t>
  </si>
  <si>
    <t>26,135</t>
  </si>
  <si>
    <t>363524131</t>
  </si>
  <si>
    <t>8,438</t>
  </si>
  <si>
    <t>1733183231</t>
  </si>
  <si>
    <t>"pro zatravnění svahovaných násypů za použití skrývky v tl. cca 15 cm"</t>
  </si>
  <si>
    <t>(8,5+8,5)*1,0</t>
  </si>
  <si>
    <t>"pro zatravnění kolem nového vydláždění"</t>
  </si>
  <si>
    <t>"nátok a výtok"</t>
  </si>
  <si>
    <t>2*5*2</t>
  </si>
  <si>
    <t>1073644452</t>
  </si>
  <si>
    <t>"svahy"</t>
  </si>
  <si>
    <t>"kolem vydláždění"</t>
  </si>
  <si>
    <t>398992852</t>
  </si>
  <si>
    <t>54*0,02 "Přepočtené koeficientem množství</t>
  </si>
  <si>
    <t>-1720438174</t>
  </si>
  <si>
    <t>2,7*4,0</t>
  </si>
  <si>
    <t>583256523</t>
  </si>
  <si>
    <t>(3,0+4,5)/2*15,5</t>
  </si>
  <si>
    <t>(3,0+4,5)*6,0</t>
  </si>
  <si>
    <t>-1671875648</t>
  </si>
  <si>
    <t>(8,5+8,5)*1,5</t>
  </si>
  <si>
    <t>143593528</t>
  </si>
  <si>
    <t>4,0*1,9*0,2</t>
  </si>
  <si>
    <t>4,0*1,8*0,2</t>
  </si>
  <si>
    <t>7,20*2,7*0,2</t>
  </si>
  <si>
    <t>585223393</t>
  </si>
  <si>
    <t>6,2*1,5*0,3</t>
  </si>
  <si>
    <t>319102660</t>
  </si>
  <si>
    <t>2,79</t>
  </si>
  <si>
    <t>1898760487</t>
  </si>
  <si>
    <t>2*(6,2+1,5)*0,3</t>
  </si>
  <si>
    <t>-1970751586</t>
  </si>
  <si>
    <t>4,62</t>
  </si>
  <si>
    <t>-322511412</t>
  </si>
  <si>
    <t>-28129103</t>
  </si>
  <si>
    <t>1567809703</t>
  </si>
  <si>
    <t>1,08+2,88</t>
  </si>
  <si>
    <t>-1306235848</t>
  </si>
  <si>
    <t>81384684</t>
  </si>
  <si>
    <t>-2018446044</t>
  </si>
  <si>
    <t>14,64</t>
  </si>
  <si>
    <t>89038626</t>
  </si>
  <si>
    <t>2*3,0*0,5*0,3</t>
  </si>
  <si>
    <t>677602402</t>
  </si>
  <si>
    <t>0,9</t>
  </si>
  <si>
    <t>-459864381</t>
  </si>
  <si>
    <t>2*2*(3,0+0,5)*0,3+0,50*0,30*4</t>
  </si>
  <si>
    <t>-1894238494</t>
  </si>
  <si>
    <t>4,8</t>
  </si>
  <si>
    <t>339028396</t>
  </si>
  <si>
    <t>-1003879296</t>
  </si>
  <si>
    <t>623842735</t>
  </si>
  <si>
    <t>3,0*0,4*1,7-3,14*1,16/2*1,16/2*0,4</t>
  </si>
  <si>
    <t>3,0*0,4*1,85-3,14*1,16/2*1,16/2*0,4</t>
  </si>
  <si>
    <t>416853134</t>
  </si>
  <si>
    <t>3,414</t>
  </si>
  <si>
    <t>125107294</t>
  </si>
  <si>
    <t>2*(3,0+0,4)*1,7</t>
  </si>
  <si>
    <t>2*(3,0+0,4)*1,85</t>
  </si>
  <si>
    <t>1502291655</t>
  </si>
  <si>
    <t>24,14</t>
  </si>
  <si>
    <t>974571055</t>
  </si>
  <si>
    <t>1195056998</t>
  </si>
  <si>
    <t>383,269*1,05/1000</t>
  </si>
  <si>
    <t>401,303*1,05/1000</t>
  </si>
  <si>
    <t>1854909517</t>
  </si>
  <si>
    <t>4,0*2,1</t>
  </si>
  <si>
    <t>3,9*2,1</t>
  </si>
  <si>
    <t>1039156589</t>
  </si>
  <si>
    <t>2*3,14*0,65*0,75/4</t>
  </si>
  <si>
    <t>2*3,14*0,5*0,65/4</t>
  </si>
  <si>
    <t>2091394744</t>
  </si>
  <si>
    <t>3,0*0,2409</t>
  </si>
  <si>
    <t>3,0*0,2625</t>
  </si>
  <si>
    <t>978114733</t>
  </si>
  <si>
    <t>1272151714</t>
  </si>
  <si>
    <t>7,0*(2,7+4,0)/2*1,78</t>
  </si>
  <si>
    <t>(6,3-4,0)*(10,0+6,2)/2*1,78</t>
  </si>
  <si>
    <t>-3,14*1,16/2*1,16/2*6,2</t>
  </si>
  <si>
    <t>-3,0*0,4*1,7-3,0*0,4*1,85</t>
  </si>
  <si>
    <t>-6,2*1,5*0,3</t>
  </si>
  <si>
    <t>3,8*0,6868</t>
  </si>
  <si>
    <t>3,8*0,6648</t>
  </si>
  <si>
    <t>-458525641</t>
  </si>
  <si>
    <t>2*(0,77+0,87)*0,10*0,3</t>
  </si>
  <si>
    <t>2*(0,6+0,99)*0,10*0,3</t>
  </si>
  <si>
    <t>1618744578</t>
  </si>
  <si>
    <t>6*2,512</t>
  </si>
  <si>
    <t>-1932421424</t>
  </si>
  <si>
    <t>152744772</t>
  </si>
  <si>
    <t>2,344*1,608*0,718</t>
  </si>
  <si>
    <t>2,365*1,684*0,716</t>
  </si>
  <si>
    <t>962022391</t>
  </si>
  <si>
    <t>Bourání zdiva nadzákladového kamenného na MV nebo MVC přes 1 m3</t>
  </si>
  <si>
    <t>-650505522</t>
  </si>
  <si>
    <t>Bourání zdiva nadzákladového kamenného na maltu vápennou nebo vápenocementovou, objemu přes 1 m3</t>
  </si>
  <si>
    <t>https://podminky.urs.cz/item/CS_URS_2023_01/962022391</t>
  </si>
  <si>
    <t>bourání kamenných čel na vtoku a výtoku</t>
  </si>
  <si>
    <t>2,367*2</t>
  </si>
  <si>
    <t xml:space="preserve">bourání kamenného odláždění na vtoku a výtoku </t>
  </si>
  <si>
    <t>1,30*1,10*2*2</t>
  </si>
  <si>
    <t>966008114</t>
  </si>
  <si>
    <t>Bourání trubního propustku DN přes 800 do 1200</t>
  </si>
  <si>
    <t>-2100009950</t>
  </si>
  <si>
    <t>Bourání trubního propustku s odklizením a uložením vybouraného materiálu na skládku na vzdálenost do 3 m nebo s naložením na dopravní prostředek z trub betonových nebo železobetonových DN přes 800 do 1200 mm</t>
  </si>
  <si>
    <t>https://podminky.urs.cz/item/CS_URS_2023_01/966008114</t>
  </si>
  <si>
    <t>5,998</t>
  </si>
  <si>
    <t>-865084476</t>
  </si>
  <si>
    <t>"čelo stávajícího trubního propustku včetně římsy"</t>
  </si>
  <si>
    <t>"nátok + vtok"</t>
  </si>
  <si>
    <t>2,34*0,49*0,15*2+1,40*0,40*0,20*2</t>
  </si>
  <si>
    <t>-34330164</t>
  </si>
  <si>
    <t>614492647</t>
  </si>
  <si>
    <t>-46195660</t>
  </si>
  <si>
    <t>31,945*20</t>
  </si>
  <si>
    <t>-1218049766</t>
  </si>
  <si>
    <t>prostý beton - základ</t>
  </si>
  <si>
    <t>12,228</t>
  </si>
  <si>
    <t>trubní propustek</t>
  </si>
  <si>
    <t>18,354+1,363</t>
  </si>
  <si>
    <t>1279302787</t>
  </si>
  <si>
    <t>-1809838811</t>
  </si>
  <si>
    <t>-996897913</t>
  </si>
  <si>
    <t>31,945*3</t>
  </si>
  <si>
    <t>-1178413177</t>
  </si>
  <si>
    <t>-755794740</t>
  </si>
  <si>
    <t>998212195</t>
  </si>
  <si>
    <t>Příplatek k přesunu hmot pro mosty zděné nebo monolitické za zvětšený přesun do 5000 m</t>
  </si>
  <si>
    <t>-1110029232</t>
  </si>
  <si>
    <t>Přesun hmot pro mosty zděné, betonové monolitické, spřažené ocelobetonové nebo kovové Příplatek k cenám za zvětšený přesun přes přes vymezenou největší dopravní vzdálenost do 5000 m</t>
  </si>
  <si>
    <t>https://podminky.urs.cz/item/CS_URS_2023_01/998212195</t>
  </si>
  <si>
    <t>1439341987</t>
  </si>
  <si>
    <t>6,2*3,64</t>
  </si>
  <si>
    <t>2*6,2*0,3+6,2*1,5</t>
  </si>
  <si>
    <t>(3,0+2*0,4)*1,7-3,14*1,16/2*1,16/2</t>
  </si>
  <si>
    <t>(3,0+2*0,4)*1,85-3,14*1,16/2*1,16/2</t>
  </si>
  <si>
    <t>811235738</t>
  </si>
  <si>
    <t>46,966*0,00034 "Přepočtené koeficientem množství</t>
  </si>
  <si>
    <t>1185400664</t>
  </si>
  <si>
    <t>6,2*3,64*2</t>
  </si>
  <si>
    <t>(2*6,2*0,3+6,2*1,5)*2</t>
  </si>
  <si>
    <t>((3,0+2*0,4)*1,7-3,14*1,16/2*1,16/2)*2</t>
  </si>
  <si>
    <t>((3,0+2*0,4)*1,85-3,14*1,16/2*1,16/2)*2</t>
  </si>
  <si>
    <t>-1225031248</t>
  </si>
  <si>
    <t>93,930*0,00041 "Přepočtené koeficientem množství</t>
  </si>
  <si>
    <t>-638374708</t>
  </si>
  <si>
    <t>-1506176597</t>
  </si>
  <si>
    <t>SO 03.2 - Propustek v km 14,955 - železniční svršek</t>
  </si>
  <si>
    <t>-967172665</t>
  </si>
  <si>
    <t>"dle TZ bod 6.7 - rozsah úpravy 25 m"</t>
  </si>
  <si>
    <t>25*2*0,4</t>
  </si>
  <si>
    <t>655553841</t>
  </si>
  <si>
    <t>25*2*0,4*0,1*1,6</t>
  </si>
  <si>
    <t>894646709</t>
  </si>
  <si>
    <t>8,0*3,35*0,50</t>
  </si>
  <si>
    <t>-502678974</t>
  </si>
  <si>
    <t>8,0*4,6*0,5</t>
  </si>
  <si>
    <t>-1152655192</t>
  </si>
  <si>
    <t>8,0*4,6*0,5*1,7</t>
  </si>
  <si>
    <t>1655494534</t>
  </si>
  <si>
    <t>25,0*4,5</t>
  </si>
  <si>
    <t>1627897666</t>
  </si>
  <si>
    <t>"úsek s kompletní výměnou pryžových podložek, PE podložek a dvojitých kroužků Fe 6"</t>
  </si>
  <si>
    <t>-2051683775</t>
  </si>
  <si>
    <t>"montáž úseku snesení kolejnic"</t>
  </si>
  <si>
    <t>1511974592</t>
  </si>
  <si>
    <t>263468765</t>
  </si>
  <si>
    <t>-680668547</t>
  </si>
  <si>
    <t>-1971420271</t>
  </si>
  <si>
    <t>1872416886</t>
  </si>
  <si>
    <t>1558229400</t>
  </si>
  <si>
    <t>"demontáž úseku snesení kolejnic"</t>
  </si>
  <si>
    <t>-125152318</t>
  </si>
  <si>
    <t>2*11,0</t>
  </si>
  <si>
    <t>-817029745</t>
  </si>
  <si>
    <t>1224493013</t>
  </si>
  <si>
    <t>132,0/1000*2</t>
  </si>
  <si>
    <t>-910894659</t>
  </si>
  <si>
    <t>-1072333914</t>
  </si>
  <si>
    <t xml:space="preserve">"uvolnění v rozsahu úpravy BK " </t>
  </si>
  <si>
    <t>70,0*4</t>
  </si>
  <si>
    <t>-16612071</t>
  </si>
  <si>
    <t>-96485356</t>
  </si>
  <si>
    <t>13,4*2,0</t>
  </si>
  <si>
    <t>-1359900985</t>
  </si>
  <si>
    <t>doprava kol. lože</t>
  </si>
  <si>
    <t>18,40*1,70</t>
  </si>
  <si>
    <t>doprava kameniva pro stezky</t>
  </si>
  <si>
    <t>3,20</t>
  </si>
  <si>
    <t>156777805</t>
  </si>
  <si>
    <t>18,400*1,70</t>
  </si>
  <si>
    <t>nové kamenivo na stezky</t>
  </si>
  <si>
    <t>3,200</t>
  </si>
  <si>
    <t>"naložení užitého kameniva"</t>
  </si>
  <si>
    <t>13,400*2,0*2</t>
  </si>
  <si>
    <t>1807092738</t>
  </si>
  <si>
    <t>"nové kamenivo"</t>
  </si>
  <si>
    <t>kamenivo pro stezku</t>
  </si>
  <si>
    <t>13,400*2,0</t>
  </si>
  <si>
    <t>1981219512</t>
  </si>
  <si>
    <t>-613918416</t>
  </si>
  <si>
    <t>SO 03.3 - Propustek v km 14,995 - kabelové trasy</t>
  </si>
  <si>
    <t>1597177635</t>
  </si>
  <si>
    <t>-20529574</t>
  </si>
  <si>
    <t>-920876326</t>
  </si>
  <si>
    <t>-1626022684</t>
  </si>
  <si>
    <t>557423062</t>
  </si>
  <si>
    <t>1605867332</t>
  </si>
  <si>
    <t>SO 04 - Propustek v km 19,378</t>
  </si>
  <si>
    <t>SO 04.1 - Propustek v km 19,378 - propustek</t>
  </si>
  <si>
    <t>-477334936</t>
  </si>
  <si>
    <t>4,0*7,0</t>
  </si>
  <si>
    <t>4,0*6,0</t>
  </si>
  <si>
    <t>-1522181701</t>
  </si>
  <si>
    <t>2039439448</t>
  </si>
  <si>
    <t>157853082</t>
  </si>
  <si>
    <t>1180352443</t>
  </si>
  <si>
    <t>3,0*5,0*0,2</t>
  </si>
  <si>
    <t>4,0*5,0*0,2</t>
  </si>
  <si>
    <t>-677005583</t>
  </si>
  <si>
    <t>(14,0+4,5)/2*(2,9+7,47)/2*2,31</t>
  </si>
  <si>
    <t>3,44*0,599</t>
  </si>
  <si>
    <t>3,44*1,369</t>
  </si>
  <si>
    <t>-1550912997</t>
  </si>
  <si>
    <t>117,56</t>
  </si>
  <si>
    <t>-936472069</t>
  </si>
  <si>
    <t>2,9*(0,7+2,1)/2*0,7</t>
  </si>
  <si>
    <t>2,9*(0,7+2,0)/2*0,7</t>
  </si>
  <si>
    <t>-332370337</t>
  </si>
  <si>
    <t>"přeprava ze stavby do žst. Mladecko"</t>
  </si>
  <si>
    <t>117,56*2</t>
  </si>
  <si>
    <t>5,583*2</t>
  </si>
  <si>
    <t>-1869440116</t>
  </si>
  <si>
    <t>"výkopek z žst. Mladecko na skládku Horní Benešov"</t>
  </si>
  <si>
    <t>117,56+5,583</t>
  </si>
  <si>
    <t>1482102810</t>
  </si>
  <si>
    <t>123,143*7</t>
  </si>
  <si>
    <t>162852503</t>
  </si>
  <si>
    <t>Vodorovné přemístění výkopku přes 1000 do 3000 m z horniny třídy těžitelnosti I skupiny 1 až 3 při rekonstrukcích železnic</t>
  </si>
  <si>
    <t>876054370</t>
  </si>
  <si>
    <t>Ztížení vodorovného přemístění výkopku při rekonstrukcích železnic z hornin třídy těžitelnosti I skupiny 1 až 3, na vzdálenost přes 1 000 do 3 000 m</t>
  </si>
  <si>
    <t>https://podminky.urs.cz/item/CS_URS_2023_01/162852503</t>
  </si>
  <si>
    <t>123,143</t>
  </si>
  <si>
    <t>820793644</t>
  </si>
  <si>
    <t>-2099178229</t>
  </si>
  <si>
    <t>1712734469</t>
  </si>
  <si>
    <t>(2,9+3,5+4,1+4,7+5,3+5,9+6,5+7,1+7,5)*(10,2+6,2)/2</t>
  </si>
  <si>
    <t>1595187080</t>
  </si>
  <si>
    <t>123,143*2,0</t>
  </si>
  <si>
    <t>-1594281292</t>
  </si>
  <si>
    <t>1461556632</t>
  </si>
  <si>
    <t>3,50*5,0</t>
  </si>
  <si>
    <t>4,0*5,0</t>
  </si>
  <si>
    <t>1103901376</t>
  </si>
  <si>
    <t>3,50*5,0+4,0*5,0</t>
  </si>
  <si>
    <t>4,0*5,0+4,0*6,0</t>
  </si>
  <si>
    <t>-21237183</t>
  </si>
  <si>
    <t>81,500*0,02 "Přepočtené koeficientem množství</t>
  </si>
  <si>
    <t>742623661</t>
  </si>
  <si>
    <t>2,9*11,9</t>
  </si>
  <si>
    <t>3,44*2,0</t>
  </si>
  <si>
    <t>-1733492340</t>
  </si>
  <si>
    <t>586111255</t>
  </si>
  <si>
    <t>10,0*2,8</t>
  </si>
  <si>
    <t>10,0*3,0</t>
  </si>
  <si>
    <t>-147710561</t>
  </si>
  <si>
    <t>2,9*1,0*0,2</t>
  </si>
  <si>
    <t>7,7*2,9*0,2</t>
  </si>
  <si>
    <t>1281239897</t>
  </si>
  <si>
    <t>10,2*1,7*0,3</t>
  </si>
  <si>
    <t>8834564</t>
  </si>
  <si>
    <t>5,202</t>
  </si>
  <si>
    <t>-613553665</t>
  </si>
  <si>
    <t>2*(10,2+1,7)*0,3</t>
  </si>
  <si>
    <t>-1592847427</t>
  </si>
  <si>
    <t>7,14</t>
  </si>
  <si>
    <t>-1291330486</t>
  </si>
  <si>
    <t>318,0*1,05/1000</t>
  </si>
  <si>
    <t>-1588154939</t>
  </si>
  <si>
    <t>3,44*0,3*0,6</t>
  </si>
  <si>
    <t>-666276878</t>
  </si>
  <si>
    <t>1,238+2,025</t>
  </si>
  <si>
    <t>-108626633</t>
  </si>
  <si>
    <t>1,7*0,4*0,7</t>
  </si>
  <si>
    <t>"zesílený základ na nátoku a výtoku"</t>
  </si>
  <si>
    <t>2*2*(0,463+0,25)/2*2,15*0,35</t>
  </si>
  <si>
    <t>-942994275</t>
  </si>
  <si>
    <t>2*(3,44+0,3)*0,6</t>
  </si>
  <si>
    <t>2*(1,7+0,4)*0,7</t>
  </si>
  <si>
    <t>"zesílený základy na nátoku a výtoku"</t>
  </si>
  <si>
    <t>2*2*(2,15+2*0,463)*0,35</t>
  </si>
  <si>
    <t>-1274329180</t>
  </si>
  <si>
    <t>19,162</t>
  </si>
  <si>
    <t>1778041419</t>
  </si>
  <si>
    <t>"výztuž zesíleného základu na nátoku a výtoku"</t>
  </si>
  <si>
    <t>97,6*1,05/1000</t>
  </si>
  <si>
    <t>275311125</t>
  </si>
  <si>
    <t>Základové patky a bloky z betonu prostého C 16/20</t>
  </si>
  <si>
    <t>1581495385</t>
  </si>
  <si>
    <t>Základové konstrukce z betonu prostého patky a bloky ve výkopu nebo na hlavách pilot C 16/20</t>
  </si>
  <si>
    <t>https://podminky.urs.cz/item/CS_URS_2023_01/275311125</t>
  </si>
  <si>
    <t>"bloček pro otisk letopočtu"</t>
  </si>
  <si>
    <t>0,6*0,3*0,4</t>
  </si>
  <si>
    <t>275311191</t>
  </si>
  <si>
    <t>Příplatek k základovým patkám a blokům za betonáž malého rozsahu do 25 m3</t>
  </si>
  <si>
    <t>1395095841</t>
  </si>
  <si>
    <t>https://podminky.urs.cz/item/CS_URS_2023_01/275311191</t>
  </si>
  <si>
    <t>1975401683</t>
  </si>
  <si>
    <t>"Šikmá vtoková ŽB trouba patková DN 1000, hmotnost 2,347 t, objem 0,958 m3"</t>
  </si>
  <si>
    <t>1*0,958</t>
  </si>
  <si>
    <t>"Šikmá výtoková ŽB trouba patková DN 1000, hmotnost 2,370 t, objem 0,967 m3"</t>
  </si>
  <si>
    <t>1*0,967</t>
  </si>
  <si>
    <t>-1249065024</t>
  </si>
  <si>
    <t>R-3-M-21</t>
  </si>
  <si>
    <t>Šikmá vtoková železobetonová trouba patková DN 1000</t>
  </si>
  <si>
    <t>-1336845346</t>
  </si>
  <si>
    <t>R-3-M-31</t>
  </si>
  <si>
    <t>Šikmá výtoková železobetonová trouba patková DN 1000</t>
  </si>
  <si>
    <t>-801959298</t>
  </si>
  <si>
    <t>-117455475</t>
  </si>
  <si>
    <t>2,3*1,0</t>
  </si>
  <si>
    <t>9,3*2,3</t>
  </si>
  <si>
    <t>2138062829</t>
  </si>
  <si>
    <t>3,444*1,7</t>
  </si>
  <si>
    <t>3,38*2,7-3,14*0,69*0,69</t>
  </si>
  <si>
    <t>3,444*2,20</t>
  </si>
  <si>
    <t>-404211733</t>
  </si>
  <si>
    <t>1,7*0,4314</t>
  </si>
  <si>
    <t>1,7*0,4527</t>
  </si>
  <si>
    <t>780819307</t>
  </si>
  <si>
    <t>-576871595</t>
  </si>
  <si>
    <t>(10,2+6,2)/2*(2,9+7,47)/2*2,31</t>
  </si>
  <si>
    <t>-3,14*1,38/2*1,38/2*(10,2+7,6)/2</t>
  </si>
  <si>
    <t>-2*1,7*0,4*0,7</t>
  </si>
  <si>
    <t>-10,2*1,7*0,3</t>
  </si>
  <si>
    <t>3,44*0,7486</t>
  </si>
  <si>
    <t>3,44*0,7861</t>
  </si>
  <si>
    <t>-856262218</t>
  </si>
  <si>
    <t>(2*(1,7+2,7)+3,38)*0,15*0,3</t>
  </si>
  <si>
    <t>448317435</t>
  </si>
  <si>
    <t>8*4,333</t>
  </si>
  <si>
    <t>-1244816552</t>
  </si>
  <si>
    <t>2078611708</t>
  </si>
  <si>
    <t>2*1,67*1,6578</t>
  </si>
  <si>
    <t>966008115</t>
  </si>
  <si>
    <t>Bourání trubního propustku DN přes 1200 do 1600</t>
  </si>
  <si>
    <t>1476253496</t>
  </si>
  <si>
    <t>Bourání trubního propustku s odklizením a uložením vybouraného materiálu na skládku na vzdálenost do 3 m nebo s naložením na dopravní prostředek z trub betonových nebo železobetonových DN přes 1200 do 1600 mm</t>
  </si>
  <si>
    <t>https://podminky.urs.cz/item/CS_URS_2023_01/966008115</t>
  </si>
  <si>
    <t>12,65</t>
  </si>
  <si>
    <t>14015145</t>
  </si>
  <si>
    <t>1,67*3,2*0,2</t>
  </si>
  <si>
    <t>1873834466</t>
  </si>
  <si>
    <t>7,0+1,0+1,0</t>
  </si>
  <si>
    <t>-2133535281</t>
  </si>
  <si>
    <t>922504554</t>
  </si>
  <si>
    <t>85,876*17</t>
  </si>
  <si>
    <t>1354089410</t>
  </si>
  <si>
    <t>12,181</t>
  </si>
  <si>
    <t>prostý beton - bourání propustku</t>
  </si>
  <si>
    <t>68,563+5,131</t>
  </si>
  <si>
    <t>-32279504</t>
  </si>
  <si>
    <t>674007157</t>
  </si>
  <si>
    <t xml:space="preserve">stavba -žst. Mladecko </t>
  </si>
  <si>
    <t>85,876*3</t>
  </si>
  <si>
    <t>-1698000452</t>
  </si>
  <si>
    <t>998214111</t>
  </si>
  <si>
    <t>Přesun hmot pro mosty montované z dílců ŽB nebo předpjatých v do 20 m</t>
  </si>
  <si>
    <t>2076883052</t>
  </si>
  <si>
    <t>Přesun hmot pro mosty montované z dílců železobetonových nebo předpjatých vodorovná dopravní vzdálenost do 100 m výška mostu do 20 m</t>
  </si>
  <si>
    <t>https://podminky.urs.cz/item/CS_URS_2023_01/998214111</t>
  </si>
  <si>
    <t>998214192</t>
  </si>
  <si>
    <t>Příplatek k přesunu hmot pro mosty montované z dílců ŽB a předpjatých za zvětšený přesun do 2000 m</t>
  </si>
  <si>
    <t>-814866016</t>
  </si>
  <si>
    <t>Přesun hmot pro mosty montované z dílců železobetonových nebo předpjatých Příplatek k ceně za zvětšený přesun přes vymezenou největší dopravní vzdálenost do 2000 m</t>
  </si>
  <si>
    <t>https://podminky.urs.cz/item/CS_URS_2023_01/998214192</t>
  </si>
  <si>
    <t>-922266179</t>
  </si>
  <si>
    <t>(10,2+8,5)/2*4,33</t>
  </si>
  <si>
    <t>2*(10,2+1,7)*0,3+10,2*1,7</t>
  </si>
  <si>
    <t>"nátěr základových pasů a zesíleného základu na nátoku a výtoku"</t>
  </si>
  <si>
    <t>2*(1,7+2*0,4)*0,7+2*2*(2,15+2*0,463)*0,34+2*2*2,15*0,25</t>
  </si>
  <si>
    <t>652917635</t>
  </si>
  <si>
    <t>74,799*0,00034 "Přepočtené koeficientem množství</t>
  </si>
  <si>
    <t>-902364756</t>
  </si>
  <si>
    <t>(10,2+8,5)/2*4,33*2</t>
  </si>
  <si>
    <t>(2*(10,2+1,7)*0,3+10,2*1,7)*2</t>
  </si>
  <si>
    <t>(2*(1,7+2*0,4)*0,7+2*2*(2,15+2*0,463)*0,34+2*2*2,15*0,25)*2</t>
  </si>
  <si>
    <t>-99614969</t>
  </si>
  <si>
    <t>149,598*0,00041 "Přepočtené koeficientem množství</t>
  </si>
  <si>
    <t>1647454519</t>
  </si>
  <si>
    <t>9*10,0</t>
  </si>
  <si>
    <t>1575425315</t>
  </si>
  <si>
    <t>SO 04.2 - Propustek v km 19,378 - železniční svršek</t>
  </si>
  <si>
    <t>-1946535646</t>
  </si>
  <si>
    <t>"dle TZ bod 6.7 - rozsah úpravy 9 m"</t>
  </si>
  <si>
    <t>9,0*2*0,4</t>
  </si>
  <si>
    <t>-486731263</t>
  </si>
  <si>
    <t>9,0*2*0,4*0,1*1,6</t>
  </si>
  <si>
    <t>-2032436966</t>
  </si>
  <si>
    <t>9,0*4,6*0,51</t>
  </si>
  <si>
    <t>-320497337</t>
  </si>
  <si>
    <t>9,0*4,6*0,5</t>
  </si>
  <si>
    <t>-318906476</t>
  </si>
  <si>
    <t>9,0*4,6*0,5*1,7</t>
  </si>
  <si>
    <t>doplnění KL v délce 45 m</t>
  </si>
  <si>
    <t>45,0*3,20*0,03*1,7</t>
  </si>
  <si>
    <t>1047324824</t>
  </si>
  <si>
    <t>9,0*4,5</t>
  </si>
  <si>
    <t>1567603968</t>
  </si>
  <si>
    <t>0,009</t>
  </si>
  <si>
    <t>-1993089459</t>
  </si>
  <si>
    <t>-986923672</t>
  </si>
  <si>
    <t>1543232708</t>
  </si>
  <si>
    <t>-900201186</t>
  </si>
  <si>
    <t>1018915400</t>
  </si>
  <si>
    <t>1347068906</t>
  </si>
  <si>
    <t>-571620979</t>
  </si>
  <si>
    <t>1839860619</t>
  </si>
  <si>
    <t>2*16,0</t>
  </si>
  <si>
    <t>-1324236972</t>
  </si>
  <si>
    <t>1864957623</t>
  </si>
  <si>
    <t>-1557567917</t>
  </si>
  <si>
    <t>2*0,025</t>
  </si>
  <si>
    <t>-208347973</t>
  </si>
  <si>
    <t>82/1000*2</t>
  </si>
  <si>
    <t>9902100200</t>
  </si>
  <si>
    <t>Doprava obousměrná mechanizací o nosnosti přes 3,5 t sypanin (kameniva, písku, suti, dlažebních kostek, atd.) do 20 km</t>
  </si>
  <si>
    <t>1273270479</t>
  </si>
  <si>
    <t>Doprava obousměrná mechanizací o nosnosti přes 3,5 t sypanin (kameniva, písku, suti, dlažebních kostek, atd.) do 20 km Poznámka: 1. Ceny jsou určeny pro dopravu silničními i kolejovými vozidly. 2. V cenách obousměrné dopravy jsou započteny náklady na přepravu materiálu na místo určení včetně složení, poplatku za použití dopravní cesty a zpáteční cesty nenaloženého dopravního prostředku.</t>
  </si>
  <si>
    <t>"stavba - žst. Mladecko - skládka Horní Benešov"</t>
  </si>
  <si>
    <t>21,114*2,0</t>
  </si>
  <si>
    <t>2112506297</t>
  </si>
  <si>
    <t>"Opava - žst. Mladecko - stavba"</t>
  </si>
  <si>
    <t>"kamenivo kol. lože"</t>
  </si>
  <si>
    <t>20,70*1,70</t>
  </si>
  <si>
    <t>kamenivo pro podbití</t>
  </si>
  <si>
    <t>7,344</t>
  </si>
  <si>
    <t>kamenivo pro stezky</t>
  </si>
  <si>
    <t>1,152</t>
  </si>
  <si>
    <t>706462344</t>
  </si>
  <si>
    <t>kamenivo kol. lože</t>
  </si>
  <si>
    <t>20,7*1,70</t>
  </si>
  <si>
    <t>21,114*2,0*2</t>
  </si>
  <si>
    <t>-1312021886</t>
  </si>
  <si>
    <t>1601674978</t>
  </si>
  <si>
    <t>21,114</t>
  </si>
  <si>
    <t>1256651280</t>
  </si>
  <si>
    <t>SO 04.3 - Propustek v km 19,378 - kabelové trasy</t>
  </si>
  <si>
    <t>-1801724688</t>
  </si>
  <si>
    <t>2,0+9,0+2,0</t>
  </si>
  <si>
    <t>-1976483922</t>
  </si>
  <si>
    <t>13,0</t>
  </si>
  <si>
    <t>620619438</t>
  </si>
  <si>
    <t>-1899815938</t>
  </si>
  <si>
    <t>-39879819</t>
  </si>
  <si>
    <t>-1048061009</t>
  </si>
  <si>
    <t xml:space="preserve">    VRN1 - Průzkumné, geodetické a projektové práce</t>
  </si>
  <si>
    <t xml:space="preserve">    VRN3 - Zařízení staveniště</t>
  </si>
  <si>
    <t xml:space="preserve">    VRN4 - Inženýrská činnost</t>
  </si>
  <si>
    <t xml:space="preserve">      OST - Ostatní</t>
  </si>
  <si>
    <t xml:space="preserve">    VRN7 - Provozní vlivy</t>
  </si>
  <si>
    <t>033131001 - R</t>
  </si>
  <si>
    <t>Provozní vlivy Organizační zajištění prací při zřizování a udržování BK kolejí a výhybek</t>
  </si>
  <si>
    <t>1327285792</t>
  </si>
  <si>
    <t>Provozní vlivy Organizační zajištění prací při zřizování a udržování BK kolejí a výhybek - Organizační zajištění prací při zřizování a udržování bezstykové koleje podle př. S3/2, zejména technologická příprava pořízení schématu a projednání postupu, kontrola připravenosti a řízení postupu prací, předání prací a dokladů objednateli.</t>
  </si>
  <si>
    <t>"SO - 01"280,0</t>
  </si>
  <si>
    <t>"SO - 03"280,0</t>
  </si>
  <si>
    <t>VRN1</t>
  </si>
  <si>
    <t>Průzkumné, geodetické a projektové práce</t>
  </si>
  <si>
    <t>012103000</t>
  </si>
  <si>
    <t>Geodetické práce před výstavbou</t>
  </si>
  <si>
    <t>soubor</t>
  </si>
  <si>
    <t>-1917109961</t>
  </si>
  <si>
    <t>https://podminky.urs.cz/item/CS_URS_2023_01/012103000</t>
  </si>
  <si>
    <t>Poznámka k položce:_x000D_
jedná se o výtýčení hranic pozemků dráhy v prostoru propustků.</t>
  </si>
  <si>
    <t>platí pro objekty</t>
  </si>
  <si>
    <t>"SO - 01 km 9,931"1</t>
  </si>
  <si>
    <t>"SO - 02 km 12,127"1</t>
  </si>
  <si>
    <t>"SO - 03 km 14,995"1</t>
  </si>
  <si>
    <t xml:space="preserve">"SO - 04km 19,378"1 </t>
  </si>
  <si>
    <t>012103000.1</t>
  </si>
  <si>
    <t>-817915281</t>
  </si>
  <si>
    <t>Poznámka k položce:_x000D_
jedná se o výtýčení, určení průběhu nadzemního nebo podzemního stávajícího i plánovaného vedení inženýrských sítí, popřípadě další.</t>
  </si>
  <si>
    <t>inženýrské sítě ČD telematika, kontrolní měření před zahájením prací a po ukončení prací</t>
  </si>
  <si>
    <t>"platí pro objekty"</t>
  </si>
  <si>
    <t>012203000</t>
  </si>
  <si>
    <t>Geodetické práce při provádění stavby</t>
  </si>
  <si>
    <t>783579753</t>
  </si>
  <si>
    <t>https://podminky.urs.cz/item/CS_URS_2023_01/012203000</t>
  </si>
  <si>
    <t>Poznámka k položce:_x000D_
jedná se o výšková měření.</t>
  </si>
  <si>
    <t>012303000</t>
  </si>
  <si>
    <t>Geodetické práce po výstavbě</t>
  </si>
  <si>
    <t>-741888335</t>
  </si>
  <si>
    <t>https://podminky.urs.cz/item/CS_URS_2023_01/012303000</t>
  </si>
  <si>
    <t>Poznámka k položce:_x000D_
jedná se o geodetické zaměření skutečného stavu včetně situování vůči hranicím pozemků dráhy.</t>
  </si>
  <si>
    <t>013254000</t>
  </si>
  <si>
    <t>Dokumentace skutečného provedení stavby</t>
  </si>
  <si>
    <t>-222596501</t>
  </si>
  <si>
    <t>https://podminky.urs.cz/item/CS_URS_2023_01/013254000</t>
  </si>
  <si>
    <t>Poznámka k položce:_x000D_
jedné se o vypracování dokumentace skutečného provedení dle geodetického zaměření 2 x listinná podoba, 1 x digitální.</t>
  </si>
  <si>
    <t>VRN3</t>
  </si>
  <si>
    <t>Zařízení staveniště</t>
  </si>
  <si>
    <t>032002000</t>
  </si>
  <si>
    <t>Vybavení staveniště</t>
  </si>
  <si>
    <t>%</t>
  </si>
  <si>
    <t>-1924523548</t>
  </si>
  <si>
    <t>https://podminky.urs.cz/item/CS_URS_2023_01/032002000</t>
  </si>
  <si>
    <t xml:space="preserve">Poznámka k položce:_x000D_
"Poznámka k položce:_x000D_
Zařízení staveniště - náklady na zřízení, provoz a údržbu vybavení staveniště včetně nákladů na zrušení zařízení staveniště a uvedení pozemků do původního stavu (energie, čištění komunikací, oplocení, omezení užívání veřejných komunikaci,..)_x000D_
Náklady zhotovitele související se zajištěním provozů nutných pro provádění díla (kanceláře řídících pracovníků, sociální objekty pro pracovníky stavby, sklady, provizorní zpevněné plochy pro skladování materiálů, oplocení zařízení staveniště, vnitrostaveništní rozvody všech potřebných energií vč. jejich poplatků) atd._x000D_
Zřízení trvalé, dočasné deponie a mezideponie, příjezdy a přístupy na staveniště, úpravy staveniště z hlediska bezpečnosti a ochrany zdraví třetích osob, uspořádání a bezpečnost staveniště z hlediska ochrany veřejných zájmů), dodržení podmínek pro provádění staveb z hlediska BOZP, dodržování podmínek pro ochranu životního prostředí při výstavbě, dodržení podmínek - možnosti nakládání s odpady, splnění zvláštních požadavků na provádění stavby, které vyžadují bezpečnostní opatření._x000D_
Náklady zhotovitele spojené (po ukončení díla) s kompletním odstraněním zařízení staveniště vč. uvedení dotčených ploch do původního stavu._x000D_
_x000D_
Poznámka k položce:_x000D_
Náklady na zřízení, provoz a údržbu vybavení staveniště včetně nákladů za zrušení zařízení staveniště a uvedení pozemků do původního stavu ( energie, úklid komunikací, zpevněné plochy, oplocení, ....)_x000D_
1) jako množství do buňky H uvede uchazeč součet cen ze sloupce J (∑HSV+∑PSV-∑997-∑998) snížený o hodnotu položek materiálu._x000D_
2) jednotkovou cenu = výši procentní sazby volí uchazeč. maximální přípustná sazba je 2,0% (příklad 2,0%=0,02 - do buňky I se vepíše hodnota 0,02) """"""""""""_x000D_
""_x000D_
_x000D_
</t>
  </si>
  <si>
    <t>SO - 01.1</t>
  </si>
  <si>
    <t>Počítáno z položek:∑ 1,2,4-6,8-10,12-15,17-19,21-25,27-30,32-35,37-39,41,43-59,69,71</t>
  </si>
  <si>
    <t xml:space="preserve">"SO - 01.1" </t>
  </si>
  <si>
    <t>SO - 01.2</t>
  </si>
  <si>
    <t>Počítáno z položek:∑ 1,3,4,6-8,14-20</t>
  </si>
  <si>
    <t>"SO - 01.2"</t>
  </si>
  <si>
    <t>SO - 01.3</t>
  </si>
  <si>
    <t>Počítáno z položek:∑ 1-5</t>
  </si>
  <si>
    <t>"SO - 01.3 "</t>
  </si>
  <si>
    <t>SO - 02.1</t>
  </si>
  <si>
    <t>Počítáno z položek:∑ 1-4,6-8,10-13,15-17,19-23,24-27,29-33,35-37,40,42-59,68,70</t>
  </si>
  <si>
    <t>"SO - 02.1"</t>
  </si>
  <si>
    <t>SO - 02.2</t>
  </si>
  <si>
    <t>Počítáno z položek:∑ 1,3,4,6-8,14-18</t>
  </si>
  <si>
    <t>"SO - 02.2"</t>
  </si>
  <si>
    <t>SO - 02.3</t>
  </si>
  <si>
    <t>počítáno z položek:∑ 1-4,6</t>
  </si>
  <si>
    <t xml:space="preserve">"SO - 02.3" </t>
  </si>
  <si>
    <t>SO - 03.1</t>
  </si>
  <si>
    <t xml:space="preserve">"SO - 03.1" </t>
  </si>
  <si>
    <t>SO - 03.2</t>
  </si>
  <si>
    <t xml:space="preserve">"SO - 03.2" </t>
  </si>
  <si>
    <t>SO - 03.3</t>
  </si>
  <si>
    <t>Počítáno z položek:∑ 1-4,6</t>
  </si>
  <si>
    <t xml:space="preserve">"SO - 03.3" </t>
  </si>
  <si>
    <t>SO - 04.1</t>
  </si>
  <si>
    <t>Počítáno z položek:∑ 1,2,4-6,8-10,12-15,17-19,21-25,27-30,32-36,38,42-53,62,64</t>
  </si>
  <si>
    <t xml:space="preserve">"SO - 04.1" </t>
  </si>
  <si>
    <t>SO - 04.2</t>
  </si>
  <si>
    <t>Počítáno z položek:∑ 1,2,3,6-8,14-19</t>
  </si>
  <si>
    <t xml:space="preserve">"SO - 04.2" </t>
  </si>
  <si>
    <t>SO - 04.3</t>
  </si>
  <si>
    <t xml:space="preserve">"SO - 04.3" </t>
  </si>
  <si>
    <t>034603000</t>
  </si>
  <si>
    <t>Alarm, strážní služba staveniště</t>
  </si>
  <si>
    <t>877337094</t>
  </si>
  <si>
    <t>https://podminky.urs.cz/item/CS_URS_2023_01/034603000</t>
  </si>
  <si>
    <t>strážní služba střežení od 18:00 - 6:00 pro všechny objekty</t>
  </si>
  <si>
    <t>(1,0+36,0+1,0)*12</t>
  </si>
  <si>
    <t>VRN4</t>
  </si>
  <si>
    <t>Inženýrská činnost</t>
  </si>
  <si>
    <t>043002000</t>
  </si>
  <si>
    <t>Zkoušky a ostatní měření</t>
  </si>
  <si>
    <t>zkouška</t>
  </si>
  <si>
    <t>-454045965</t>
  </si>
  <si>
    <t>https://podminky.urs.cz/item/CS_URS_2023_01/043002000</t>
  </si>
  <si>
    <t>SO - 01 ( statická zkouška - 1 x základová spára, 1 x pláň žel. spodku</t>
  </si>
  <si>
    <t>SO - 02 ( statická zkouška - 1 x základová spára, 1 x pláň žel. spodku</t>
  </si>
  <si>
    <t>SO - 03 ( statická zkouška - 1 x základová spára, 1 x pláň žel. spodku</t>
  </si>
  <si>
    <t>SO - 04 ( statická zkouška - 1 x základová spára, 1 x pláň žel. spodku</t>
  </si>
  <si>
    <t>9902401200 - R</t>
  </si>
  <si>
    <t>Doprava jednosměrná mechanizací o nosnosti přes 3,5 t objemnějšího kusového materiálu (prefabrikátů, stožárů, výhybek, rozvaděčů, vybouraných hmot atd.) do 350 km</t>
  </si>
  <si>
    <t>-2029920176</t>
  </si>
  <si>
    <t>Doprava jednosměrná mechanizací o nosnosti přes 3,5 t objemnějšího kusového materiálu (prefabrikátů, stožárů, výhybek, rozvaděčů, vybouraných hmot atd.) do 350 km Poznámka: 1. Ceny jsou určeny pro dopravu silničními i kolejovými vozidly. 2.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</si>
  <si>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doprava železobetonových trub</t>
  </si>
  <si>
    <t>"SO - 01"12,677</t>
  </si>
  <si>
    <t>"SO - 02"9,401+1,591</t>
  </si>
  <si>
    <t>"SO - 03"9,401</t>
  </si>
  <si>
    <t>"SO - 04"12,677+2,347+2,370</t>
  </si>
  <si>
    <t>9902409100 - R</t>
  </si>
  <si>
    <t>Doprava jednosměrná mechanizací o nosnosti přes 3,5 t objemnějšího kusového materiálu (prefabrikátů, stožárů, výhybek, rozvaděčů, vybouraných hmot atd.) příplatek za každý další 1 km</t>
  </si>
  <si>
    <t>2099499651</t>
  </si>
  <si>
    <t>Doprava jednosměrná mechanizací o nosnosti přes 3,5 t objemnějšího kusového materiálu (prefabrikátů, stožárů, výhybek, rozvaděčů, vybouraných hmot atd.) příplatek za každý další 1 km Poznámka: 1. Ceny jsou určeny pro dopravu silničními i kolejovými vozidly. 2.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</si>
  <si>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příplatek 15 km</t>
  </si>
  <si>
    <t>50,464*15</t>
  </si>
  <si>
    <t>065002000</t>
  </si>
  <si>
    <t>Mimostaveništní doprava materiálů</t>
  </si>
  <si>
    <t>2097303158</t>
  </si>
  <si>
    <t>https://podminky.urs.cz/item/CS_URS_2023_01/065002000</t>
  </si>
  <si>
    <t>přeprava přívěsného vozíku ( 2x vozík )</t>
  </si>
  <si>
    <t>100,0*2*2</t>
  </si>
  <si>
    <t>Dvocestné rypadlo s přívěsným vozíkem -  přeprava</t>
  </si>
  <si>
    <t>1480660186</t>
  </si>
  <si>
    <t>Dvocestné rypadlo s přívěsným vozíkem - přeprava</t>
  </si>
  <si>
    <t>100,0*2</t>
  </si>
  <si>
    <t>Kolový jeřáb nosnost 28t klopný moment 0,84 kNm - přeprava</t>
  </si>
  <si>
    <t>1830301363</t>
  </si>
  <si>
    <t>50,0*2*4</t>
  </si>
  <si>
    <t>R - položka</t>
  </si>
  <si>
    <t>Pronájem bádie</t>
  </si>
  <si>
    <t>-1765773506</t>
  </si>
  <si>
    <t>pronájem bádie</t>
  </si>
  <si>
    <t>33,0</t>
  </si>
  <si>
    <t>VRN7</t>
  </si>
  <si>
    <t>Provozní vlivy</t>
  </si>
  <si>
    <t>072002000</t>
  </si>
  <si>
    <t>Silniční provoz</t>
  </si>
  <si>
    <t>217346549</t>
  </si>
  <si>
    <t>https://podminky.urs.cz/item/CS_URS_2023_01/072002000</t>
  </si>
  <si>
    <t>Poznámka k položce:_x000D_
pronájem přechodného dopravního značení, dodávka montáž a demontáž včetně servisu a údržby po dobu stavby</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</si>
  <si>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</si>
  <si>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</si>
  <si>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</si>
  <si>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</si>
  <si>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i/>
        <sz val="8"/>
        <rFont val="Arial CE"/>
        <charset val="238"/>
      </rPr>
      <t xml:space="preserve">Rekapitulace stavby </t>
    </r>
    <r>
      <rPr>
        <sz val="8"/>
        <rFont val="Arial CE"/>
        <charset val="238"/>
      </rPr>
      <t>obsahuje sestavu Rekapitulace stavby a Rekapitulace objektů stavby a soupisů prací.</t>
    </r>
  </si>
  <si>
    <r>
      <t xml:space="preserve">V sestavě </t>
    </r>
    <r>
      <rPr>
        <b/>
        <sz val="8"/>
        <rFont val="Arial CE"/>
        <charset val="238"/>
      </rPr>
      <t>Rekapitulace stavby</t>
    </r>
    <r>
      <rPr>
        <sz val="8"/>
        <rFont val="Arial CE"/>
        <charset val="238"/>
      </rPr>
      <t xml:space="preserve"> jsou uvedeny informace identifikující předmět veřejné zakázky na stavební práce, KSO, CC-CZ, CZ-CPV, CZ-CPA a rekapitulaci </t>
    </r>
  </si>
  <si>
    <t>celkové nabídkové ceny uchazeče.</t>
  </si>
  <si>
    <t xml:space="preserve">Termínem "uchazeč" (resp. zhotovitel) se myslí "účastník zadávacího řízení" ve smyslu zákona o zadávání veřejných zakázek. </t>
  </si>
  <si>
    <r>
      <t xml:space="preserve">V sestavě </t>
    </r>
    <r>
      <rPr>
        <b/>
        <sz val="8"/>
        <rFont val="Arial CE"/>
        <charset val="238"/>
      </rPr>
      <t>Rekapitulace objektů stavby a soupisů prací</t>
    </r>
    <r>
      <rPr>
        <sz val="8"/>
        <rFont val="Arial CE"/>
        <charset val="238"/>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</si>
  <si>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</si>
  <si>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</si>
  <si>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</si>
  <si>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</si>
  <si>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</si>
  <si>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</si>
  <si>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</si>
  <si>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</si>
  <si>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Vedlejší a ostatní náklady</t>
  </si>
  <si>
    <t>Soupis prací pro daný typ objektu</t>
  </si>
  <si>
    <r>
      <rPr>
        <i/>
        <sz val="8"/>
        <rFont val="Arial CE"/>
        <charset val="238"/>
      </rPr>
      <t xml:space="preserve">Soupis prací </t>
    </r>
    <r>
      <rPr>
        <sz val="8"/>
        <rFont val="Arial CE"/>
        <charset val="238"/>
      </rPr>
      <t>pro jednotlivé objekty obsahuje sestavy Krycí list soupisu prací, Rekapitulace členění soupisu prací, Soupis prací. Za soupis prací může být považován</t>
    </r>
  </si>
  <si>
    <t>i objekt stavby v případě, že neobsahuje podřízenou zakázku.</t>
  </si>
  <si>
    <r>
      <rPr>
        <b/>
        <sz val="8"/>
        <rFont val="Arial CE"/>
        <charset val="238"/>
      </rPr>
      <t>Krycí list soupisu</t>
    </r>
    <r>
      <rPr>
        <sz val="8"/>
        <rFont val="Arial CE"/>
        <charset val="238"/>
      </rPr>
      <t xml:space="preserve"> obsahuje rekapitulaci informací o předmětu veřejné zakázky ze sestavy Rekapitulace stavby, informaci o zařazení objektu do KSO, </t>
    </r>
  </si>
  <si>
    <t>CC-CZ, CZ-CPV, CZ-CPA a rekapitulaci celkové nabídkové ceny uchazeče za aktuální soupis prací.</t>
  </si>
  <si>
    <r>
      <rPr>
        <b/>
        <sz val="8"/>
        <rFont val="Arial CE"/>
        <charset val="238"/>
      </rPr>
      <t>Rekapitulace členění soupisu prací</t>
    </r>
    <r>
      <rPr>
        <sz val="8"/>
        <rFont val="Arial CE"/>
        <charset val="238"/>
      </rPr>
      <t xml:space="preserve"> obsahuje rekapitulaci soupisu prací ve všech úrovních členění soupisu tak, jak byla tato členění použita (např. </t>
    </r>
  </si>
  <si>
    <t>stavební díly, funkční díly, případně jiné členění) s rekapitulací nabídkové ceny.</t>
  </si>
  <si>
    <r>
      <rPr>
        <b/>
        <sz val="8"/>
        <rFont val="Arial CE"/>
        <charset val="238"/>
      </rPr>
      <t xml:space="preserve">Soupis prací </t>
    </r>
    <r>
      <rPr>
        <sz val="8"/>
        <rFont val="Arial CE"/>
        <charset val="238"/>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</si>
  <si>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</si>
  <si>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</si>
  <si>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</si>
  <si>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</si>
  <si>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</si>
  <si>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</si>
  <si>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</si>
  <si>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</si>
  <si>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</si>
  <si>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</si>
  <si>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</si>
  <si>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</si>
  <si>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</si>
  <si>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</si>
  <si>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</si>
  <si>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</si>
  <si>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</si>
  <si>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</si>
  <si>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</si>
  <si>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</si>
  <si>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</si>
  <si>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</si>
  <si>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</si>
  <si>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</si>
  <si>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</si>
  <si>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</si>
  <si>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</si>
  <si>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</si>
  <si>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měla by být všechna tato pole vyplněna nenulovými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</si>
  <si>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</si>
  <si>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</si>
  <si>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</si>
  <si>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</si>
  <si>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v tomto případě by měl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</si>
  <si>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</si>
  <si>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Obě pole - J.materiál, J.Montáž u jedné položky by však neměly být vyplněny nulou.</t>
  </si>
  <si>
    <t>Rekapitulace stavby</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</si>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</sst>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0.00%"/>
    <numFmt numFmtId="165" formatCode="dd\.mm\.yyyy"/>
    <numFmt numFmtId="166" formatCode="#,##0.00000"/>
    <numFmt numFmtId="167" formatCode="#,##0.000"/>
  </numFmts>
  <fonts count="53">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800080"/>
      <name val="Arial CE"/>
    </font>
    <font>
      <sz val="8"/>
      <color rgb="FF505050"/>
      <name val="Arial CE"/>
    </font>
    <font>
      <sz val="8"/>
      <color rgb="FFFF0000"/>
      <name val="Arial CE"/>
    </font>
    <font>
      <sz val="8"/>
      <color rgb="FF0000A8"/>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b/>
      <sz val="11"/>
      <color rgb="FF003366"/>
      <name val="Arial CE"/>
    </font>
    <font>
      <sz val="11"/>
      <color rgb="FF003366"/>
      <name val="Arial CE"/>
    </font>
    <font>
      <sz val="11"/>
      <color rgb="FF969696"/>
      <name val="Arial CE"/>
    </font>
    <font>
      <sz val="18"/>
      <color theme="10"/>
      <name val="Wingdings 2"/>
    </font>
    <font>
      <b/>
      <sz val="10"/>
      <color rgb="FF00336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sz val="7"/>
      <name val="Arial CE"/>
    </font>
    <font>
      <sz val="7"/>
      <color rgb="FF979797"/>
      <name val="Arial CE"/>
    </font>
    <font>
      <i/>
      <u/>
      <sz val="7"/>
      <color rgb="FF979797"/>
      <name val="Calibri"/>
      <scheme val="minor"/>
    </font>
    <font>
      <i/>
      <sz val="9"/>
      <color rgb="FF0000FF"/>
      <name val="Arial CE"/>
    </font>
    <font>
      <i/>
      <sz val="8"/>
      <color rgb="FF0000FF"/>
      <name val="Arial CE"/>
    </font>
    <font>
      <i/>
      <sz val="7"/>
      <color rgb="FF969696"/>
      <name val="Arial CE"/>
    </font>
    <font>
      <sz val="8"/>
      <name val="Trebuchet MS"/>
      <charset val="238"/>
    </font>
    <font>
      <b/>
      <sz val="16"/>
      <name val="Trebuchet MS"/>
      <charset val="238"/>
    </font>
    <font>
      <b/>
      <sz val="11"/>
      <name val="Trebuchet MS"/>
      <charset val="238"/>
    </font>
    <font>
      <sz val="8"/>
      <name val="Arial CE"/>
      <charset val="238"/>
    </font>
    <font>
      <sz val="9"/>
      <name val="Trebuchet MS"/>
      <charset val="238"/>
    </font>
    <font>
      <sz val="10"/>
      <name val="Trebuchet MS"/>
      <charset val="238"/>
    </font>
    <font>
      <sz val="11"/>
      <name val="Trebuchet MS"/>
      <charset val="238"/>
    </font>
    <font>
      <b/>
      <sz val="9"/>
      <name val="Trebuchet MS"/>
      <charset val="238"/>
    </font>
    <font>
      <b/>
      <sz val="8"/>
      <name val="Arial CE"/>
      <charset val="238"/>
    </font>
    <font>
      <u/>
      <sz val="11"/>
      <color theme="10"/>
      <name val="Calibri"/>
      <scheme val="minor"/>
    </font>
    <font>
      <i/>
      <sz val="8"/>
      <name val="Arial CE"/>
      <charset val="238"/>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32">
    <border>
      <left/>
      <right/>
      <top/>
      <bottom/>
      <diagonal/>
    </border>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style="hair">
        <color rgb="FF969696"/>
      </left>
      <right style="hair">
        <color rgb="FF969696"/>
      </right>
      <top style="hair">
        <color rgb="FF969696"/>
      </top>
      <bottom style="hair">
        <color rgb="FF969696"/>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xf numFmtId="0" fontId="51" fillId="0" borderId="0" applyNumberFormat="0" applyFill="0" applyBorder="0" applyAlignment="0" applyProtection="0"/>
  </cellStyleXfs>
  <cellXfs count="405">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vertical="center"/>
    </xf>
    <xf numFmtId="0" fontId="0" fillId="0" borderId="0" xfId="0" applyAlignment="1">
      <alignment horizontal="center" vertical="center"/>
    </xf>
    <xf numFmtId="0" fontId="13"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xf numFmtId="0" fontId="0" fillId="0" borderId="4" xfId="0" applyBorder="1" applyProtection="1"/>
    <xf numFmtId="0" fontId="0" fillId="0" borderId="0" xfId="0" applyProtection="1"/>
    <xf numFmtId="0" fontId="14" fillId="0" borderId="0" xfId="0" applyFont="1" applyAlignment="1" applyProtection="1">
      <alignment horizontal="left" vertical="center"/>
    </xf>
    <xf numFmtId="0" fontId="15" fillId="0" borderId="0" xfId="0" applyFont="1" applyAlignment="1">
      <alignment horizontal="left" vertical="center"/>
    </xf>
    <xf numFmtId="0" fontId="16"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3" fillId="0" borderId="0" xfId="0" applyFont="1" applyAlignment="1" applyProtection="1">
      <alignment horizontal="left" vertical="top"/>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0" fontId="2" fillId="0" borderId="0" xfId="0" applyFont="1" applyAlignment="1" applyProtection="1">
      <alignment horizontal="left" vertical="center" wrapText="1"/>
    </xf>
    <xf numFmtId="0" fontId="0" fillId="0" borderId="5" xfId="0" applyBorder="1" applyProtection="1"/>
    <xf numFmtId="0" fontId="0" fillId="0" borderId="0" xfId="0" applyFont="1" applyAlignment="1">
      <alignment vertical="center"/>
    </xf>
    <xf numFmtId="0" fontId="0" fillId="0" borderId="4" xfId="0" applyFont="1" applyBorder="1" applyAlignment="1" applyProtection="1">
      <alignment vertical="center"/>
    </xf>
    <xf numFmtId="0" fontId="0" fillId="0" borderId="0" xfId="0" applyFont="1" applyAlignment="1" applyProtection="1">
      <alignment vertical="center"/>
    </xf>
    <xf numFmtId="0" fontId="18" fillId="0" borderId="6" xfId="0" applyFont="1" applyBorder="1" applyAlignment="1" applyProtection="1">
      <alignment horizontal="left" vertical="center"/>
    </xf>
    <xf numFmtId="0" fontId="0" fillId="0" borderId="6" xfId="0" applyFont="1" applyBorder="1" applyAlignment="1" applyProtection="1">
      <alignment vertical="center"/>
    </xf>
    <xf numFmtId="0" fontId="0" fillId="0" borderId="4" xfId="0" applyFont="1" applyBorder="1" applyAlignment="1">
      <alignment vertical="center"/>
    </xf>
    <xf numFmtId="0" fontId="1" fillId="0" borderId="4" xfId="0" applyFont="1" applyBorder="1" applyAlignment="1" applyProtection="1">
      <alignment vertical="center"/>
    </xf>
    <xf numFmtId="0" fontId="1" fillId="0" borderId="0" xfId="0" applyFont="1" applyAlignment="1" applyProtection="1">
      <alignment vertical="center"/>
    </xf>
    <xf numFmtId="0" fontId="1" fillId="0" borderId="4" xfId="0" applyFont="1" applyBorder="1" applyAlignment="1">
      <alignment vertical="center"/>
    </xf>
    <xf numFmtId="0" fontId="0" fillId="3" borderId="0" xfId="0" applyFont="1" applyFill="1" applyAlignment="1" applyProtection="1">
      <alignment vertical="center"/>
    </xf>
    <xf numFmtId="0" fontId="4" fillId="3" borderId="7" xfId="0" applyFont="1" applyFill="1" applyBorder="1" applyAlignment="1" applyProtection="1">
      <alignment horizontal="left" vertical="center"/>
    </xf>
    <xf numFmtId="0" fontId="0" fillId="3" borderId="8" xfId="0" applyFont="1" applyFill="1" applyBorder="1" applyAlignment="1" applyProtection="1">
      <alignment vertical="center"/>
    </xf>
    <xf numFmtId="0" fontId="4" fillId="3" borderId="8" xfId="0" applyFont="1" applyFill="1" applyBorder="1" applyAlignment="1" applyProtection="1">
      <alignment horizontal="center" vertical="center"/>
    </xf>
    <xf numFmtId="0" fontId="0" fillId="0" borderId="10" xfId="0" applyFont="1" applyBorder="1" applyAlignment="1" applyProtection="1">
      <alignment vertical="center"/>
    </xf>
    <xf numFmtId="0" fontId="0" fillId="0" borderId="11"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2" fillId="0" borderId="4" xfId="0" applyFont="1" applyBorder="1" applyAlignment="1" applyProtection="1">
      <alignment vertical="center"/>
    </xf>
    <xf numFmtId="0" fontId="2" fillId="0" borderId="0" xfId="0" applyFont="1" applyAlignment="1" applyProtection="1">
      <alignment vertical="center"/>
    </xf>
    <xf numFmtId="0" fontId="2" fillId="0" borderId="4" xfId="0" applyFont="1" applyBorder="1" applyAlignment="1">
      <alignment vertical="center"/>
    </xf>
    <xf numFmtId="0" fontId="3" fillId="0" borderId="4"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4" xfId="0" applyFont="1" applyBorder="1" applyAlignment="1">
      <alignment vertical="center"/>
    </xf>
    <xf numFmtId="0" fontId="18" fillId="0" borderId="0" xfId="0" applyFont="1" applyAlignment="1" applyProtection="1">
      <alignment vertical="center"/>
    </xf>
    <xf numFmtId="165" fontId="2" fillId="0" borderId="0" xfId="0" applyNumberFormat="1" applyFont="1" applyAlignment="1" applyProtection="1">
      <alignment horizontal="left" vertical="center"/>
    </xf>
    <xf numFmtId="0" fontId="0" fillId="0" borderId="13" xfId="0" applyBorder="1" applyAlignment="1">
      <alignment vertical="center"/>
    </xf>
    <xf numFmtId="0" fontId="0" fillId="0" borderId="14" xfId="0" applyBorder="1" applyAlignment="1">
      <alignment vertical="center"/>
    </xf>
    <xf numFmtId="0" fontId="0" fillId="0" borderId="0" xfId="0" applyFont="1" applyBorder="1" applyAlignment="1">
      <alignment vertical="center"/>
    </xf>
    <xf numFmtId="0" fontId="0" fillId="0" borderId="16" xfId="0" applyFont="1" applyBorder="1" applyAlignment="1">
      <alignment vertical="center"/>
    </xf>
    <xf numFmtId="0" fontId="0" fillId="0" borderId="0" xfId="0" applyFont="1" applyBorder="1" applyAlignment="1" applyProtection="1">
      <alignment vertical="center"/>
    </xf>
    <xf numFmtId="0" fontId="0" fillId="0" borderId="16" xfId="0" applyFont="1" applyBorder="1" applyAlignment="1" applyProtection="1">
      <alignment vertical="center"/>
    </xf>
    <xf numFmtId="0" fontId="0" fillId="4" borderId="8" xfId="0" applyFont="1" applyFill="1" applyBorder="1" applyAlignment="1" applyProtection="1">
      <alignment vertical="center"/>
    </xf>
    <xf numFmtId="0" fontId="22" fillId="4" borderId="9" xfId="0" applyFont="1" applyFill="1" applyBorder="1" applyAlignment="1" applyProtection="1">
      <alignment horizontal="center" vertical="center"/>
    </xf>
    <xf numFmtId="0" fontId="23" fillId="0" borderId="17" xfId="0" applyFont="1" applyBorder="1" applyAlignment="1" applyProtection="1">
      <alignment horizontal="center" vertical="center" wrapText="1"/>
    </xf>
    <xf numFmtId="0" fontId="23" fillId="0" borderId="18" xfId="0" applyFont="1" applyBorder="1" applyAlignment="1" applyProtection="1">
      <alignment horizontal="center" vertical="center" wrapText="1"/>
    </xf>
    <xf numFmtId="0" fontId="23" fillId="0" borderId="19" xfId="0" applyFont="1" applyBorder="1" applyAlignment="1" applyProtection="1">
      <alignment horizontal="center" vertical="center" wrapText="1"/>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4" fillId="0" borderId="4" xfId="0" applyFont="1" applyBorder="1" applyAlignment="1" applyProtection="1">
      <alignment vertical="center"/>
    </xf>
    <xf numFmtId="0" fontId="24" fillId="0" borderId="0" xfId="0" applyFont="1" applyAlignment="1" applyProtection="1">
      <alignment horizontal="left" vertical="center"/>
    </xf>
    <xf numFmtId="0" fontId="24" fillId="0" borderId="0" xfId="0" applyFont="1" applyAlignment="1" applyProtection="1">
      <alignment vertical="center"/>
    </xf>
    <xf numFmtId="4" fontId="24"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4" xfId="0" applyFont="1" applyBorder="1" applyAlignment="1">
      <alignment vertical="center"/>
    </xf>
    <xf numFmtId="4" fontId="20" fillId="0" borderId="15" xfId="0" applyNumberFormat="1" applyFont="1" applyBorder="1" applyAlignment="1" applyProtection="1">
      <alignment vertical="center"/>
    </xf>
    <xf numFmtId="4" fontId="20" fillId="0" borderId="0" xfId="0" applyNumberFormat="1" applyFont="1" applyBorder="1" applyAlignment="1" applyProtection="1">
      <alignment vertical="center"/>
    </xf>
    <xf numFmtId="166" fontId="20" fillId="0" borderId="0" xfId="0" applyNumberFormat="1" applyFont="1" applyBorder="1" applyAlignment="1" applyProtection="1">
      <alignment vertical="center"/>
    </xf>
    <xf numFmtId="4" fontId="20" fillId="0" borderId="16" xfId="0" applyNumberFormat="1" applyFont="1" applyBorder="1" applyAlignment="1" applyProtection="1">
      <alignment vertical="center"/>
    </xf>
    <xf numFmtId="0" fontId="4" fillId="0" borderId="0" xfId="0" applyFont="1" applyAlignment="1">
      <alignment horizontal="left" vertical="center"/>
    </xf>
    <xf numFmtId="0" fontId="25" fillId="0" borderId="0" xfId="0" applyFont="1" applyAlignment="1">
      <alignment horizontal="left" vertical="center"/>
    </xf>
    <xf numFmtId="0" fontId="5" fillId="0" borderId="4" xfId="0" applyFont="1" applyBorder="1" applyAlignment="1" applyProtection="1">
      <alignment vertical="center"/>
    </xf>
    <xf numFmtId="0" fontId="26" fillId="0" borderId="0" xfId="0" applyFont="1" applyAlignment="1" applyProtection="1">
      <alignment vertical="center"/>
    </xf>
    <xf numFmtId="0" fontId="27" fillId="0" borderId="0" xfId="0" applyFont="1" applyAlignment="1" applyProtection="1">
      <alignment vertical="center"/>
    </xf>
    <xf numFmtId="0" fontId="3" fillId="0" borderId="0" xfId="0" applyFont="1" applyAlignment="1" applyProtection="1">
      <alignment horizontal="center" vertical="center"/>
    </xf>
    <xf numFmtId="0" fontId="5" fillId="0" borderId="4" xfId="0" applyFont="1" applyBorder="1" applyAlignment="1">
      <alignment vertical="center"/>
    </xf>
    <xf numFmtId="4" fontId="28" fillId="0" borderId="15" xfId="0" applyNumberFormat="1" applyFont="1" applyBorder="1" applyAlignment="1" applyProtection="1">
      <alignment vertical="center"/>
    </xf>
    <xf numFmtId="4" fontId="28" fillId="0" borderId="0" xfId="0" applyNumberFormat="1" applyFont="1" applyBorder="1" applyAlignment="1" applyProtection="1">
      <alignment vertical="center"/>
    </xf>
    <xf numFmtId="166" fontId="28" fillId="0" borderId="0" xfId="0" applyNumberFormat="1" applyFont="1" applyBorder="1" applyAlignment="1" applyProtection="1">
      <alignment vertical="center"/>
    </xf>
    <xf numFmtId="4" fontId="28" fillId="0" borderId="16" xfId="0" applyNumberFormat="1" applyFont="1" applyBorder="1" applyAlignment="1" applyProtection="1">
      <alignment vertical="center"/>
    </xf>
    <xf numFmtId="0" fontId="5" fillId="0" borderId="0" xfId="0" applyFont="1" applyAlignment="1">
      <alignment horizontal="left" vertical="center"/>
    </xf>
    <xf numFmtId="0" fontId="29" fillId="0" borderId="0" xfId="1" applyFont="1" applyAlignment="1">
      <alignment horizontal="center" vertical="center"/>
    </xf>
    <xf numFmtId="0" fontId="7" fillId="0" borderId="0" xfId="0" applyFont="1" applyAlignment="1" applyProtection="1">
      <alignment vertical="center"/>
    </xf>
    <xf numFmtId="0" fontId="2" fillId="0" borderId="0" xfId="0" applyFont="1" applyAlignment="1" applyProtection="1">
      <alignment horizontal="center" vertical="center"/>
    </xf>
    <xf numFmtId="4" fontId="1" fillId="0" borderId="15" xfId="0" applyNumberFormat="1" applyFont="1" applyBorder="1" applyAlignment="1" applyProtection="1">
      <alignment vertical="center"/>
    </xf>
    <xf numFmtId="4" fontId="1" fillId="0" borderId="0" xfId="0" applyNumberFormat="1" applyFont="1" applyBorder="1" applyAlignment="1" applyProtection="1">
      <alignment vertical="center"/>
    </xf>
    <xf numFmtId="166" fontId="1" fillId="0" borderId="0" xfId="0" applyNumberFormat="1" applyFont="1" applyBorder="1" applyAlignment="1" applyProtection="1">
      <alignment vertical="center"/>
    </xf>
    <xf numFmtId="4" fontId="1" fillId="0" borderId="16" xfId="0" applyNumberFormat="1" applyFont="1" applyBorder="1" applyAlignment="1" applyProtection="1">
      <alignment vertical="center"/>
    </xf>
    <xf numFmtId="0" fontId="2" fillId="0" borderId="0" xfId="0" applyFont="1" applyAlignment="1">
      <alignment horizontal="left" vertical="center"/>
    </xf>
    <xf numFmtId="4" fontId="28" fillId="0" borderId="20" xfId="0" applyNumberFormat="1" applyFont="1" applyBorder="1" applyAlignment="1" applyProtection="1">
      <alignment vertical="center"/>
    </xf>
    <xf numFmtId="4" fontId="28" fillId="0" borderId="21" xfId="0" applyNumberFormat="1" applyFont="1" applyBorder="1" applyAlignment="1" applyProtection="1">
      <alignment vertical="center"/>
    </xf>
    <xf numFmtId="166" fontId="28" fillId="0" borderId="21" xfId="0" applyNumberFormat="1" applyFont="1" applyBorder="1" applyAlignment="1" applyProtection="1">
      <alignment vertical="center"/>
    </xf>
    <xf numFmtId="4" fontId="28" fillId="0" borderId="22" xfId="0" applyNumberFormat="1" applyFont="1" applyBorder="1" applyAlignment="1" applyProtection="1">
      <alignment vertical="center"/>
    </xf>
    <xf numFmtId="0" fontId="0" fillId="0" borderId="2" xfId="0" applyBorder="1"/>
    <xf numFmtId="0" fontId="0" fillId="0" borderId="3" xfId="0" applyBorder="1"/>
    <xf numFmtId="0" fontId="14" fillId="0" borderId="0" xfId="0" applyFont="1" applyAlignment="1">
      <alignment horizontal="left" vertical="center"/>
    </xf>
    <xf numFmtId="0" fontId="31" fillId="0" borderId="0" xfId="0" applyFont="1" applyAlignment="1">
      <alignment horizontal="left" vertical="center"/>
    </xf>
    <xf numFmtId="0" fontId="1" fillId="0" borderId="0" xfId="0" applyFont="1" applyAlignment="1">
      <alignment horizontal="left" vertical="center"/>
    </xf>
    <xf numFmtId="0" fontId="0" fillId="0" borderId="4" xfId="0" applyBorder="1" applyAlignment="1">
      <alignment vertical="center"/>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4" xfId="0" applyFont="1" applyBorder="1" applyAlignment="1">
      <alignment vertical="center" wrapText="1"/>
    </xf>
    <xf numFmtId="0" fontId="0" fillId="0" borderId="4" xfId="0" applyBorder="1" applyAlignment="1">
      <alignment vertical="center" wrapText="1"/>
    </xf>
    <xf numFmtId="0" fontId="0" fillId="0" borderId="13" xfId="0" applyFont="1" applyBorder="1" applyAlignment="1">
      <alignment vertical="center"/>
    </xf>
    <xf numFmtId="0" fontId="18" fillId="0" borderId="0" xfId="0" applyFont="1" applyAlignment="1">
      <alignment horizontal="left" vertical="center"/>
    </xf>
    <xf numFmtId="4" fontId="24" fillId="0" borderId="0" xfId="0" applyNumberFormat="1" applyFont="1" applyAlignment="1">
      <alignment vertical="center"/>
    </xf>
    <xf numFmtId="0" fontId="1" fillId="0" borderId="0" xfId="0" applyFont="1" applyAlignment="1">
      <alignment horizontal="right" vertical="center"/>
    </xf>
    <xf numFmtId="0" fontId="21"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7" xfId="0" applyFont="1" applyFill="1" applyBorder="1" applyAlignment="1">
      <alignment horizontal="left" vertical="center"/>
    </xf>
    <xf numFmtId="0" fontId="0" fillId="4" borderId="8" xfId="0" applyFont="1" applyFill="1" applyBorder="1" applyAlignment="1">
      <alignment vertical="center"/>
    </xf>
    <xf numFmtId="0" fontId="4" fillId="4" borderId="8" xfId="0" applyFont="1" applyFill="1" applyBorder="1" applyAlignment="1">
      <alignment horizontal="right" vertical="center"/>
    </xf>
    <xf numFmtId="0" fontId="4" fillId="4" borderId="8" xfId="0" applyFont="1" applyFill="1" applyBorder="1" applyAlignment="1">
      <alignment horizontal="center" vertical="center"/>
    </xf>
    <xf numFmtId="4" fontId="4" fillId="4" borderId="8" xfId="0" applyNumberFormat="1" applyFont="1" applyFill="1" applyBorder="1" applyAlignment="1">
      <alignment vertical="center"/>
    </xf>
    <xf numFmtId="0" fontId="0" fillId="4" borderId="9" xfId="0" applyFont="1" applyFill="1" applyBorder="1" applyAlignment="1">
      <alignment vertical="center"/>
    </xf>
    <xf numFmtId="0" fontId="0" fillId="0" borderId="10" xfId="0" applyFont="1" applyBorder="1" applyAlignment="1">
      <alignment vertical="center"/>
    </xf>
    <xf numFmtId="0" fontId="0" fillId="0" borderId="11" xfId="0" applyFont="1" applyBorder="1" applyAlignment="1">
      <alignment vertical="center"/>
    </xf>
    <xf numFmtId="0" fontId="0" fillId="0" borderId="2" xfId="0" applyFont="1" applyBorder="1" applyAlignment="1">
      <alignment vertical="center"/>
    </xf>
    <xf numFmtId="0" fontId="0" fillId="0" borderId="3" xfId="0" applyFont="1" applyBorder="1" applyAlignment="1">
      <alignment vertical="center"/>
    </xf>
    <xf numFmtId="0" fontId="22" fillId="4" borderId="0" xfId="0" applyFont="1" applyFill="1" applyAlignment="1" applyProtection="1">
      <alignment horizontal="left" vertical="center"/>
    </xf>
    <xf numFmtId="0" fontId="0" fillId="4" borderId="0" xfId="0" applyFont="1" applyFill="1" applyAlignment="1" applyProtection="1">
      <alignment vertical="center"/>
    </xf>
    <xf numFmtId="0" fontId="22" fillId="4" borderId="0" xfId="0" applyFont="1" applyFill="1" applyAlignment="1" applyProtection="1">
      <alignment horizontal="right" vertical="center"/>
    </xf>
    <xf numFmtId="0" fontId="32" fillId="0" borderId="0" xfId="0" applyFont="1" applyAlignment="1" applyProtection="1">
      <alignment horizontal="left" vertical="center"/>
    </xf>
    <xf numFmtId="0" fontId="6" fillId="0" borderId="4" xfId="0" applyFont="1" applyBorder="1" applyAlignment="1" applyProtection="1">
      <alignment vertical="center"/>
    </xf>
    <xf numFmtId="0" fontId="6" fillId="0" borderId="0" xfId="0" applyFont="1" applyAlignment="1" applyProtection="1">
      <alignment vertical="center"/>
    </xf>
    <xf numFmtId="0" fontId="6" fillId="0" borderId="21" xfId="0" applyFont="1" applyBorder="1" applyAlignment="1" applyProtection="1">
      <alignment horizontal="left" vertical="center"/>
    </xf>
    <xf numFmtId="0" fontId="6" fillId="0" borderId="21" xfId="0" applyFont="1" applyBorder="1" applyAlignment="1" applyProtection="1">
      <alignment vertical="center"/>
    </xf>
    <xf numFmtId="4" fontId="6" fillId="0" borderId="21" xfId="0" applyNumberFormat="1" applyFont="1" applyBorder="1" applyAlignment="1" applyProtection="1">
      <alignment vertical="center"/>
    </xf>
    <xf numFmtId="0" fontId="6" fillId="0" borderId="4" xfId="0" applyFont="1" applyBorder="1" applyAlignment="1">
      <alignment vertical="center"/>
    </xf>
    <xf numFmtId="0" fontId="7" fillId="0" borderId="4" xfId="0" applyFont="1" applyBorder="1" applyAlignment="1" applyProtection="1">
      <alignment vertical="center"/>
    </xf>
    <xf numFmtId="0" fontId="7" fillId="0" borderId="21" xfId="0" applyFont="1" applyBorder="1" applyAlignment="1" applyProtection="1">
      <alignment horizontal="left" vertical="center"/>
    </xf>
    <xf numFmtId="0" fontId="7" fillId="0" borderId="21" xfId="0" applyFont="1" applyBorder="1" applyAlignment="1" applyProtection="1">
      <alignment vertical="center"/>
    </xf>
    <xf numFmtId="4" fontId="7" fillId="0" borderId="21" xfId="0" applyNumberFormat="1" applyFont="1" applyBorder="1" applyAlignment="1" applyProtection="1">
      <alignment vertical="center"/>
    </xf>
    <xf numFmtId="0" fontId="7" fillId="0" borderId="4" xfId="0" applyFont="1" applyBorder="1" applyAlignment="1">
      <alignment vertical="center"/>
    </xf>
    <xf numFmtId="0" fontId="0" fillId="0" borderId="0" xfId="0" applyFont="1" applyAlignment="1">
      <alignment horizontal="center" vertical="center" wrapText="1"/>
    </xf>
    <xf numFmtId="0" fontId="0" fillId="0" borderId="4" xfId="0" applyFont="1" applyBorder="1" applyAlignment="1" applyProtection="1">
      <alignment horizontal="center" vertical="center" wrapText="1"/>
    </xf>
    <xf numFmtId="0" fontId="22" fillId="4" borderId="17" xfId="0" applyFont="1" applyFill="1" applyBorder="1" applyAlignment="1" applyProtection="1">
      <alignment horizontal="center" vertical="center" wrapText="1"/>
    </xf>
    <xf numFmtId="0" fontId="22" fillId="4" borderId="18" xfId="0" applyFont="1" applyFill="1" applyBorder="1" applyAlignment="1" applyProtection="1">
      <alignment horizontal="center" vertical="center" wrapText="1"/>
    </xf>
    <xf numFmtId="0" fontId="22" fillId="4" borderId="19" xfId="0" applyFont="1" applyFill="1" applyBorder="1" applyAlignment="1" applyProtection="1">
      <alignment horizontal="center" vertical="center" wrapText="1"/>
    </xf>
    <xf numFmtId="0" fontId="0" fillId="0" borderId="4" xfId="0" applyBorder="1" applyAlignment="1">
      <alignment horizontal="center" vertical="center" wrapText="1"/>
    </xf>
    <xf numFmtId="4" fontId="24" fillId="0" borderId="0" xfId="0" applyNumberFormat="1" applyFont="1" applyAlignment="1" applyProtection="1"/>
    <xf numFmtId="0" fontId="0" fillId="0" borderId="13" xfId="0" applyBorder="1" applyAlignment="1" applyProtection="1">
      <alignment vertical="center"/>
    </xf>
    <xf numFmtId="166" fontId="33" fillId="0" borderId="13" xfId="0" applyNumberFormat="1" applyFont="1" applyBorder="1" applyAlignment="1" applyProtection="1"/>
    <xf numFmtId="166" fontId="33" fillId="0" borderId="14" xfId="0" applyNumberFormat="1" applyFont="1" applyBorder="1" applyAlignment="1" applyProtection="1"/>
    <xf numFmtId="4" fontId="34" fillId="0" borderId="0" xfId="0" applyNumberFormat="1" applyFont="1" applyAlignment="1">
      <alignment vertical="center"/>
    </xf>
    <xf numFmtId="0" fontId="8" fillId="0" borderId="4"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4" xfId="0" applyFont="1" applyBorder="1" applyAlignment="1"/>
    <xf numFmtId="0" fontId="8" fillId="0" borderId="15"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6"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2" fillId="0" borderId="23" xfId="0" applyFont="1" applyBorder="1" applyAlignment="1" applyProtection="1">
      <alignment horizontal="center" vertical="center"/>
    </xf>
    <xf numFmtId="49" fontId="22" fillId="0" borderId="23" xfId="0" applyNumberFormat="1" applyFont="1" applyBorder="1" applyAlignment="1" applyProtection="1">
      <alignment horizontal="left" vertical="center" wrapText="1"/>
    </xf>
    <xf numFmtId="0" fontId="22" fillId="0" borderId="23" xfId="0" applyFont="1" applyBorder="1" applyAlignment="1" applyProtection="1">
      <alignment horizontal="left" vertical="center" wrapText="1"/>
    </xf>
    <xf numFmtId="0" fontId="22" fillId="0" borderId="23" xfId="0" applyFont="1" applyBorder="1" applyAlignment="1" applyProtection="1">
      <alignment horizontal="center" vertical="center" wrapText="1"/>
    </xf>
    <xf numFmtId="167" fontId="22" fillId="0" borderId="23" xfId="0" applyNumberFormat="1" applyFont="1" applyBorder="1" applyAlignment="1" applyProtection="1">
      <alignment vertical="center"/>
    </xf>
    <xf numFmtId="4" fontId="22" fillId="2" borderId="23" xfId="0" applyNumberFormat="1" applyFont="1" applyFill="1" applyBorder="1" applyAlignment="1" applyProtection="1">
      <alignment vertical="center"/>
      <protection locked="0"/>
    </xf>
    <xf numFmtId="4" fontId="22" fillId="0" borderId="23" xfId="0" applyNumberFormat="1" applyFont="1" applyBorder="1" applyAlignment="1" applyProtection="1">
      <alignment vertical="center"/>
    </xf>
    <xf numFmtId="0" fontId="23" fillId="2" borderId="15" xfId="0" applyFont="1" applyFill="1" applyBorder="1" applyAlignment="1" applyProtection="1">
      <alignment horizontal="left" vertical="center"/>
      <protection locked="0"/>
    </xf>
    <xf numFmtId="0" fontId="23" fillId="0" borderId="0" xfId="0" applyFont="1" applyBorder="1" applyAlignment="1" applyProtection="1">
      <alignment horizontal="center" vertical="center"/>
    </xf>
    <xf numFmtId="166" fontId="23" fillId="0" borderId="0" xfId="0" applyNumberFormat="1" applyFont="1" applyBorder="1" applyAlignment="1" applyProtection="1">
      <alignment vertical="center"/>
    </xf>
    <xf numFmtId="166" fontId="23" fillId="0" borderId="16" xfId="0" applyNumberFormat="1" applyFont="1" applyBorder="1" applyAlignment="1" applyProtection="1">
      <alignment vertical="center"/>
    </xf>
    <xf numFmtId="0" fontId="22" fillId="0" borderId="0" xfId="0" applyFont="1" applyAlignment="1">
      <alignment horizontal="left" vertical="center"/>
    </xf>
    <xf numFmtId="4" fontId="0" fillId="0" borderId="0" xfId="0" applyNumberFormat="1" applyFont="1" applyAlignment="1">
      <alignment vertical="center"/>
    </xf>
    <xf numFmtId="0" fontId="35" fillId="0" borderId="0" xfId="0" applyFont="1" applyAlignment="1" applyProtection="1">
      <alignment horizontal="left" vertical="center"/>
    </xf>
    <xf numFmtId="0" fontId="36" fillId="0" borderId="0" xfId="0" applyFont="1" applyAlignment="1" applyProtection="1">
      <alignment horizontal="left" vertical="center" wrapText="1"/>
    </xf>
    <xf numFmtId="0" fontId="0" fillId="0" borderId="0" xfId="0" applyFont="1" applyAlignment="1" applyProtection="1">
      <alignment vertical="center"/>
      <protection locked="0"/>
    </xf>
    <xf numFmtId="0" fontId="0" fillId="0" borderId="15" xfId="0" applyFont="1" applyBorder="1" applyAlignment="1" applyProtection="1">
      <alignment vertical="center"/>
    </xf>
    <xf numFmtId="0" fontId="0" fillId="0" borderId="0" xfId="0" applyBorder="1" applyAlignment="1" applyProtection="1">
      <alignment vertical="center"/>
    </xf>
    <xf numFmtId="0" fontId="37" fillId="0" borderId="0" xfId="0" applyFont="1" applyAlignment="1" applyProtection="1">
      <alignment horizontal="left" vertical="center"/>
    </xf>
    <xf numFmtId="0" fontId="38" fillId="0" borderId="0" xfId="1" applyFont="1" applyAlignment="1" applyProtection="1">
      <alignment vertical="center" wrapText="1"/>
    </xf>
    <xf numFmtId="0" fontId="9" fillId="0" borderId="4"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0" fontId="9" fillId="0" borderId="0" xfId="0" applyFont="1" applyAlignment="1" applyProtection="1">
      <alignment vertical="center"/>
      <protection locked="0"/>
    </xf>
    <xf numFmtId="0" fontId="9" fillId="0" borderId="4" xfId="0" applyFont="1" applyBorder="1" applyAlignment="1">
      <alignment vertical="center"/>
    </xf>
    <xf numFmtId="0" fontId="9" fillId="0" borderId="15" xfId="0" applyFont="1" applyBorder="1" applyAlignment="1" applyProtection="1">
      <alignment vertical="center"/>
    </xf>
    <xf numFmtId="0" fontId="9" fillId="0" borderId="0" xfId="0" applyFont="1" applyBorder="1" applyAlignment="1" applyProtection="1">
      <alignment vertical="center"/>
    </xf>
    <xf numFmtId="0" fontId="9" fillId="0" borderId="16" xfId="0" applyFont="1" applyBorder="1" applyAlignment="1" applyProtection="1">
      <alignment vertical="center"/>
    </xf>
    <xf numFmtId="0" fontId="9" fillId="0" borderId="0" xfId="0" applyFont="1" applyAlignment="1">
      <alignment horizontal="left" vertical="center"/>
    </xf>
    <xf numFmtId="0" fontId="10" fillId="0" borderId="4"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4" xfId="0" applyFont="1" applyBorder="1" applyAlignment="1">
      <alignment vertical="center"/>
    </xf>
    <xf numFmtId="0" fontId="10" fillId="0" borderId="15" xfId="0" applyFont="1" applyBorder="1" applyAlignment="1" applyProtection="1">
      <alignment vertical="center"/>
    </xf>
    <xf numFmtId="0" fontId="10" fillId="0" borderId="0" xfId="0" applyFont="1" applyBorder="1" applyAlignment="1" applyProtection="1">
      <alignment vertical="center"/>
    </xf>
    <xf numFmtId="0" fontId="10" fillId="0" borderId="16" xfId="0" applyFont="1" applyBorder="1" applyAlignment="1" applyProtection="1">
      <alignment vertical="center"/>
    </xf>
    <xf numFmtId="0" fontId="10" fillId="0" borderId="0" xfId="0" applyFont="1" applyAlignment="1">
      <alignment horizontal="left" vertical="center"/>
    </xf>
    <xf numFmtId="0" fontId="11" fillId="0" borderId="4"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167" fontId="11" fillId="0" borderId="0" xfId="0" applyNumberFormat="1" applyFont="1" applyAlignment="1" applyProtection="1">
      <alignment vertical="center"/>
    </xf>
    <xf numFmtId="0" fontId="11" fillId="0" borderId="0" xfId="0" applyFont="1" applyAlignment="1" applyProtection="1">
      <alignment vertical="center"/>
      <protection locked="0"/>
    </xf>
    <xf numFmtId="0" fontId="11" fillId="0" borderId="4" xfId="0" applyFont="1" applyBorder="1" applyAlignment="1">
      <alignment vertical="center"/>
    </xf>
    <xf numFmtId="0" fontId="11" fillId="0" borderId="15" xfId="0" applyFont="1" applyBorder="1" applyAlignment="1" applyProtection="1">
      <alignment vertical="center"/>
    </xf>
    <xf numFmtId="0" fontId="11" fillId="0" borderId="0" xfId="0" applyFont="1" applyBorder="1" applyAlignment="1" applyProtection="1">
      <alignment vertical="center"/>
    </xf>
    <xf numFmtId="0" fontId="11" fillId="0" borderId="16" xfId="0" applyFont="1" applyBorder="1" applyAlignment="1" applyProtection="1">
      <alignment vertical="center"/>
    </xf>
    <xf numFmtId="0" fontId="11" fillId="0" borderId="0" xfId="0" applyFont="1" applyAlignment="1">
      <alignment horizontal="left" vertical="center"/>
    </xf>
    <xf numFmtId="0" fontId="39" fillId="0" borderId="23" xfId="0" applyFont="1" applyBorder="1" applyAlignment="1" applyProtection="1">
      <alignment horizontal="center" vertical="center"/>
    </xf>
    <xf numFmtId="49" fontId="39" fillId="0" borderId="23" xfId="0" applyNumberFormat="1" applyFont="1" applyBorder="1" applyAlignment="1" applyProtection="1">
      <alignment horizontal="left" vertical="center" wrapText="1"/>
    </xf>
    <xf numFmtId="0" fontId="39" fillId="0" borderId="23" xfId="0" applyFont="1" applyBorder="1" applyAlignment="1" applyProtection="1">
      <alignment horizontal="left" vertical="center" wrapText="1"/>
    </xf>
    <xf numFmtId="0" fontId="39" fillId="0" borderId="23" xfId="0" applyFont="1" applyBorder="1" applyAlignment="1" applyProtection="1">
      <alignment horizontal="center" vertical="center" wrapText="1"/>
    </xf>
    <xf numFmtId="167" fontId="39" fillId="0" borderId="23" xfId="0" applyNumberFormat="1" applyFont="1" applyBorder="1" applyAlignment="1" applyProtection="1">
      <alignment vertical="center"/>
    </xf>
    <xf numFmtId="4" fontId="39" fillId="2" borderId="23" xfId="0" applyNumberFormat="1" applyFont="1" applyFill="1" applyBorder="1" applyAlignment="1" applyProtection="1">
      <alignment vertical="center"/>
      <protection locked="0"/>
    </xf>
    <xf numFmtId="4" fontId="39" fillId="0" borderId="23" xfId="0" applyNumberFormat="1" applyFont="1" applyBorder="1" applyAlignment="1" applyProtection="1">
      <alignment vertical="center"/>
    </xf>
    <xf numFmtId="0" fontId="40" fillId="0" borderId="4" xfId="0" applyFont="1" applyBorder="1" applyAlignment="1">
      <alignment vertical="center"/>
    </xf>
    <xf numFmtId="0" fontId="39" fillId="2" borderId="15" xfId="0" applyFont="1" applyFill="1" applyBorder="1" applyAlignment="1" applyProtection="1">
      <alignment horizontal="left" vertical="center"/>
      <protection locked="0"/>
    </xf>
    <xf numFmtId="0" fontId="39" fillId="0" borderId="0" xfId="0" applyFont="1" applyBorder="1" applyAlignment="1" applyProtection="1">
      <alignment horizontal="center" vertical="center"/>
    </xf>
    <xf numFmtId="0" fontId="12" fillId="0" borderId="4" xfId="0" applyFont="1" applyBorder="1" applyAlignment="1" applyProtection="1">
      <alignment vertical="center"/>
    </xf>
    <xf numFmtId="0" fontId="12" fillId="0" borderId="0" xfId="0" applyFont="1" applyAlignment="1" applyProtection="1">
      <alignment vertical="center"/>
    </xf>
    <xf numFmtId="0" fontId="12" fillId="0" borderId="0" xfId="0" applyFont="1" applyAlignment="1" applyProtection="1">
      <alignment horizontal="left" vertical="center"/>
    </xf>
    <xf numFmtId="0" fontId="12" fillId="0" borderId="0" xfId="0" applyFont="1" applyAlignment="1" applyProtection="1">
      <alignment horizontal="left" vertical="center" wrapText="1"/>
    </xf>
    <xf numFmtId="167" fontId="12" fillId="0" borderId="0" xfId="0" applyNumberFormat="1" applyFont="1" applyAlignment="1" applyProtection="1">
      <alignment vertical="center"/>
    </xf>
    <xf numFmtId="0" fontId="12" fillId="0" borderId="0" xfId="0" applyFont="1" applyAlignment="1" applyProtection="1">
      <alignment vertical="center"/>
      <protection locked="0"/>
    </xf>
    <xf numFmtId="0" fontId="12" fillId="0" borderId="4" xfId="0" applyFont="1" applyBorder="1" applyAlignment="1">
      <alignment vertical="center"/>
    </xf>
    <xf numFmtId="0" fontId="12" fillId="0" borderId="15" xfId="0" applyFont="1" applyBorder="1" applyAlignment="1" applyProtection="1">
      <alignment vertical="center"/>
    </xf>
    <xf numFmtId="0" fontId="12" fillId="0" borderId="0" xfId="0" applyFont="1" applyBorder="1" applyAlignment="1" applyProtection="1">
      <alignment vertical="center"/>
    </xf>
    <xf numFmtId="0" fontId="12" fillId="0" borderId="16" xfId="0" applyFont="1" applyBorder="1" applyAlignment="1" applyProtection="1">
      <alignment vertical="center"/>
    </xf>
    <xf numFmtId="0" fontId="12" fillId="0" borderId="0" xfId="0" applyFont="1" applyAlignment="1">
      <alignment horizontal="left" vertical="center"/>
    </xf>
    <xf numFmtId="0" fontId="11" fillId="0" borderId="20" xfId="0" applyFont="1" applyBorder="1" applyAlignment="1" applyProtection="1">
      <alignment vertical="center"/>
    </xf>
    <xf numFmtId="0" fontId="11" fillId="0" borderId="21" xfId="0" applyFont="1" applyBorder="1" applyAlignment="1" applyProtection="1">
      <alignment vertical="center"/>
    </xf>
    <xf numFmtId="0" fontId="11" fillId="0" borderId="22" xfId="0" applyFont="1" applyBorder="1" applyAlignment="1" applyProtection="1">
      <alignment vertical="center"/>
    </xf>
    <xf numFmtId="0" fontId="41" fillId="0" borderId="0" xfId="0" applyFont="1" applyAlignment="1" applyProtection="1">
      <alignment vertical="center" wrapText="1"/>
    </xf>
    <xf numFmtId="0" fontId="0" fillId="0" borderId="20" xfId="0" applyFont="1" applyBorder="1" applyAlignment="1" applyProtection="1">
      <alignment vertical="center"/>
    </xf>
    <xf numFmtId="0" fontId="0" fillId="0" borderId="21" xfId="0" applyBorder="1" applyAlignment="1" applyProtection="1">
      <alignment vertical="center"/>
    </xf>
    <xf numFmtId="0" fontId="0" fillId="0" borderId="21" xfId="0" applyFont="1" applyBorder="1" applyAlignment="1" applyProtection="1">
      <alignment vertical="center"/>
    </xf>
    <xf numFmtId="0" fontId="0" fillId="0" borderId="22" xfId="0" applyFont="1" applyBorder="1" applyAlignment="1" applyProtection="1">
      <alignment vertical="center"/>
    </xf>
    <xf numFmtId="167" fontId="22" fillId="2" borderId="23" xfId="0" applyNumberFormat="1" applyFont="1" applyFill="1" applyBorder="1" applyAlignment="1" applyProtection="1">
      <alignment vertical="center"/>
      <protection locked="0"/>
    </xf>
    <xf numFmtId="0" fontId="0" fillId="0" borderId="0" xfId="0" applyAlignment="1">
      <alignment vertical="top"/>
    </xf>
    <xf numFmtId="0" fontId="42" fillId="0" borderId="24" xfId="0" applyFont="1" applyBorder="1" applyAlignment="1">
      <alignment vertical="center" wrapText="1"/>
    </xf>
    <xf numFmtId="0" fontId="42" fillId="0" borderId="25" xfId="0" applyFont="1" applyBorder="1" applyAlignment="1">
      <alignment vertical="center" wrapText="1"/>
    </xf>
    <xf numFmtId="0" fontId="42" fillId="0" borderId="26" xfId="0" applyFont="1" applyBorder="1" applyAlignment="1">
      <alignment vertical="center" wrapText="1"/>
    </xf>
    <xf numFmtId="0" fontId="42" fillId="0" borderId="27" xfId="0" applyFont="1" applyBorder="1" applyAlignment="1">
      <alignment horizontal="center" vertical="center" wrapText="1"/>
    </xf>
    <xf numFmtId="0" fontId="42" fillId="0" borderId="28" xfId="0" applyFont="1" applyBorder="1" applyAlignment="1">
      <alignment horizontal="center" vertical="center" wrapText="1"/>
    </xf>
    <xf numFmtId="0" fontId="42" fillId="0" borderId="27" xfId="0" applyFont="1" applyBorder="1" applyAlignment="1">
      <alignment vertical="center" wrapText="1"/>
    </xf>
    <xf numFmtId="0" fontId="42" fillId="0" borderId="28" xfId="0" applyFont="1" applyBorder="1" applyAlignment="1">
      <alignment vertical="center" wrapText="1"/>
    </xf>
    <xf numFmtId="0" fontId="44" fillId="0" borderId="1" xfId="0" applyFont="1" applyBorder="1" applyAlignment="1">
      <alignment horizontal="left" vertical="center" wrapText="1"/>
    </xf>
    <xf numFmtId="0" fontId="45" fillId="0" borderId="1" xfId="0" applyFont="1" applyBorder="1" applyAlignment="1">
      <alignment horizontal="left" vertical="center" wrapText="1"/>
    </xf>
    <xf numFmtId="0" fontId="46" fillId="0" borderId="27" xfId="0" applyFont="1" applyBorder="1" applyAlignment="1">
      <alignment vertical="center" wrapText="1"/>
    </xf>
    <xf numFmtId="0" fontId="45" fillId="0" borderId="1" xfId="0" applyFont="1" applyBorder="1" applyAlignment="1">
      <alignment vertical="center" wrapText="1"/>
    </xf>
    <xf numFmtId="0" fontId="45" fillId="0" borderId="1" xfId="0" applyFont="1" applyBorder="1" applyAlignment="1">
      <alignment horizontal="left" vertical="center"/>
    </xf>
    <xf numFmtId="0" fontId="45" fillId="0" borderId="1" xfId="0" applyFont="1" applyBorder="1" applyAlignment="1">
      <alignment vertical="center"/>
    </xf>
    <xf numFmtId="49" fontId="45" fillId="0" borderId="1" xfId="0" applyNumberFormat="1" applyFont="1" applyBorder="1" applyAlignment="1">
      <alignment vertical="center" wrapText="1"/>
    </xf>
    <xf numFmtId="0" fontId="42" fillId="0" borderId="30" xfId="0" applyFont="1" applyBorder="1" applyAlignment="1">
      <alignment vertical="center" wrapText="1"/>
    </xf>
    <xf numFmtId="0" fontId="47" fillId="0" borderId="29" xfId="0" applyFont="1" applyBorder="1" applyAlignment="1">
      <alignment vertical="center" wrapText="1"/>
    </xf>
    <xf numFmtId="0" fontId="42" fillId="0" borderId="31" xfId="0" applyFont="1" applyBorder="1" applyAlignment="1">
      <alignment vertical="center" wrapText="1"/>
    </xf>
    <xf numFmtId="0" fontId="42" fillId="0" borderId="1" xfId="0" applyFont="1" applyBorder="1" applyAlignment="1">
      <alignment vertical="top"/>
    </xf>
    <xf numFmtId="0" fontId="42" fillId="0" borderId="0" xfId="0" applyFont="1" applyAlignment="1">
      <alignment vertical="top"/>
    </xf>
    <xf numFmtId="0" fontId="42" fillId="0" borderId="24" xfId="0" applyFont="1" applyBorder="1" applyAlignment="1">
      <alignment horizontal="left" vertical="center"/>
    </xf>
    <xf numFmtId="0" fontId="42" fillId="0" borderId="25" xfId="0" applyFont="1" applyBorder="1" applyAlignment="1">
      <alignment horizontal="left" vertical="center"/>
    </xf>
    <xf numFmtId="0" fontId="42" fillId="0" borderId="26" xfId="0" applyFont="1" applyBorder="1" applyAlignment="1">
      <alignment horizontal="left" vertical="center"/>
    </xf>
    <xf numFmtId="0" fontId="42" fillId="0" borderId="27" xfId="0" applyFont="1" applyBorder="1" applyAlignment="1">
      <alignment horizontal="left" vertical="center"/>
    </xf>
    <xf numFmtId="0" fontId="42" fillId="0" borderId="28" xfId="0" applyFont="1" applyBorder="1" applyAlignment="1">
      <alignment horizontal="left" vertical="center"/>
    </xf>
    <xf numFmtId="0" fontId="44" fillId="0" borderId="1" xfId="0" applyFont="1" applyBorder="1" applyAlignment="1">
      <alignment horizontal="left" vertical="center"/>
    </xf>
    <xf numFmtId="0" fontId="48" fillId="0" borderId="0" xfId="0" applyFont="1" applyAlignment="1">
      <alignment horizontal="left" vertical="center"/>
    </xf>
    <xf numFmtId="0" fontId="44" fillId="0" borderId="29" xfId="0" applyFont="1" applyBorder="1" applyAlignment="1">
      <alignment horizontal="left" vertical="center"/>
    </xf>
    <xf numFmtId="0" fontId="44" fillId="0" borderId="29" xfId="0" applyFont="1" applyBorder="1" applyAlignment="1">
      <alignment horizontal="center" vertical="center"/>
    </xf>
    <xf numFmtId="0" fontId="48" fillId="0" borderId="29" xfId="0" applyFont="1" applyBorder="1" applyAlignment="1">
      <alignment horizontal="left" vertical="center"/>
    </xf>
    <xf numFmtId="0" fontId="49" fillId="0" borderId="1" xfId="0" applyFont="1" applyBorder="1" applyAlignment="1">
      <alignment horizontal="left" vertical="center"/>
    </xf>
    <xf numFmtId="0" fontId="46" fillId="0" borderId="0" xfId="0" applyFont="1" applyAlignment="1">
      <alignment horizontal="left" vertical="center"/>
    </xf>
    <xf numFmtId="0" fontId="50" fillId="0" borderId="1" xfId="0" applyFont="1" applyBorder="1" applyAlignment="1">
      <alignment horizontal="left" vertical="center"/>
    </xf>
    <xf numFmtId="0" fontId="45" fillId="0" borderId="1" xfId="0" applyFont="1" applyBorder="1" applyAlignment="1">
      <alignment horizontal="center" vertical="center"/>
    </xf>
    <xf numFmtId="0" fontId="45" fillId="0" borderId="0" xfId="0" applyFont="1" applyAlignment="1">
      <alignment horizontal="left" vertical="center"/>
    </xf>
    <xf numFmtId="0" fontId="46" fillId="0" borderId="27" xfId="0" applyFont="1" applyBorder="1" applyAlignment="1">
      <alignment horizontal="left" vertical="center"/>
    </xf>
    <xf numFmtId="0" fontId="45" fillId="0" borderId="1" xfId="0" applyFont="1" applyFill="1" applyBorder="1" applyAlignment="1">
      <alignment horizontal="left" vertical="center"/>
    </xf>
    <xf numFmtId="0" fontId="45" fillId="0" borderId="1" xfId="0" applyFont="1" applyFill="1" applyBorder="1" applyAlignment="1">
      <alignment horizontal="center" vertical="center"/>
    </xf>
    <xf numFmtId="0" fontId="42" fillId="0" borderId="30" xfId="0" applyFont="1" applyBorder="1" applyAlignment="1">
      <alignment horizontal="left" vertical="center"/>
    </xf>
    <xf numFmtId="0" fontId="47" fillId="0" borderId="29" xfId="0" applyFont="1" applyBorder="1" applyAlignment="1">
      <alignment horizontal="left" vertical="center"/>
    </xf>
    <xf numFmtId="0" fontId="42" fillId="0" borderId="31" xfId="0" applyFont="1" applyBorder="1" applyAlignment="1">
      <alignment horizontal="left" vertical="center"/>
    </xf>
    <xf numFmtId="0" fontId="42" fillId="0" borderId="1" xfId="0" applyFont="1" applyBorder="1" applyAlignment="1">
      <alignment horizontal="left" vertical="center"/>
    </xf>
    <xf numFmtId="0" fontId="47" fillId="0" borderId="1" xfId="0" applyFont="1" applyBorder="1" applyAlignment="1">
      <alignment horizontal="left" vertical="center"/>
    </xf>
    <xf numFmtId="0" fontId="48" fillId="0" borderId="1" xfId="0" applyFont="1" applyBorder="1" applyAlignment="1">
      <alignment horizontal="left" vertical="center"/>
    </xf>
    <xf numFmtId="0" fontId="46" fillId="0" borderId="29" xfId="0" applyFont="1" applyBorder="1" applyAlignment="1">
      <alignment horizontal="left" vertical="center"/>
    </xf>
    <xf numFmtId="0" fontId="42" fillId="0" borderId="1" xfId="0" applyFont="1" applyBorder="1" applyAlignment="1">
      <alignment horizontal="left" vertical="center" wrapText="1"/>
    </xf>
    <xf numFmtId="0" fontId="46" fillId="0" borderId="1" xfId="0" applyFont="1" applyBorder="1" applyAlignment="1">
      <alignment horizontal="left" vertical="center" wrapText="1"/>
    </xf>
    <xf numFmtId="0" fontId="46" fillId="0" borderId="1" xfId="0" applyFont="1" applyBorder="1" applyAlignment="1">
      <alignment horizontal="center" vertical="center" wrapText="1"/>
    </xf>
    <xf numFmtId="0" fontId="42" fillId="0" borderId="24" xfId="0" applyFont="1" applyBorder="1" applyAlignment="1">
      <alignment horizontal="left" vertical="center" wrapText="1"/>
    </xf>
    <xf numFmtId="0" fontId="42" fillId="0" borderId="25" xfId="0" applyFont="1" applyBorder="1" applyAlignment="1">
      <alignment horizontal="left" vertical="center" wrapText="1"/>
    </xf>
    <xf numFmtId="0" fontId="42" fillId="0" borderId="26" xfId="0" applyFont="1" applyBorder="1" applyAlignment="1">
      <alignment horizontal="left" vertical="center" wrapText="1"/>
    </xf>
    <xf numFmtId="0" fontId="42" fillId="0" borderId="27" xfId="0" applyFont="1" applyBorder="1" applyAlignment="1">
      <alignment horizontal="left" vertical="center" wrapText="1"/>
    </xf>
    <xf numFmtId="0" fontId="42" fillId="0" borderId="28" xfId="0" applyFont="1" applyBorder="1" applyAlignment="1">
      <alignment horizontal="left" vertical="center" wrapText="1"/>
    </xf>
    <xf numFmtId="0" fontId="48" fillId="0" borderId="27" xfId="0" applyFont="1" applyBorder="1" applyAlignment="1">
      <alignment horizontal="left" vertical="center" wrapText="1"/>
    </xf>
    <xf numFmtId="0" fontId="48" fillId="0" borderId="28" xfId="0" applyFont="1" applyBorder="1" applyAlignment="1">
      <alignment horizontal="left" vertical="center" wrapText="1"/>
    </xf>
    <xf numFmtId="0" fontId="46" fillId="0" borderId="27" xfId="0" applyFont="1" applyBorder="1" applyAlignment="1">
      <alignment horizontal="left" vertical="center" wrapText="1"/>
    </xf>
    <xf numFmtId="0" fontId="46" fillId="0" borderId="1" xfId="0" applyFont="1" applyBorder="1" applyAlignment="1">
      <alignment horizontal="left" vertical="center"/>
    </xf>
    <xf numFmtId="0" fontId="46" fillId="0" borderId="28" xfId="0" applyFont="1" applyBorder="1" applyAlignment="1">
      <alignment horizontal="left" vertical="center" wrapText="1"/>
    </xf>
    <xf numFmtId="0" fontId="46" fillId="0" borderId="28" xfId="0" applyFont="1" applyBorder="1" applyAlignment="1">
      <alignment horizontal="left" vertical="center"/>
    </xf>
    <xf numFmtId="0" fontId="46" fillId="0" borderId="30" xfId="0" applyFont="1" applyBorder="1" applyAlignment="1">
      <alignment horizontal="left" vertical="center" wrapText="1"/>
    </xf>
    <xf numFmtId="0" fontId="46" fillId="0" borderId="29" xfId="0" applyFont="1" applyBorder="1" applyAlignment="1">
      <alignment horizontal="left" vertical="center" wrapText="1"/>
    </xf>
    <xf numFmtId="0" fontId="46" fillId="0" borderId="31" xfId="0" applyFont="1" applyBorder="1" applyAlignment="1">
      <alignment horizontal="left" vertical="center" wrapText="1"/>
    </xf>
    <xf numFmtId="0" fontId="45" fillId="0" borderId="1" xfId="0" applyFont="1" applyBorder="1" applyAlignment="1">
      <alignment horizontal="left" vertical="top"/>
    </xf>
    <xf numFmtId="0" fontId="45" fillId="0" borderId="1" xfId="0" applyFont="1" applyBorder="1" applyAlignment="1">
      <alignment horizontal="center" vertical="top"/>
    </xf>
    <xf numFmtId="0" fontId="46" fillId="0" borderId="30" xfId="0" applyFont="1" applyBorder="1" applyAlignment="1">
      <alignment horizontal="left" vertical="center"/>
    </xf>
    <xf numFmtId="0" fontId="46" fillId="0" borderId="31" xfId="0" applyFont="1" applyBorder="1" applyAlignment="1">
      <alignment horizontal="left" vertical="center"/>
    </xf>
    <xf numFmtId="0" fontId="46" fillId="0" borderId="1" xfId="0" applyFont="1" applyBorder="1" applyAlignment="1">
      <alignment horizontal="center" vertical="center"/>
    </xf>
    <xf numFmtId="0" fontId="48" fillId="0" borderId="0" xfId="0" applyFont="1" applyAlignment="1">
      <alignment vertical="center"/>
    </xf>
    <xf numFmtId="0" fontId="44" fillId="0" borderId="1" xfId="0" applyFont="1" applyBorder="1" applyAlignment="1">
      <alignment vertical="center"/>
    </xf>
    <xf numFmtId="0" fontId="48" fillId="0" borderId="29" xfId="0" applyFont="1" applyBorder="1" applyAlignment="1">
      <alignment vertical="center"/>
    </xf>
    <xf numFmtId="0" fontId="44" fillId="0" borderId="29" xfId="0" applyFont="1" applyBorder="1" applyAlignment="1">
      <alignment vertical="center"/>
    </xf>
    <xf numFmtId="0" fontId="45" fillId="0" borderId="1" xfId="0" applyFont="1" applyBorder="1" applyAlignment="1">
      <alignment vertical="top"/>
    </xf>
    <xf numFmtId="49" fontId="45" fillId="0" borderId="1" xfId="0" applyNumberFormat="1" applyFont="1" applyBorder="1" applyAlignment="1">
      <alignment horizontal="left" vertical="center"/>
    </xf>
    <xf numFmtId="0" fontId="0" fillId="0" borderId="29" xfId="0" applyBorder="1" applyAlignment="1">
      <alignment vertical="top"/>
    </xf>
    <xf numFmtId="0" fontId="44" fillId="0" borderId="29" xfId="0" applyFont="1" applyBorder="1" applyAlignment="1">
      <alignment horizontal="left"/>
    </xf>
    <xf numFmtId="0" fontId="48" fillId="0" borderId="29" xfId="0" applyFont="1" applyBorder="1" applyAlignment="1"/>
    <xf numFmtId="0" fontId="42" fillId="0" borderId="27" xfId="0" applyFont="1" applyBorder="1" applyAlignment="1">
      <alignment vertical="top"/>
    </xf>
    <xf numFmtId="0" fontId="42" fillId="0" borderId="28" xfId="0" applyFont="1" applyBorder="1" applyAlignment="1">
      <alignment vertical="top"/>
    </xf>
    <xf numFmtId="0" fontId="42" fillId="0" borderId="30" xfId="0" applyFont="1" applyBorder="1" applyAlignment="1">
      <alignment vertical="top"/>
    </xf>
    <xf numFmtId="0" fontId="42" fillId="0" borderId="29" xfId="0" applyFont="1" applyBorder="1" applyAlignment="1">
      <alignment vertical="top"/>
    </xf>
    <xf numFmtId="0" fontId="42" fillId="0" borderId="31" xfId="0" applyFont="1" applyBorder="1" applyAlignment="1">
      <alignment vertical="top"/>
    </xf>
    <xf numFmtId="0" fontId="22" fillId="4" borderId="7" xfId="0" applyFont="1" applyFill="1" applyBorder="1" applyAlignment="1" applyProtection="1">
      <alignment horizontal="center" vertical="center"/>
    </xf>
    <xf numFmtId="0" fontId="22" fillId="4" borderId="8" xfId="0" applyFont="1" applyFill="1" applyBorder="1" applyAlignment="1" applyProtection="1">
      <alignment horizontal="left" vertical="center"/>
    </xf>
    <xf numFmtId="0" fontId="26" fillId="0" borderId="0" xfId="0" applyFont="1" applyAlignment="1" applyProtection="1">
      <alignment horizontal="left" vertical="center" wrapText="1"/>
    </xf>
    <xf numFmtId="0" fontId="30" fillId="0" borderId="0" xfId="0" applyFont="1" applyAlignment="1" applyProtection="1">
      <alignment horizontal="left" vertical="center" wrapText="1"/>
    </xf>
    <xf numFmtId="0" fontId="22" fillId="4" borderId="8" xfId="0" applyFont="1" applyFill="1" applyBorder="1" applyAlignment="1" applyProtection="1">
      <alignment horizontal="center" vertical="center"/>
    </xf>
    <xf numFmtId="0" fontId="3" fillId="0" borderId="0" xfId="0" applyFont="1" applyAlignment="1" applyProtection="1">
      <alignment horizontal="left" vertical="center" wrapText="1"/>
    </xf>
    <xf numFmtId="0" fontId="3" fillId="0" borderId="0" xfId="0" applyFont="1" applyAlignment="1" applyProtection="1">
      <alignment vertical="center"/>
    </xf>
    <xf numFmtId="4" fontId="24" fillId="0" borderId="0" xfId="0" applyNumberFormat="1" applyFont="1" applyAlignment="1" applyProtection="1">
      <alignment horizontal="right" vertical="center"/>
    </xf>
    <xf numFmtId="0" fontId="17" fillId="0" borderId="0" xfId="0" applyFont="1" applyAlignment="1">
      <alignment horizontal="left" vertical="top" wrapText="1"/>
    </xf>
    <xf numFmtId="0" fontId="17" fillId="0" borderId="0" xfId="0" applyFont="1" applyAlignment="1">
      <alignment horizontal="left" vertical="center"/>
    </xf>
    <xf numFmtId="0" fontId="19" fillId="0" borderId="0" xfId="0" applyFont="1" applyAlignment="1">
      <alignment horizontal="left" vertical="center"/>
    </xf>
    <xf numFmtId="0" fontId="2" fillId="0" borderId="0" xfId="0" applyFont="1" applyAlignment="1" applyProtection="1">
      <alignment horizontal="left" vertical="center"/>
    </xf>
    <xf numFmtId="0" fontId="0" fillId="0" borderId="0" xfId="0" applyProtection="1"/>
    <xf numFmtId="0" fontId="3" fillId="0" borderId="0" xfId="0" applyFont="1" applyAlignment="1" applyProtection="1">
      <alignment horizontal="left" vertical="top" wrapText="1"/>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4" fontId="18" fillId="0" borderId="6" xfId="0" applyNumberFormat="1" applyFont="1" applyBorder="1" applyAlignment="1" applyProtection="1">
      <alignment vertical="center"/>
    </xf>
    <xf numFmtId="0" fontId="0" fillId="0" borderId="6" xfId="0" applyFont="1" applyBorder="1" applyAlignment="1" applyProtection="1">
      <alignment vertical="center"/>
    </xf>
    <xf numFmtId="0" fontId="1" fillId="0" borderId="0" xfId="0" applyFont="1" applyAlignment="1" applyProtection="1">
      <alignment horizontal="right" vertical="center"/>
    </xf>
    <xf numFmtId="4" fontId="19" fillId="0" borderId="0" xfId="0" applyNumberFormat="1" applyFont="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4" fillId="3" borderId="8" xfId="0" applyNumberFormat="1" applyFont="1" applyFill="1" applyBorder="1" applyAlignment="1" applyProtection="1">
      <alignment vertical="center"/>
    </xf>
    <xf numFmtId="0" fontId="0" fillId="3" borderId="8" xfId="0" applyFont="1" applyFill="1" applyBorder="1" applyAlignment="1" applyProtection="1">
      <alignment vertical="center"/>
    </xf>
    <xf numFmtId="0" fontId="0" fillId="3" borderId="9" xfId="0" applyFont="1" applyFill="1" applyBorder="1" applyAlignment="1" applyProtection="1">
      <alignment vertical="center"/>
    </xf>
    <xf numFmtId="0" fontId="4" fillId="3" borderId="8" xfId="0" applyFont="1" applyFill="1" applyBorder="1" applyAlignment="1" applyProtection="1">
      <alignment horizontal="left" vertical="center"/>
    </xf>
    <xf numFmtId="0" fontId="0" fillId="0" borderId="0" xfId="0"/>
    <xf numFmtId="4" fontId="7" fillId="0" borderId="0" xfId="0" applyNumberFormat="1" applyFont="1" applyAlignment="1" applyProtection="1">
      <alignment vertical="center"/>
    </xf>
    <xf numFmtId="0" fontId="7" fillId="0" borderId="0" xfId="0" applyFont="1" applyAlignment="1" applyProtection="1">
      <alignment vertical="center"/>
    </xf>
    <xf numFmtId="4" fontId="27" fillId="0" borderId="0" xfId="0" applyNumberFormat="1" applyFont="1" applyAlignment="1" applyProtection="1">
      <alignment horizontal="right" vertical="center"/>
    </xf>
    <xf numFmtId="0" fontId="27" fillId="0" borderId="0" xfId="0" applyFont="1" applyAlignment="1" applyProtection="1">
      <alignment vertical="center"/>
    </xf>
    <xf numFmtId="0" fontId="22" fillId="4" borderId="8" xfId="0" applyFont="1" applyFill="1" applyBorder="1" applyAlignment="1" applyProtection="1">
      <alignment horizontal="righ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 fillId="0" borderId="0" xfId="0" applyFont="1" applyAlignment="1" applyProtection="1">
      <alignment vertical="center"/>
    </xf>
    <xf numFmtId="4" fontId="27" fillId="0" borderId="0" xfId="0" applyNumberFormat="1" applyFont="1" applyAlignment="1" applyProtection="1">
      <alignment vertical="center"/>
    </xf>
    <xf numFmtId="0" fontId="20" fillId="0" borderId="12" xfId="0" applyFont="1" applyBorder="1" applyAlignment="1">
      <alignment horizontal="center" vertical="center"/>
    </xf>
    <xf numFmtId="0" fontId="20" fillId="0" borderId="13" xfId="0" applyFont="1" applyBorder="1" applyAlignment="1">
      <alignment horizontal="left" vertical="center"/>
    </xf>
    <xf numFmtId="0" fontId="21" fillId="0" borderId="15" xfId="0" applyFont="1" applyBorder="1" applyAlignment="1">
      <alignment horizontal="left" vertical="center"/>
    </xf>
    <xf numFmtId="0" fontId="21" fillId="0" borderId="0" xfId="0" applyFont="1" applyBorder="1" applyAlignment="1">
      <alignment horizontal="left" vertical="center"/>
    </xf>
    <xf numFmtId="0" fontId="21" fillId="0" borderId="15" xfId="0" applyFont="1" applyBorder="1" applyAlignment="1" applyProtection="1">
      <alignment horizontal="left" vertical="center"/>
    </xf>
    <xf numFmtId="0" fontId="21" fillId="0" borderId="0" xfId="0" applyFont="1" applyBorder="1" applyAlignment="1" applyProtection="1">
      <alignment horizontal="left" vertical="center"/>
    </xf>
    <xf numFmtId="4" fontId="24" fillId="0" borderId="0" xfId="0" applyNumberFormat="1" applyFont="1" applyAlignment="1" applyProtection="1">
      <alignment vertical="center"/>
    </xf>
    <xf numFmtId="0" fontId="1" fillId="0" borderId="0" xfId="0" applyFont="1" applyAlignment="1">
      <alignment horizontal="left" vertical="center" wrapText="1"/>
    </xf>
    <xf numFmtId="0" fontId="1" fillId="0" borderId="0" xfId="0" applyFont="1" applyAlignment="1">
      <alignment horizontal="left" vertical="center"/>
    </xf>
    <xf numFmtId="0" fontId="0" fillId="0" borderId="0" xfId="0" applyFont="1" applyAlignment="1">
      <alignment vertical="center"/>
    </xf>
    <xf numFmtId="0" fontId="3" fillId="0" borderId="0" xfId="0" applyFont="1" applyAlignment="1">
      <alignment horizontal="left" vertical="center" wrapText="1"/>
    </xf>
    <xf numFmtId="0" fontId="2" fillId="2" borderId="0" xfId="0" applyFont="1" applyFill="1" applyAlignment="1" applyProtection="1">
      <alignment horizontal="left" vertical="center"/>
      <protection locked="0"/>
    </xf>
    <xf numFmtId="0" fontId="2" fillId="0" borderId="0" xfId="0" applyFont="1" applyAlignment="1">
      <alignment horizontal="left" vertical="center"/>
    </xf>
    <xf numFmtId="0" fontId="2" fillId="0" borderId="0" xfId="0" applyFont="1" applyAlignment="1">
      <alignment horizontal="left" vertical="center" wrapText="1"/>
    </xf>
    <xf numFmtId="0" fontId="1" fillId="0" borderId="0" xfId="0" applyFont="1" applyAlignment="1" applyProtection="1">
      <alignment horizontal="left" vertical="center" wrapText="1"/>
    </xf>
    <xf numFmtId="0" fontId="1" fillId="0" borderId="0" xfId="0" applyFont="1" applyAlignment="1" applyProtection="1">
      <alignment horizontal="left" vertical="center"/>
    </xf>
    <xf numFmtId="0" fontId="0" fillId="0" borderId="0" xfId="0" applyFont="1" applyAlignment="1" applyProtection="1">
      <alignment vertical="center"/>
    </xf>
    <xf numFmtId="0" fontId="43" fillId="0" borderId="1" xfId="0" applyFont="1" applyBorder="1" applyAlignment="1">
      <alignment horizontal="center" vertical="center"/>
    </xf>
    <xf numFmtId="0" fontId="43" fillId="0" borderId="1" xfId="0" applyFont="1" applyBorder="1" applyAlignment="1">
      <alignment horizontal="center" vertical="center" wrapText="1"/>
    </xf>
    <xf numFmtId="0" fontId="44" fillId="0" borderId="29" xfId="0" applyFont="1" applyBorder="1" applyAlignment="1">
      <alignment horizontal="left"/>
    </xf>
    <xf numFmtId="0" fontId="45" fillId="0" borderId="1" xfId="0" applyFont="1" applyBorder="1" applyAlignment="1">
      <alignment horizontal="left" vertical="center"/>
    </xf>
    <xf numFmtId="0" fontId="45" fillId="0" borderId="1" xfId="0" applyFont="1" applyBorder="1" applyAlignment="1">
      <alignment horizontal="left" vertical="top"/>
    </xf>
    <xf numFmtId="0" fontId="45" fillId="0" borderId="1" xfId="0" applyFont="1" applyBorder="1" applyAlignment="1">
      <alignment horizontal="left" vertical="center" wrapText="1"/>
    </xf>
    <xf numFmtId="0" fontId="44" fillId="0" borderId="29" xfId="0" applyFont="1" applyBorder="1" applyAlignment="1">
      <alignment horizontal="left" wrapText="1"/>
    </xf>
    <xf numFmtId="49" fontId="45" fillId="0" borderId="1" xfId="0" applyNumberFormat="1" applyFont="1" applyBorder="1" applyAlignment="1">
      <alignment horizontal="left" vertical="center" wrapText="1"/>
    </xf>
  </cellXfs>
  <cellStyles count="2">
    <cellStyle name="Hypertextový odkaz" xfId="1" builtinId="8"/>
    <cellStyle name="Normální" xfId="0" builtinId="0" customBuiltin="1"/>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_rels/drawing10.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_rels/drawing1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_rels/drawing1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_rels/drawing1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_rels/drawing14.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_rels/drawing4.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_rels/drawing5.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_rels/drawing6.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_rels/drawing7.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_rels/drawing8.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_rels/drawing9.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10.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1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1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1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1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7.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8.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9.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3" Type="http://schemas.openxmlformats.org/officeDocument/2006/relationships/hyperlink" Target="https://podminky.urs.cz/item/CS_URS_2023_01/460431151" TargetMode="External"/><Relationship Id="rId2" Type="http://schemas.openxmlformats.org/officeDocument/2006/relationships/hyperlink" Target="https://podminky.urs.cz/item/CS_URS_2023_01/460161141" TargetMode="External"/><Relationship Id="rId1" Type="http://schemas.openxmlformats.org/officeDocument/2006/relationships/hyperlink" Target="https://podminky.urs.cz/item/CS_URS_2023_01/119001421" TargetMode="External"/><Relationship Id="rId6" Type="http://schemas.openxmlformats.org/officeDocument/2006/relationships/drawing" Target="../drawings/drawing10.xml"/><Relationship Id="rId5" Type="http://schemas.openxmlformats.org/officeDocument/2006/relationships/hyperlink" Target="https://podminky.urs.cz/item/CS_URS_2023_01/460752112" TargetMode="External"/><Relationship Id="rId4" Type="http://schemas.openxmlformats.org/officeDocument/2006/relationships/hyperlink" Target="https://podminky.urs.cz/item/CS_URS_2023_01/460671113" TargetMode="External"/></Relationships>
</file>

<file path=xl/worksheets/_rels/sheet11.xml.rels><?xml version="1.0" encoding="UTF-8" standalone="yes"?>
<Relationships xmlns="http://schemas.openxmlformats.org/package/2006/relationships"><Relationship Id="rId13" Type="http://schemas.openxmlformats.org/officeDocument/2006/relationships/hyperlink" Target="https://podminky.urs.cz/item/CS_URS_2023_01/167151101" TargetMode="External"/><Relationship Id="rId18" Type="http://schemas.openxmlformats.org/officeDocument/2006/relationships/hyperlink" Target="https://podminky.urs.cz/item/CS_URS_2023_01/181311103" TargetMode="External"/><Relationship Id="rId26" Type="http://schemas.openxmlformats.org/officeDocument/2006/relationships/hyperlink" Target="https://podminky.urs.cz/item/CS_URS_2023_01/273351121" TargetMode="External"/><Relationship Id="rId39" Type="http://schemas.openxmlformats.org/officeDocument/2006/relationships/hyperlink" Target="https://podminky.urs.cz/item/CS_URS_2023_01/451315125" TargetMode="External"/><Relationship Id="rId21" Type="http://schemas.openxmlformats.org/officeDocument/2006/relationships/hyperlink" Target="https://podminky.urs.cz/item/CS_URS_2023_01/182151111" TargetMode="External"/><Relationship Id="rId34" Type="http://schemas.openxmlformats.org/officeDocument/2006/relationships/hyperlink" Target="https://podminky.urs.cz/item/CS_URS_2023_01/274361116" TargetMode="External"/><Relationship Id="rId42" Type="http://schemas.openxmlformats.org/officeDocument/2006/relationships/hyperlink" Target="https://podminky.urs.cz/item/CS_URS_2023_01/511501111" TargetMode="External"/><Relationship Id="rId47" Type="http://schemas.openxmlformats.org/officeDocument/2006/relationships/hyperlink" Target="https://podminky.urs.cz/item/CS_URS_2023_01/966008115" TargetMode="External"/><Relationship Id="rId50" Type="http://schemas.openxmlformats.org/officeDocument/2006/relationships/hyperlink" Target="https://podminky.urs.cz/item/CS_URS_2023_01/997013509" TargetMode="External"/><Relationship Id="rId55" Type="http://schemas.openxmlformats.org/officeDocument/2006/relationships/hyperlink" Target="https://podminky.urs.cz/item/CS_URS_2023_01/998214111" TargetMode="External"/><Relationship Id="rId7" Type="http://schemas.openxmlformats.org/officeDocument/2006/relationships/hyperlink" Target="https://podminky.urs.cz/item/CS_URS_2023_01/122252508" TargetMode="External"/><Relationship Id="rId12" Type="http://schemas.openxmlformats.org/officeDocument/2006/relationships/hyperlink" Target="https://podminky.urs.cz/item/CS_URS_2023_01/162852503" TargetMode="External"/><Relationship Id="rId17" Type="http://schemas.openxmlformats.org/officeDocument/2006/relationships/hyperlink" Target="https://podminky.urs.cz/item/CS_URS_2023_01/171251101" TargetMode="External"/><Relationship Id="rId25" Type="http://schemas.openxmlformats.org/officeDocument/2006/relationships/hyperlink" Target="https://podminky.urs.cz/item/CS_URS_2023_01/273321191" TargetMode="External"/><Relationship Id="rId33" Type="http://schemas.openxmlformats.org/officeDocument/2006/relationships/hyperlink" Target="https://podminky.urs.cz/item/CS_URS_2023_01/274354211" TargetMode="External"/><Relationship Id="rId38" Type="http://schemas.openxmlformats.org/officeDocument/2006/relationships/hyperlink" Target="https://podminky.urs.cz/item/CS_URS_2023_01/451315124" TargetMode="External"/><Relationship Id="rId46" Type="http://schemas.openxmlformats.org/officeDocument/2006/relationships/hyperlink" Target="https://podminky.urs.cz/item/CS_URS_2023_01/961041211" TargetMode="External"/><Relationship Id="rId59" Type="http://schemas.openxmlformats.org/officeDocument/2006/relationships/drawing" Target="../drawings/drawing11.xml"/><Relationship Id="rId2" Type="http://schemas.openxmlformats.org/officeDocument/2006/relationships/hyperlink" Target="https://podminky.urs.cz/item/CS_URS_2023_01/115101201" TargetMode="External"/><Relationship Id="rId16" Type="http://schemas.openxmlformats.org/officeDocument/2006/relationships/hyperlink" Target="https://podminky.urs.cz/item/CS_URS_2023_01/171201221" TargetMode="External"/><Relationship Id="rId20" Type="http://schemas.openxmlformats.org/officeDocument/2006/relationships/hyperlink" Target="https://podminky.urs.cz/item/CS_URS_2023_01/181951112" TargetMode="External"/><Relationship Id="rId29" Type="http://schemas.openxmlformats.org/officeDocument/2006/relationships/hyperlink" Target="https://podminky.urs.cz/item/CS_URS_2023_01/274311127" TargetMode="External"/><Relationship Id="rId41" Type="http://schemas.openxmlformats.org/officeDocument/2006/relationships/hyperlink" Target="https://podminky.urs.cz/item/CS_URS_2023_01/465513157" TargetMode="External"/><Relationship Id="rId54" Type="http://schemas.openxmlformats.org/officeDocument/2006/relationships/hyperlink" Target="https://podminky.urs.cz/item/CS_URS_2023_01/997211612" TargetMode="External"/><Relationship Id="rId1" Type="http://schemas.openxmlformats.org/officeDocument/2006/relationships/hyperlink" Target="https://podminky.urs.cz/item/CS_URS_2023_01/111151101" TargetMode="External"/><Relationship Id="rId6" Type="http://schemas.openxmlformats.org/officeDocument/2006/relationships/hyperlink" Target="https://podminky.urs.cz/item/CS_URS_2023_01/122252502" TargetMode="External"/><Relationship Id="rId11" Type="http://schemas.openxmlformats.org/officeDocument/2006/relationships/hyperlink" Target="https://podminky.urs.cz/item/CS_URS_2023_01/162751119" TargetMode="External"/><Relationship Id="rId24" Type="http://schemas.openxmlformats.org/officeDocument/2006/relationships/hyperlink" Target="https://podminky.urs.cz/item/CS_URS_2023_01/273321117" TargetMode="External"/><Relationship Id="rId32" Type="http://schemas.openxmlformats.org/officeDocument/2006/relationships/hyperlink" Target="https://podminky.urs.cz/item/CS_URS_2023_01/274354111" TargetMode="External"/><Relationship Id="rId37" Type="http://schemas.openxmlformats.org/officeDocument/2006/relationships/hyperlink" Target="https://podminky.urs.cz/item/CS_URS_2023_01/320101112" TargetMode="External"/><Relationship Id="rId40" Type="http://schemas.openxmlformats.org/officeDocument/2006/relationships/hyperlink" Target="https://podminky.urs.cz/item/CS_URS_2023_01/458311121" TargetMode="External"/><Relationship Id="rId45" Type="http://schemas.openxmlformats.org/officeDocument/2006/relationships/hyperlink" Target="https://podminky.urs.cz/item/CS_URS_2023_01/936942211" TargetMode="External"/><Relationship Id="rId53" Type="http://schemas.openxmlformats.org/officeDocument/2006/relationships/hyperlink" Target="https://podminky.urs.cz/item/CS_URS_2023_01/997211529" TargetMode="External"/><Relationship Id="rId58" Type="http://schemas.openxmlformats.org/officeDocument/2006/relationships/hyperlink" Target="https://podminky.urs.cz/item/CS_URS_2023_01/711112002" TargetMode="External"/><Relationship Id="rId5" Type="http://schemas.openxmlformats.org/officeDocument/2006/relationships/hyperlink" Target="https://podminky.urs.cz/item/CS_URS_2023_01/121103111" TargetMode="External"/><Relationship Id="rId15" Type="http://schemas.openxmlformats.org/officeDocument/2006/relationships/hyperlink" Target="https://podminky.urs.cz/item/CS_URS_2023_01/171111111" TargetMode="External"/><Relationship Id="rId23" Type="http://schemas.openxmlformats.org/officeDocument/2006/relationships/hyperlink" Target="https://podminky.urs.cz/item/CS_URS_2023_01/271532211" TargetMode="External"/><Relationship Id="rId28" Type="http://schemas.openxmlformats.org/officeDocument/2006/relationships/hyperlink" Target="https://podminky.urs.cz/item/CS_URS_2023_01/273361412" TargetMode="External"/><Relationship Id="rId36" Type="http://schemas.openxmlformats.org/officeDocument/2006/relationships/hyperlink" Target="https://podminky.urs.cz/item/CS_URS_2023_01/275311191" TargetMode="External"/><Relationship Id="rId49" Type="http://schemas.openxmlformats.org/officeDocument/2006/relationships/hyperlink" Target="https://podminky.urs.cz/item/CS_URS_2023_01/997013501" TargetMode="External"/><Relationship Id="rId57" Type="http://schemas.openxmlformats.org/officeDocument/2006/relationships/hyperlink" Target="https://podminky.urs.cz/item/CS_URS_2023_01/711112001" TargetMode="External"/><Relationship Id="rId10" Type="http://schemas.openxmlformats.org/officeDocument/2006/relationships/hyperlink" Target="https://podminky.urs.cz/item/CS_URS_2023_01/162751117" TargetMode="External"/><Relationship Id="rId19" Type="http://schemas.openxmlformats.org/officeDocument/2006/relationships/hyperlink" Target="https://podminky.urs.cz/item/CS_URS_2023_01/181411123" TargetMode="External"/><Relationship Id="rId31" Type="http://schemas.openxmlformats.org/officeDocument/2006/relationships/hyperlink" Target="https://podminky.urs.cz/item/CS_URS_2023_01/274321117" TargetMode="External"/><Relationship Id="rId44" Type="http://schemas.openxmlformats.org/officeDocument/2006/relationships/hyperlink" Target="https://podminky.urs.cz/item/CS_URS_2023_01/931994121" TargetMode="External"/><Relationship Id="rId52" Type="http://schemas.openxmlformats.org/officeDocument/2006/relationships/hyperlink" Target="https://podminky.urs.cz/item/CS_URS_2023_01/997211521" TargetMode="External"/><Relationship Id="rId4" Type="http://schemas.openxmlformats.org/officeDocument/2006/relationships/hyperlink" Target="https://podminky.urs.cz/item/CS_URS_2023_01/115101301" TargetMode="External"/><Relationship Id="rId9" Type="http://schemas.openxmlformats.org/officeDocument/2006/relationships/hyperlink" Target="https://podminky.urs.cz/item/CS_URS_2023_01/162432511" TargetMode="External"/><Relationship Id="rId14" Type="http://schemas.openxmlformats.org/officeDocument/2006/relationships/hyperlink" Target="https://podminky.urs.cz/item/CS_URS_2023_01/167151121" TargetMode="External"/><Relationship Id="rId22" Type="http://schemas.openxmlformats.org/officeDocument/2006/relationships/hyperlink" Target="https://podminky.urs.cz/item/CS_URS_2023_01/182251101" TargetMode="External"/><Relationship Id="rId27" Type="http://schemas.openxmlformats.org/officeDocument/2006/relationships/hyperlink" Target="https://podminky.urs.cz/item/CS_URS_2023_01/273351122" TargetMode="External"/><Relationship Id="rId30" Type="http://schemas.openxmlformats.org/officeDocument/2006/relationships/hyperlink" Target="https://podminky.urs.cz/item/CS_URS_2023_01/274311191" TargetMode="External"/><Relationship Id="rId35" Type="http://schemas.openxmlformats.org/officeDocument/2006/relationships/hyperlink" Target="https://podminky.urs.cz/item/CS_URS_2023_01/275311125" TargetMode="External"/><Relationship Id="rId43" Type="http://schemas.openxmlformats.org/officeDocument/2006/relationships/hyperlink" Target="https://podminky.urs.cz/item/CS_URS_2023_01/919535557" TargetMode="External"/><Relationship Id="rId48" Type="http://schemas.openxmlformats.org/officeDocument/2006/relationships/hyperlink" Target="https://podminky.urs.cz/item/CS_URS_2023_01/966008311" TargetMode="External"/><Relationship Id="rId56" Type="http://schemas.openxmlformats.org/officeDocument/2006/relationships/hyperlink" Target="https://podminky.urs.cz/item/CS_URS_2023_01/998214192" TargetMode="External"/><Relationship Id="rId8" Type="http://schemas.openxmlformats.org/officeDocument/2006/relationships/hyperlink" Target="https://podminky.urs.cz/item/CS_URS_2023_01/131251100" TargetMode="External"/><Relationship Id="rId51" Type="http://schemas.openxmlformats.org/officeDocument/2006/relationships/hyperlink" Target="https://podminky.urs.cz/item/CS_URS_2023_01/997013601" TargetMode="External"/><Relationship Id="rId3" Type="http://schemas.openxmlformats.org/officeDocument/2006/relationships/hyperlink" Target="https://podminky.urs.cz/item/CS_URS_2023_01/115101209" TargetMode="External"/></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12.xml"/></Relationships>
</file>

<file path=xl/worksheets/_rels/sheet13.xml.rels><?xml version="1.0" encoding="UTF-8" standalone="yes"?>
<Relationships xmlns="http://schemas.openxmlformats.org/package/2006/relationships"><Relationship Id="rId3" Type="http://schemas.openxmlformats.org/officeDocument/2006/relationships/hyperlink" Target="https://podminky.urs.cz/item/CS_URS_2023_01/460431151" TargetMode="External"/><Relationship Id="rId2" Type="http://schemas.openxmlformats.org/officeDocument/2006/relationships/hyperlink" Target="https://podminky.urs.cz/item/CS_URS_2023_01/460161141" TargetMode="External"/><Relationship Id="rId1" Type="http://schemas.openxmlformats.org/officeDocument/2006/relationships/hyperlink" Target="https://podminky.urs.cz/item/CS_URS_2023_01/119001421" TargetMode="External"/><Relationship Id="rId6" Type="http://schemas.openxmlformats.org/officeDocument/2006/relationships/drawing" Target="../drawings/drawing13.xml"/><Relationship Id="rId5" Type="http://schemas.openxmlformats.org/officeDocument/2006/relationships/hyperlink" Target="https://podminky.urs.cz/item/CS_URS_2023_01/460752112" TargetMode="External"/><Relationship Id="rId4" Type="http://schemas.openxmlformats.org/officeDocument/2006/relationships/hyperlink" Target="https://podminky.urs.cz/item/CS_URS_2023_01/460671113" TargetMode="External"/></Relationships>
</file>

<file path=xl/worksheets/_rels/sheet14.xml.rels><?xml version="1.0" encoding="UTF-8" standalone="yes"?>
<Relationships xmlns="http://schemas.openxmlformats.org/package/2006/relationships"><Relationship Id="rId8" Type="http://schemas.openxmlformats.org/officeDocument/2006/relationships/hyperlink" Target="https://podminky.urs.cz/item/CS_URS_2023_01/065002000" TargetMode="External"/><Relationship Id="rId3" Type="http://schemas.openxmlformats.org/officeDocument/2006/relationships/hyperlink" Target="https://podminky.urs.cz/item/CS_URS_2023_01/012303000" TargetMode="External"/><Relationship Id="rId7" Type="http://schemas.openxmlformats.org/officeDocument/2006/relationships/hyperlink" Target="https://podminky.urs.cz/item/CS_URS_2023_01/043002000" TargetMode="External"/><Relationship Id="rId2" Type="http://schemas.openxmlformats.org/officeDocument/2006/relationships/hyperlink" Target="https://podminky.urs.cz/item/CS_URS_2023_01/012203000" TargetMode="External"/><Relationship Id="rId1" Type="http://schemas.openxmlformats.org/officeDocument/2006/relationships/hyperlink" Target="https://podminky.urs.cz/item/CS_URS_2023_01/012103000" TargetMode="External"/><Relationship Id="rId6" Type="http://schemas.openxmlformats.org/officeDocument/2006/relationships/hyperlink" Target="https://podminky.urs.cz/item/CS_URS_2023_01/034603000" TargetMode="External"/><Relationship Id="rId5" Type="http://schemas.openxmlformats.org/officeDocument/2006/relationships/hyperlink" Target="https://podminky.urs.cz/item/CS_URS_2023_01/032002000" TargetMode="External"/><Relationship Id="rId10" Type="http://schemas.openxmlformats.org/officeDocument/2006/relationships/drawing" Target="../drawings/drawing14.xml"/><Relationship Id="rId4" Type="http://schemas.openxmlformats.org/officeDocument/2006/relationships/hyperlink" Target="https://podminky.urs.cz/item/CS_URS_2023_01/013254000" TargetMode="External"/><Relationship Id="rId9" Type="http://schemas.openxmlformats.org/officeDocument/2006/relationships/hyperlink" Target="https://podminky.urs.cz/item/CS_URS_2023_01/072002000" TargetMode="External"/></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3" Type="http://schemas.openxmlformats.org/officeDocument/2006/relationships/hyperlink" Target="https://podminky.urs.cz/item/CS_URS_2023_01/167151101" TargetMode="External"/><Relationship Id="rId18" Type="http://schemas.openxmlformats.org/officeDocument/2006/relationships/hyperlink" Target="https://podminky.urs.cz/item/CS_URS_2023_01/181311103" TargetMode="External"/><Relationship Id="rId26" Type="http://schemas.openxmlformats.org/officeDocument/2006/relationships/hyperlink" Target="https://podminky.urs.cz/item/CS_URS_2023_01/273351121" TargetMode="External"/><Relationship Id="rId39" Type="http://schemas.openxmlformats.org/officeDocument/2006/relationships/hyperlink" Target="https://podminky.urs.cz/item/CS_URS_2023_01/334323217" TargetMode="External"/><Relationship Id="rId21" Type="http://schemas.openxmlformats.org/officeDocument/2006/relationships/hyperlink" Target="https://podminky.urs.cz/item/CS_URS_2023_01/182151111" TargetMode="External"/><Relationship Id="rId34" Type="http://schemas.openxmlformats.org/officeDocument/2006/relationships/hyperlink" Target="https://podminky.urs.cz/item/CS_URS_2023_01/317321118" TargetMode="External"/><Relationship Id="rId42" Type="http://schemas.openxmlformats.org/officeDocument/2006/relationships/hyperlink" Target="https://podminky.urs.cz/item/CS_URS_2023_01/334352211" TargetMode="External"/><Relationship Id="rId47" Type="http://schemas.openxmlformats.org/officeDocument/2006/relationships/hyperlink" Target="https://podminky.urs.cz/item/CS_URS_2023_01/458311121" TargetMode="External"/><Relationship Id="rId50" Type="http://schemas.openxmlformats.org/officeDocument/2006/relationships/hyperlink" Target="https://podminky.urs.cz/item/CS_URS_2023_01/629992112" TargetMode="External"/><Relationship Id="rId55" Type="http://schemas.openxmlformats.org/officeDocument/2006/relationships/hyperlink" Target="https://podminky.urs.cz/item/CS_URS_2023_01/961041211" TargetMode="External"/><Relationship Id="rId63" Type="http://schemas.openxmlformats.org/officeDocument/2006/relationships/hyperlink" Target="https://podminky.urs.cz/item/CS_URS_2023_01/992114131" TargetMode="External"/><Relationship Id="rId68" Type="http://schemas.openxmlformats.org/officeDocument/2006/relationships/hyperlink" Target="https://podminky.urs.cz/item/CS_URS_2023_01/997211521" TargetMode="External"/><Relationship Id="rId7" Type="http://schemas.openxmlformats.org/officeDocument/2006/relationships/hyperlink" Target="https://podminky.urs.cz/item/CS_URS_2023_01/122252502" TargetMode="External"/><Relationship Id="rId71" Type="http://schemas.openxmlformats.org/officeDocument/2006/relationships/hyperlink" Target="https://podminky.urs.cz/item/CS_URS_2023_01/998212111" TargetMode="External"/><Relationship Id="rId2" Type="http://schemas.openxmlformats.org/officeDocument/2006/relationships/hyperlink" Target="https://podminky.urs.cz/item/CS_URS_2023_01/111211101" TargetMode="External"/><Relationship Id="rId16" Type="http://schemas.openxmlformats.org/officeDocument/2006/relationships/hyperlink" Target="https://podminky.urs.cz/item/CS_URS_2023_01/171201221" TargetMode="External"/><Relationship Id="rId29" Type="http://schemas.openxmlformats.org/officeDocument/2006/relationships/hyperlink" Target="https://podminky.urs.cz/item/CS_URS_2023_01/274311127" TargetMode="External"/><Relationship Id="rId11" Type="http://schemas.openxmlformats.org/officeDocument/2006/relationships/hyperlink" Target="https://podminky.urs.cz/item/CS_URS_2023_01/162751119" TargetMode="External"/><Relationship Id="rId24" Type="http://schemas.openxmlformats.org/officeDocument/2006/relationships/hyperlink" Target="https://podminky.urs.cz/item/CS_URS_2023_01/273321117" TargetMode="External"/><Relationship Id="rId32" Type="http://schemas.openxmlformats.org/officeDocument/2006/relationships/hyperlink" Target="https://podminky.urs.cz/item/CS_URS_2023_01/274354111" TargetMode="External"/><Relationship Id="rId37" Type="http://schemas.openxmlformats.org/officeDocument/2006/relationships/hyperlink" Target="https://podminky.urs.cz/item/CS_URS_2023_01/317353221" TargetMode="External"/><Relationship Id="rId40" Type="http://schemas.openxmlformats.org/officeDocument/2006/relationships/hyperlink" Target="https://podminky.urs.cz/item/CS_URS_2023_01/334323291" TargetMode="External"/><Relationship Id="rId45" Type="http://schemas.openxmlformats.org/officeDocument/2006/relationships/hyperlink" Target="https://podminky.urs.cz/item/CS_URS_2023_01/451315124" TargetMode="External"/><Relationship Id="rId53" Type="http://schemas.openxmlformats.org/officeDocument/2006/relationships/hyperlink" Target="https://podminky.urs.cz/item/CS_URS_2023_01/936941113" TargetMode="External"/><Relationship Id="rId58" Type="http://schemas.openxmlformats.org/officeDocument/2006/relationships/hyperlink" Target="https://podminky.urs.cz/item/CS_URS_2023_01/966077121" TargetMode="External"/><Relationship Id="rId66" Type="http://schemas.openxmlformats.org/officeDocument/2006/relationships/hyperlink" Target="https://podminky.urs.cz/item/CS_URS_2023_01/997013601" TargetMode="External"/><Relationship Id="rId74" Type="http://schemas.openxmlformats.org/officeDocument/2006/relationships/hyperlink" Target="https://podminky.urs.cz/item/CS_URS_2023_01/711112002" TargetMode="External"/><Relationship Id="rId5" Type="http://schemas.openxmlformats.org/officeDocument/2006/relationships/hyperlink" Target="https://podminky.urs.cz/item/CS_URS_2023_01/115101301" TargetMode="External"/><Relationship Id="rId15" Type="http://schemas.openxmlformats.org/officeDocument/2006/relationships/hyperlink" Target="https://podminky.urs.cz/item/CS_URS_2023_01/171111111" TargetMode="External"/><Relationship Id="rId23" Type="http://schemas.openxmlformats.org/officeDocument/2006/relationships/hyperlink" Target="https://podminky.urs.cz/item/CS_URS_2023_01/271532211" TargetMode="External"/><Relationship Id="rId28" Type="http://schemas.openxmlformats.org/officeDocument/2006/relationships/hyperlink" Target="https://podminky.urs.cz/item/CS_URS_2023_01/273361412" TargetMode="External"/><Relationship Id="rId36" Type="http://schemas.openxmlformats.org/officeDocument/2006/relationships/hyperlink" Target="https://podminky.urs.cz/item/CS_URS_2023_01/317353121" TargetMode="External"/><Relationship Id="rId49" Type="http://schemas.openxmlformats.org/officeDocument/2006/relationships/hyperlink" Target="https://podminky.urs.cz/item/CS_URS_2023_01/511501111" TargetMode="External"/><Relationship Id="rId57" Type="http://schemas.openxmlformats.org/officeDocument/2006/relationships/hyperlink" Target="https://podminky.urs.cz/item/CS_URS_2023_01/966008311" TargetMode="External"/><Relationship Id="rId61" Type="http://schemas.openxmlformats.org/officeDocument/2006/relationships/hyperlink" Target="https://podminky.urs.cz/item/CS_URS_2023_01/985311112" TargetMode="External"/><Relationship Id="rId10" Type="http://schemas.openxmlformats.org/officeDocument/2006/relationships/hyperlink" Target="https://podminky.urs.cz/item/CS_URS_2023_01/162751117" TargetMode="External"/><Relationship Id="rId19" Type="http://schemas.openxmlformats.org/officeDocument/2006/relationships/hyperlink" Target="https://podminky.urs.cz/item/CS_URS_2023_01/181411123" TargetMode="External"/><Relationship Id="rId31" Type="http://schemas.openxmlformats.org/officeDocument/2006/relationships/hyperlink" Target="https://podminky.urs.cz/item/CS_URS_2023_01/274321117" TargetMode="External"/><Relationship Id="rId44" Type="http://schemas.openxmlformats.org/officeDocument/2006/relationships/hyperlink" Target="https://podminky.urs.cz/item/CS_URS_2023_01/334361226" TargetMode="External"/><Relationship Id="rId52" Type="http://schemas.openxmlformats.org/officeDocument/2006/relationships/hyperlink" Target="https://podminky.urs.cz/item/CS_URS_2023_01/931994121" TargetMode="External"/><Relationship Id="rId60" Type="http://schemas.openxmlformats.org/officeDocument/2006/relationships/hyperlink" Target="https://podminky.urs.cz/item/CS_URS_2023_01/985311111" TargetMode="External"/><Relationship Id="rId65" Type="http://schemas.openxmlformats.org/officeDocument/2006/relationships/hyperlink" Target="https://podminky.urs.cz/item/CS_URS_2023_01/997013509" TargetMode="External"/><Relationship Id="rId73" Type="http://schemas.openxmlformats.org/officeDocument/2006/relationships/hyperlink" Target="https://podminky.urs.cz/item/CS_URS_2023_01/711112001" TargetMode="External"/><Relationship Id="rId4" Type="http://schemas.openxmlformats.org/officeDocument/2006/relationships/hyperlink" Target="https://podminky.urs.cz/item/CS_URS_2023_01/115101209" TargetMode="External"/><Relationship Id="rId9" Type="http://schemas.openxmlformats.org/officeDocument/2006/relationships/hyperlink" Target="https://podminky.urs.cz/item/CS_URS_2023_01/162632511" TargetMode="External"/><Relationship Id="rId14" Type="http://schemas.openxmlformats.org/officeDocument/2006/relationships/hyperlink" Target="https://podminky.urs.cz/item/CS_URS_2023_01/167151121" TargetMode="External"/><Relationship Id="rId22" Type="http://schemas.openxmlformats.org/officeDocument/2006/relationships/hyperlink" Target="https://podminky.urs.cz/item/CS_URS_2023_01/182251101" TargetMode="External"/><Relationship Id="rId27" Type="http://schemas.openxmlformats.org/officeDocument/2006/relationships/hyperlink" Target="https://podminky.urs.cz/item/CS_URS_2023_01/273351122" TargetMode="External"/><Relationship Id="rId30" Type="http://schemas.openxmlformats.org/officeDocument/2006/relationships/hyperlink" Target="https://podminky.urs.cz/item/CS_URS_2023_01/274311191" TargetMode="External"/><Relationship Id="rId35" Type="http://schemas.openxmlformats.org/officeDocument/2006/relationships/hyperlink" Target="https://podminky.urs.cz/item/CS_URS_2023_01/317321191" TargetMode="External"/><Relationship Id="rId43" Type="http://schemas.openxmlformats.org/officeDocument/2006/relationships/hyperlink" Target="https://podminky.urs.cz/item/CS_URS_2023_01/334359115.R" TargetMode="External"/><Relationship Id="rId48" Type="http://schemas.openxmlformats.org/officeDocument/2006/relationships/hyperlink" Target="https://podminky.urs.cz/item/CS_URS_2023_01/465513156" TargetMode="External"/><Relationship Id="rId56" Type="http://schemas.openxmlformats.org/officeDocument/2006/relationships/hyperlink" Target="https://podminky.urs.cz/item/CS_URS_2023_01/966008113" TargetMode="External"/><Relationship Id="rId64" Type="http://schemas.openxmlformats.org/officeDocument/2006/relationships/hyperlink" Target="https://podminky.urs.cz/item/CS_URS_2023_01/997013501" TargetMode="External"/><Relationship Id="rId69" Type="http://schemas.openxmlformats.org/officeDocument/2006/relationships/hyperlink" Target="https://podminky.urs.cz/item/CS_URS_2023_01/997211529" TargetMode="External"/><Relationship Id="rId8" Type="http://schemas.openxmlformats.org/officeDocument/2006/relationships/hyperlink" Target="https://podminky.urs.cz/item/CS_URS_2023_01/122252508" TargetMode="External"/><Relationship Id="rId51" Type="http://schemas.openxmlformats.org/officeDocument/2006/relationships/hyperlink" Target="https://podminky.urs.cz/item/CS_URS_2023_01/919535557" TargetMode="External"/><Relationship Id="rId72" Type="http://schemas.openxmlformats.org/officeDocument/2006/relationships/hyperlink" Target="https://podminky.urs.cz/item/CS_URS_2023_01/998212193" TargetMode="External"/><Relationship Id="rId3" Type="http://schemas.openxmlformats.org/officeDocument/2006/relationships/hyperlink" Target="https://podminky.urs.cz/item/CS_URS_2023_01/115101201" TargetMode="External"/><Relationship Id="rId12" Type="http://schemas.openxmlformats.org/officeDocument/2006/relationships/hyperlink" Target="https://podminky.urs.cz/item/CS_URS_2023_01/162852504" TargetMode="External"/><Relationship Id="rId17" Type="http://schemas.openxmlformats.org/officeDocument/2006/relationships/hyperlink" Target="https://podminky.urs.cz/item/CS_URS_2023_01/171251101" TargetMode="External"/><Relationship Id="rId25" Type="http://schemas.openxmlformats.org/officeDocument/2006/relationships/hyperlink" Target="https://podminky.urs.cz/item/CS_URS_2023_01/273321191" TargetMode="External"/><Relationship Id="rId33" Type="http://schemas.openxmlformats.org/officeDocument/2006/relationships/hyperlink" Target="https://podminky.urs.cz/item/CS_URS_2023_01/274354211" TargetMode="External"/><Relationship Id="rId38" Type="http://schemas.openxmlformats.org/officeDocument/2006/relationships/hyperlink" Target="https://podminky.urs.cz/item/CS_URS_2023_01/320101112" TargetMode="External"/><Relationship Id="rId46" Type="http://schemas.openxmlformats.org/officeDocument/2006/relationships/hyperlink" Target="https://podminky.urs.cz/item/CS_URS_2023_01/451315125" TargetMode="External"/><Relationship Id="rId59" Type="http://schemas.openxmlformats.org/officeDocument/2006/relationships/hyperlink" Target="https://podminky.urs.cz/item/CS_URS_2023_01/985131111" TargetMode="External"/><Relationship Id="rId67" Type="http://schemas.openxmlformats.org/officeDocument/2006/relationships/hyperlink" Target="https://podminky.urs.cz/item/CS_URS_2023_01/997013602" TargetMode="External"/><Relationship Id="rId20" Type="http://schemas.openxmlformats.org/officeDocument/2006/relationships/hyperlink" Target="https://podminky.urs.cz/item/CS_URS_2023_01/181951112" TargetMode="External"/><Relationship Id="rId41" Type="http://schemas.openxmlformats.org/officeDocument/2006/relationships/hyperlink" Target="https://podminky.urs.cz/item/CS_URS_2023_01/334352111" TargetMode="External"/><Relationship Id="rId54" Type="http://schemas.openxmlformats.org/officeDocument/2006/relationships/hyperlink" Target="https://podminky.urs.cz/item/CS_URS_2023_01/936942211" TargetMode="External"/><Relationship Id="rId62" Type="http://schemas.openxmlformats.org/officeDocument/2006/relationships/hyperlink" Target="https://podminky.urs.cz/item/CS_URS_2023_01/985323111" TargetMode="External"/><Relationship Id="rId70" Type="http://schemas.openxmlformats.org/officeDocument/2006/relationships/hyperlink" Target="https://podminky.urs.cz/item/CS_URS_2023_01/997211612" TargetMode="External"/><Relationship Id="rId75" Type="http://schemas.openxmlformats.org/officeDocument/2006/relationships/drawing" Target="../drawings/drawing2.xml"/><Relationship Id="rId1" Type="http://schemas.openxmlformats.org/officeDocument/2006/relationships/hyperlink" Target="https://podminky.urs.cz/item/CS_URS_2023_01/111151101" TargetMode="External"/><Relationship Id="rId6" Type="http://schemas.openxmlformats.org/officeDocument/2006/relationships/hyperlink" Target="https://podminky.urs.cz/item/CS_URS_2023_01/121103111" TargetMode="Externa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3" Type="http://schemas.openxmlformats.org/officeDocument/2006/relationships/hyperlink" Target="https://podminky.urs.cz/item/CS_URS_2023_01/460431151" TargetMode="External"/><Relationship Id="rId2" Type="http://schemas.openxmlformats.org/officeDocument/2006/relationships/hyperlink" Target="https://podminky.urs.cz/item/CS_URS_2023_01/460161141" TargetMode="External"/><Relationship Id="rId1" Type="http://schemas.openxmlformats.org/officeDocument/2006/relationships/hyperlink" Target="https://podminky.urs.cz/item/CS_URS_2023_01/119001421" TargetMode="External"/><Relationship Id="rId6" Type="http://schemas.openxmlformats.org/officeDocument/2006/relationships/drawing" Target="../drawings/drawing4.xml"/><Relationship Id="rId5" Type="http://schemas.openxmlformats.org/officeDocument/2006/relationships/hyperlink" Target="https://podminky.urs.cz/item/CS_URS_2023_01/460752112" TargetMode="External"/><Relationship Id="rId4" Type="http://schemas.openxmlformats.org/officeDocument/2006/relationships/hyperlink" Target="https://podminky.urs.cz/item/CS_URS_2023_01/460671113" TargetMode="External"/></Relationships>
</file>

<file path=xl/worksheets/_rels/sheet5.xml.rels><?xml version="1.0" encoding="UTF-8" standalone="yes"?>
<Relationships xmlns="http://schemas.openxmlformats.org/package/2006/relationships"><Relationship Id="rId13" Type="http://schemas.openxmlformats.org/officeDocument/2006/relationships/hyperlink" Target="https://podminky.urs.cz/item/CS_URS_2023_01/171111111" TargetMode="External"/><Relationship Id="rId18" Type="http://schemas.openxmlformats.org/officeDocument/2006/relationships/hyperlink" Target="https://podminky.urs.cz/item/CS_URS_2023_01/181951112" TargetMode="External"/><Relationship Id="rId26" Type="http://schemas.openxmlformats.org/officeDocument/2006/relationships/hyperlink" Target="https://podminky.urs.cz/item/CS_URS_2023_01/274311127" TargetMode="External"/><Relationship Id="rId39" Type="http://schemas.openxmlformats.org/officeDocument/2006/relationships/hyperlink" Target="https://podminky.urs.cz/item/CS_URS_2023_01/334352111" TargetMode="External"/><Relationship Id="rId21" Type="http://schemas.openxmlformats.org/officeDocument/2006/relationships/hyperlink" Target="https://podminky.urs.cz/item/CS_URS_2023_01/273321117" TargetMode="External"/><Relationship Id="rId34" Type="http://schemas.openxmlformats.org/officeDocument/2006/relationships/hyperlink" Target="https://podminky.urs.cz/item/CS_URS_2023_01/317353121" TargetMode="External"/><Relationship Id="rId42" Type="http://schemas.openxmlformats.org/officeDocument/2006/relationships/hyperlink" Target="https://podminky.urs.cz/item/CS_URS_2023_01/334361226" TargetMode="External"/><Relationship Id="rId47" Type="http://schemas.openxmlformats.org/officeDocument/2006/relationships/hyperlink" Target="https://podminky.urs.cz/item/CS_URS_2023_01/465513157" TargetMode="External"/><Relationship Id="rId50" Type="http://schemas.openxmlformats.org/officeDocument/2006/relationships/hyperlink" Target="https://podminky.urs.cz/item/CS_URS_2023_01/931994121" TargetMode="External"/><Relationship Id="rId55" Type="http://schemas.openxmlformats.org/officeDocument/2006/relationships/hyperlink" Target="https://podminky.urs.cz/item/CS_URS_2023_01/977211111" TargetMode="External"/><Relationship Id="rId63" Type="http://schemas.openxmlformats.org/officeDocument/2006/relationships/hyperlink" Target="https://podminky.urs.cz/item/CS_URS_2023_01/998212191" TargetMode="External"/><Relationship Id="rId7" Type="http://schemas.openxmlformats.org/officeDocument/2006/relationships/hyperlink" Target="https://podminky.urs.cz/item/CS_URS_2023_01/162432511" TargetMode="External"/><Relationship Id="rId2" Type="http://schemas.openxmlformats.org/officeDocument/2006/relationships/hyperlink" Target="https://podminky.urs.cz/item/CS_URS_2023_01/115001104" TargetMode="External"/><Relationship Id="rId16" Type="http://schemas.openxmlformats.org/officeDocument/2006/relationships/hyperlink" Target="https://podminky.urs.cz/item/CS_URS_2023_01/181311103" TargetMode="External"/><Relationship Id="rId20" Type="http://schemas.openxmlformats.org/officeDocument/2006/relationships/hyperlink" Target="https://podminky.urs.cz/item/CS_URS_2023_01/271532211" TargetMode="External"/><Relationship Id="rId29" Type="http://schemas.openxmlformats.org/officeDocument/2006/relationships/hyperlink" Target="https://podminky.urs.cz/item/CS_URS_2023_01/274354111" TargetMode="External"/><Relationship Id="rId41" Type="http://schemas.openxmlformats.org/officeDocument/2006/relationships/hyperlink" Target="https://podminky.urs.cz/item/CS_URS_2023_01/334359115.R" TargetMode="External"/><Relationship Id="rId54" Type="http://schemas.openxmlformats.org/officeDocument/2006/relationships/hyperlink" Target="https://podminky.urs.cz/item/CS_URS_2023_01/966008311" TargetMode="External"/><Relationship Id="rId62" Type="http://schemas.openxmlformats.org/officeDocument/2006/relationships/hyperlink" Target="https://podminky.urs.cz/item/CS_URS_2023_01/998212111" TargetMode="External"/><Relationship Id="rId1" Type="http://schemas.openxmlformats.org/officeDocument/2006/relationships/hyperlink" Target="https://podminky.urs.cz/item/CS_URS_2023_01/111151101" TargetMode="External"/><Relationship Id="rId6" Type="http://schemas.openxmlformats.org/officeDocument/2006/relationships/hyperlink" Target="https://podminky.urs.cz/item/CS_URS_2023_01/131251100" TargetMode="External"/><Relationship Id="rId11" Type="http://schemas.openxmlformats.org/officeDocument/2006/relationships/hyperlink" Target="https://podminky.urs.cz/item/CS_URS_2023_01/167151101" TargetMode="External"/><Relationship Id="rId24" Type="http://schemas.openxmlformats.org/officeDocument/2006/relationships/hyperlink" Target="https://podminky.urs.cz/item/CS_URS_2023_01/273351122" TargetMode="External"/><Relationship Id="rId32" Type="http://schemas.openxmlformats.org/officeDocument/2006/relationships/hyperlink" Target="https://podminky.urs.cz/item/CS_URS_2023_01/317321118" TargetMode="External"/><Relationship Id="rId37" Type="http://schemas.openxmlformats.org/officeDocument/2006/relationships/hyperlink" Target="https://podminky.urs.cz/item/CS_URS_2023_01/334323217" TargetMode="External"/><Relationship Id="rId40" Type="http://schemas.openxmlformats.org/officeDocument/2006/relationships/hyperlink" Target="https://podminky.urs.cz/item/CS_URS_2023_01/334352211" TargetMode="External"/><Relationship Id="rId45" Type="http://schemas.openxmlformats.org/officeDocument/2006/relationships/hyperlink" Target="https://podminky.urs.cz/item/CS_URS_2023_01/458311121" TargetMode="External"/><Relationship Id="rId53" Type="http://schemas.openxmlformats.org/officeDocument/2006/relationships/hyperlink" Target="https://podminky.urs.cz/item/CS_URS_2023_01/966008113" TargetMode="External"/><Relationship Id="rId58" Type="http://schemas.openxmlformats.org/officeDocument/2006/relationships/hyperlink" Target="https://podminky.urs.cz/item/CS_URS_2023_01/997013601" TargetMode="External"/><Relationship Id="rId66" Type="http://schemas.openxmlformats.org/officeDocument/2006/relationships/drawing" Target="../drawings/drawing5.xml"/><Relationship Id="rId5" Type="http://schemas.openxmlformats.org/officeDocument/2006/relationships/hyperlink" Target="https://podminky.urs.cz/item/CS_URS_2023_01/122252508" TargetMode="External"/><Relationship Id="rId15" Type="http://schemas.openxmlformats.org/officeDocument/2006/relationships/hyperlink" Target="https://podminky.urs.cz/item/CS_URS_2023_01/171251101" TargetMode="External"/><Relationship Id="rId23" Type="http://schemas.openxmlformats.org/officeDocument/2006/relationships/hyperlink" Target="https://podminky.urs.cz/item/CS_URS_2023_01/273351121" TargetMode="External"/><Relationship Id="rId28" Type="http://schemas.openxmlformats.org/officeDocument/2006/relationships/hyperlink" Target="https://podminky.urs.cz/item/CS_URS_2023_01/274321117" TargetMode="External"/><Relationship Id="rId36" Type="http://schemas.openxmlformats.org/officeDocument/2006/relationships/hyperlink" Target="https://podminky.urs.cz/item/CS_URS_2023_01/320101112" TargetMode="External"/><Relationship Id="rId49" Type="http://schemas.openxmlformats.org/officeDocument/2006/relationships/hyperlink" Target="https://podminky.urs.cz/item/CS_URS_2023_01/919535557" TargetMode="External"/><Relationship Id="rId57" Type="http://schemas.openxmlformats.org/officeDocument/2006/relationships/hyperlink" Target="https://podminky.urs.cz/item/CS_URS_2023_01/997013509" TargetMode="External"/><Relationship Id="rId61" Type="http://schemas.openxmlformats.org/officeDocument/2006/relationships/hyperlink" Target="https://podminky.urs.cz/item/CS_URS_2023_01/997211612" TargetMode="External"/><Relationship Id="rId10" Type="http://schemas.openxmlformats.org/officeDocument/2006/relationships/hyperlink" Target="https://podminky.urs.cz/item/CS_URS_2023_01/162852502" TargetMode="External"/><Relationship Id="rId19" Type="http://schemas.openxmlformats.org/officeDocument/2006/relationships/hyperlink" Target="https://podminky.urs.cz/item/CS_URS_2023_01/182251101" TargetMode="External"/><Relationship Id="rId31" Type="http://schemas.openxmlformats.org/officeDocument/2006/relationships/hyperlink" Target="https://podminky.urs.cz/item/CS_URS_2023_01/274361116" TargetMode="External"/><Relationship Id="rId44" Type="http://schemas.openxmlformats.org/officeDocument/2006/relationships/hyperlink" Target="https://podminky.urs.cz/item/CS_URS_2023_01/451315125" TargetMode="External"/><Relationship Id="rId52" Type="http://schemas.openxmlformats.org/officeDocument/2006/relationships/hyperlink" Target="https://podminky.urs.cz/item/CS_URS_2023_01/961041211" TargetMode="External"/><Relationship Id="rId60" Type="http://schemas.openxmlformats.org/officeDocument/2006/relationships/hyperlink" Target="https://podminky.urs.cz/item/CS_URS_2023_01/997211529" TargetMode="External"/><Relationship Id="rId65" Type="http://schemas.openxmlformats.org/officeDocument/2006/relationships/hyperlink" Target="https://podminky.urs.cz/item/CS_URS_2023_01/711112002" TargetMode="External"/><Relationship Id="rId4" Type="http://schemas.openxmlformats.org/officeDocument/2006/relationships/hyperlink" Target="https://podminky.urs.cz/item/CS_URS_2023_01/122252501" TargetMode="External"/><Relationship Id="rId9" Type="http://schemas.openxmlformats.org/officeDocument/2006/relationships/hyperlink" Target="https://podminky.urs.cz/item/CS_URS_2023_01/162751119" TargetMode="External"/><Relationship Id="rId14" Type="http://schemas.openxmlformats.org/officeDocument/2006/relationships/hyperlink" Target="https://podminky.urs.cz/item/CS_URS_2023_01/171201221" TargetMode="External"/><Relationship Id="rId22" Type="http://schemas.openxmlformats.org/officeDocument/2006/relationships/hyperlink" Target="https://podminky.urs.cz/item/CS_URS_2023_01/273321191" TargetMode="External"/><Relationship Id="rId27" Type="http://schemas.openxmlformats.org/officeDocument/2006/relationships/hyperlink" Target="https://podminky.urs.cz/item/CS_URS_2023_01/274311191" TargetMode="External"/><Relationship Id="rId30" Type="http://schemas.openxmlformats.org/officeDocument/2006/relationships/hyperlink" Target="https://podminky.urs.cz/item/CS_URS_2023_01/274354211" TargetMode="External"/><Relationship Id="rId35" Type="http://schemas.openxmlformats.org/officeDocument/2006/relationships/hyperlink" Target="https://podminky.urs.cz/item/CS_URS_2023_01/317353221" TargetMode="External"/><Relationship Id="rId43" Type="http://schemas.openxmlformats.org/officeDocument/2006/relationships/hyperlink" Target="https://podminky.urs.cz/item/CS_URS_2023_01/451315124" TargetMode="External"/><Relationship Id="rId48" Type="http://schemas.openxmlformats.org/officeDocument/2006/relationships/hyperlink" Target="https://podminky.urs.cz/item/CS_URS_2023_01/511501111" TargetMode="External"/><Relationship Id="rId56" Type="http://schemas.openxmlformats.org/officeDocument/2006/relationships/hyperlink" Target="https://podminky.urs.cz/item/CS_URS_2023_01/997013501" TargetMode="External"/><Relationship Id="rId64" Type="http://schemas.openxmlformats.org/officeDocument/2006/relationships/hyperlink" Target="https://podminky.urs.cz/item/CS_URS_2023_01/711112001" TargetMode="External"/><Relationship Id="rId8" Type="http://schemas.openxmlformats.org/officeDocument/2006/relationships/hyperlink" Target="https://podminky.urs.cz/item/CS_URS_2023_01/162751117" TargetMode="External"/><Relationship Id="rId51" Type="http://schemas.openxmlformats.org/officeDocument/2006/relationships/hyperlink" Target="https://podminky.urs.cz/item/CS_URS_2023_01/936942211" TargetMode="External"/><Relationship Id="rId3" Type="http://schemas.openxmlformats.org/officeDocument/2006/relationships/hyperlink" Target="https://podminky.urs.cz/item/CS_URS_2023_01/121103111" TargetMode="External"/><Relationship Id="rId12" Type="http://schemas.openxmlformats.org/officeDocument/2006/relationships/hyperlink" Target="https://podminky.urs.cz/item/CS_URS_2023_01/167151121" TargetMode="External"/><Relationship Id="rId17" Type="http://schemas.openxmlformats.org/officeDocument/2006/relationships/hyperlink" Target="https://podminky.urs.cz/item/CS_URS_2023_01/181411123" TargetMode="External"/><Relationship Id="rId25" Type="http://schemas.openxmlformats.org/officeDocument/2006/relationships/hyperlink" Target="https://podminky.urs.cz/item/CS_URS_2023_01/273361412" TargetMode="External"/><Relationship Id="rId33" Type="http://schemas.openxmlformats.org/officeDocument/2006/relationships/hyperlink" Target="https://podminky.urs.cz/item/CS_URS_2023_01/317321191" TargetMode="External"/><Relationship Id="rId38" Type="http://schemas.openxmlformats.org/officeDocument/2006/relationships/hyperlink" Target="https://podminky.urs.cz/item/CS_URS_2023_01/334323291" TargetMode="External"/><Relationship Id="rId46" Type="http://schemas.openxmlformats.org/officeDocument/2006/relationships/hyperlink" Target="https://podminky.urs.cz/item/CS_URS_2023_01/465513156" TargetMode="External"/><Relationship Id="rId59" Type="http://schemas.openxmlformats.org/officeDocument/2006/relationships/hyperlink" Target="https://podminky.urs.cz/item/CS_URS_2023_01/997211521" TargetMode="Externa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3" Type="http://schemas.openxmlformats.org/officeDocument/2006/relationships/hyperlink" Target="https://podminky.urs.cz/item/CS_URS_2023_01/460431151" TargetMode="External"/><Relationship Id="rId2" Type="http://schemas.openxmlformats.org/officeDocument/2006/relationships/hyperlink" Target="https://podminky.urs.cz/item/CS_URS_2023_01/460161141" TargetMode="External"/><Relationship Id="rId1" Type="http://schemas.openxmlformats.org/officeDocument/2006/relationships/hyperlink" Target="https://podminky.urs.cz/item/CS_URS_2023_01/119001421" TargetMode="External"/><Relationship Id="rId6" Type="http://schemas.openxmlformats.org/officeDocument/2006/relationships/drawing" Target="../drawings/drawing7.xml"/><Relationship Id="rId5" Type="http://schemas.openxmlformats.org/officeDocument/2006/relationships/hyperlink" Target="https://podminky.urs.cz/item/CS_URS_2023_01/460752112" TargetMode="External"/><Relationship Id="rId4" Type="http://schemas.openxmlformats.org/officeDocument/2006/relationships/hyperlink" Target="https://podminky.urs.cz/item/CS_URS_2023_01/460671113" TargetMode="External"/></Relationships>
</file>

<file path=xl/worksheets/_rels/sheet8.xml.rels><?xml version="1.0" encoding="UTF-8" standalone="yes"?>
<Relationships xmlns="http://schemas.openxmlformats.org/package/2006/relationships"><Relationship Id="rId13" Type="http://schemas.openxmlformats.org/officeDocument/2006/relationships/hyperlink" Target="https://podminky.urs.cz/item/CS_URS_2023_01/167151101" TargetMode="External"/><Relationship Id="rId18" Type="http://schemas.openxmlformats.org/officeDocument/2006/relationships/hyperlink" Target="https://podminky.urs.cz/item/CS_URS_2023_01/181311103" TargetMode="External"/><Relationship Id="rId26" Type="http://schemas.openxmlformats.org/officeDocument/2006/relationships/hyperlink" Target="https://podminky.urs.cz/item/CS_URS_2023_01/273351121" TargetMode="External"/><Relationship Id="rId39" Type="http://schemas.openxmlformats.org/officeDocument/2006/relationships/hyperlink" Target="https://podminky.urs.cz/item/CS_URS_2023_01/334323217" TargetMode="External"/><Relationship Id="rId21" Type="http://schemas.openxmlformats.org/officeDocument/2006/relationships/hyperlink" Target="https://podminky.urs.cz/item/CS_URS_2023_01/182151111" TargetMode="External"/><Relationship Id="rId34" Type="http://schemas.openxmlformats.org/officeDocument/2006/relationships/hyperlink" Target="https://podminky.urs.cz/item/CS_URS_2023_01/317321118" TargetMode="External"/><Relationship Id="rId42" Type="http://schemas.openxmlformats.org/officeDocument/2006/relationships/hyperlink" Target="https://podminky.urs.cz/item/CS_URS_2023_01/334352211" TargetMode="External"/><Relationship Id="rId47" Type="http://schemas.openxmlformats.org/officeDocument/2006/relationships/hyperlink" Target="https://podminky.urs.cz/item/CS_URS_2023_01/458311121" TargetMode="External"/><Relationship Id="rId50" Type="http://schemas.openxmlformats.org/officeDocument/2006/relationships/hyperlink" Target="https://podminky.urs.cz/item/CS_URS_2023_01/919535557" TargetMode="External"/><Relationship Id="rId55" Type="http://schemas.openxmlformats.org/officeDocument/2006/relationships/hyperlink" Target="https://podminky.urs.cz/item/CS_URS_2023_01/966008114" TargetMode="External"/><Relationship Id="rId63" Type="http://schemas.openxmlformats.org/officeDocument/2006/relationships/hyperlink" Target="https://podminky.urs.cz/item/CS_URS_2023_01/997211612" TargetMode="External"/><Relationship Id="rId68" Type="http://schemas.openxmlformats.org/officeDocument/2006/relationships/drawing" Target="../drawings/drawing8.xml"/><Relationship Id="rId7" Type="http://schemas.openxmlformats.org/officeDocument/2006/relationships/hyperlink" Target="https://podminky.urs.cz/item/CS_URS_2023_01/122252508" TargetMode="External"/><Relationship Id="rId2" Type="http://schemas.openxmlformats.org/officeDocument/2006/relationships/hyperlink" Target="https://podminky.urs.cz/item/CS_URS_2023_01/115101201" TargetMode="External"/><Relationship Id="rId16" Type="http://schemas.openxmlformats.org/officeDocument/2006/relationships/hyperlink" Target="https://podminky.urs.cz/item/CS_URS_2023_01/171201221" TargetMode="External"/><Relationship Id="rId29" Type="http://schemas.openxmlformats.org/officeDocument/2006/relationships/hyperlink" Target="https://podminky.urs.cz/item/CS_URS_2023_01/274311127" TargetMode="External"/><Relationship Id="rId1" Type="http://schemas.openxmlformats.org/officeDocument/2006/relationships/hyperlink" Target="https://podminky.urs.cz/item/CS_URS_2023_01/111211101" TargetMode="External"/><Relationship Id="rId6" Type="http://schemas.openxmlformats.org/officeDocument/2006/relationships/hyperlink" Target="https://podminky.urs.cz/item/CS_URS_2023_01/122252502" TargetMode="External"/><Relationship Id="rId11" Type="http://schemas.openxmlformats.org/officeDocument/2006/relationships/hyperlink" Target="https://podminky.urs.cz/item/CS_URS_2023_01/162751119" TargetMode="External"/><Relationship Id="rId24" Type="http://schemas.openxmlformats.org/officeDocument/2006/relationships/hyperlink" Target="https://podminky.urs.cz/item/CS_URS_2023_01/273321117" TargetMode="External"/><Relationship Id="rId32" Type="http://schemas.openxmlformats.org/officeDocument/2006/relationships/hyperlink" Target="https://podminky.urs.cz/item/CS_URS_2023_01/274354111" TargetMode="External"/><Relationship Id="rId37" Type="http://schemas.openxmlformats.org/officeDocument/2006/relationships/hyperlink" Target="https://podminky.urs.cz/item/CS_URS_2023_01/317353221" TargetMode="External"/><Relationship Id="rId40" Type="http://schemas.openxmlformats.org/officeDocument/2006/relationships/hyperlink" Target="https://podminky.urs.cz/item/CS_URS_2023_01/334323291" TargetMode="External"/><Relationship Id="rId45" Type="http://schemas.openxmlformats.org/officeDocument/2006/relationships/hyperlink" Target="https://podminky.urs.cz/item/CS_URS_2023_01/451315124" TargetMode="External"/><Relationship Id="rId53" Type="http://schemas.openxmlformats.org/officeDocument/2006/relationships/hyperlink" Target="https://podminky.urs.cz/item/CS_URS_2023_01/961041211" TargetMode="External"/><Relationship Id="rId58" Type="http://schemas.openxmlformats.org/officeDocument/2006/relationships/hyperlink" Target="https://podminky.urs.cz/item/CS_URS_2023_01/997013509" TargetMode="External"/><Relationship Id="rId66" Type="http://schemas.openxmlformats.org/officeDocument/2006/relationships/hyperlink" Target="https://podminky.urs.cz/item/CS_URS_2023_01/711112001" TargetMode="External"/><Relationship Id="rId5" Type="http://schemas.openxmlformats.org/officeDocument/2006/relationships/hyperlink" Target="https://podminky.urs.cz/item/CS_URS_2023_01/121103111" TargetMode="External"/><Relationship Id="rId15" Type="http://schemas.openxmlformats.org/officeDocument/2006/relationships/hyperlink" Target="https://podminky.urs.cz/item/CS_URS_2023_01/171111111" TargetMode="External"/><Relationship Id="rId23" Type="http://schemas.openxmlformats.org/officeDocument/2006/relationships/hyperlink" Target="https://podminky.urs.cz/item/CS_URS_2023_01/271532211" TargetMode="External"/><Relationship Id="rId28" Type="http://schemas.openxmlformats.org/officeDocument/2006/relationships/hyperlink" Target="https://podminky.urs.cz/item/CS_URS_2023_01/273361412" TargetMode="External"/><Relationship Id="rId36" Type="http://schemas.openxmlformats.org/officeDocument/2006/relationships/hyperlink" Target="https://podminky.urs.cz/item/CS_URS_2023_01/317353121" TargetMode="External"/><Relationship Id="rId49" Type="http://schemas.openxmlformats.org/officeDocument/2006/relationships/hyperlink" Target="https://podminky.urs.cz/item/CS_URS_2023_01/511501111" TargetMode="External"/><Relationship Id="rId57" Type="http://schemas.openxmlformats.org/officeDocument/2006/relationships/hyperlink" Target="https://podminky.urs.cz/item/CS_URS_2023_01/997013501" TargetMode="External"/><Relationship Id="rId61" Type="http://schemas.openxmlformats.org/officeDocument/2006/relationships/hyperlink" Target="https://podminky.urs.cz/item/CS_URS_2023_01/997211521" TargetMode="External"/><Relationship Id="rId10" Type="http://schemas.openxmlformats.org/officeDocument/2006/relationships/hyperlink" Target="https://podminky.urs.cz/item/CS_URS_2023_01/162751117" TargetMode="External"/><Relationship Id="rId19" Type="http://schemas.openxmlformats.org/officeDocument/2006/relationships/hyperlink" Target="https://podminky.urs.cz/item/CS_URS_2023_01/181411123" TargetMode="External"/><Relationship Id="rId31" Type="http://schemas.openxmlformats.org/officeDocument/2006/relationships/hyperlink" Target="https://podminky.urs.cz/item/CS_URS_2023_01/274321117" TargetMode="External"/><Relationship Id="rId44" Type="http://schemas.openxmlformats.org/officeDocument/2006/relationships/hyperlink" Target="https://podminky.urs.cz/item/CS_URS_2023_01/334361226" TargetMode="External"/><Relationship Id="rId52" Type="http://schemas.openxmlformats.org/officeDocument/2006/relationships/hyperlink" Target="https://podminky.urs.cz/item/CS_URS_2023_01/936942211" TargetMode="External"/><Relationship Id="rId60" Type="http://schemas.openxmlformats.org/officeDocument/2006/relationships/hyperlink" Target="https://podminky.urs.cz/item/CS_URS_2023_01/997013602" TargetMode="External"/><Relationship Id="rId65" Type="http://schemas.openxmlformats.org/officeDocument/2006/relationships/hyperlink" Target="https://podminky.urs.cz/item/CS_URS_2023_01/998212195" TargetMode="External"/><Relationship Id="rId4" Type="http://schemas.openxmlformats.org/officeDocument/2006/relationships/hyperlink" Target="https://podminky.urs.cz/item/CS_URS_2023_01/115101301" TargetMode="External"/><Relationship Id="rId9" Type="http://schemas.openxmlformats.org/officeDocument/2006/relationships/hyperlink" Target="https://podminky.urs.cz/item/CS_URS_2023_01/162632511" TargetMode="External"/><Relationship Id="rId14" Type="http://schemas.openxmlformats.org/officeDocument/2006/relationships/hyperlink" Target="https://podminky.urs.cz/item/CS_URS_2023_01/167151121" TargetMode="External"/><Relationship Id="rId22" Type="http://schemas.openxmlformats.org/officeDocument/2006/relationships/hyperlink" Target="https://podminky.urs.cz/item/CS_URS_2023_01/182251101" TargetMode="External"/><Relationship Id="rId27" Type="http://schemas.openxmlformats.org/officeDocument/2006/relationships/hyperlink" Target="https://podminky.urs.cz/item/CS_URS_2023_01/273351122" TargetMode="External"/><Relationship Id="rId30" Type="http://schemas.openxmlformats.org/officeDocument/2006/relationships/hyperlink" Target="https://podminky.urs.cz/item/CS_URS_2023_01/274311191" TargetMode="External"/><Relationship Id="rId35" Type="http://schemas.openxmlformats.org/officeDocument/2006/relationships/hyperlink" Target="https://podminky.urs.cz/item/CS_URS_2023_01/317321191" TargetMode="External"/><Relationship Id="rId43" Type="http://schemas.openxmlformats.org/officeDocument/2006/relationships/hyperlink" Target="https://podminky.urs.cz/item/CS_URS_2023_01/334359115.R" TargetMode="External"/><Relationship Id="rId48" Type="http://schemas.openxmlformats.org/officeDocument/2006/relationships/hyperlink" Target="https://podminky.urs.cz/item/CS_URS_2023_01/465513156" TargetMode="External"/><Relationship Id="rId56" Type="http://schemas.openxmlformats.org/officeDocument/2006/relationships/hyperlink" Target="https://podminky.urs.cz/item/CS_URS_2023_01/966008311" TargetMode="External"/><Relationship Id="rId64" Type="http://schemas.openxmlformats.org/officeDocument/2006/relationships/hyperlink" Target="https://podminky.urs.cz/item/CS_URS_2023_01/998212111" TargetMode="External"/><Relationship Id="rId8" Type="http://schemas.openxmlformats.org/officeDocument/2006/relationships/hyperlink" Target="https://podminky.urs.cz/item/CS_URS_2023_01/131251100" TargetMode="External"/><Relationship Id="rId51" Type="http://schemas.openxmlformats.org/officeDocument/2006/relationships/hyperlink" Target="https://podminky.urs.cz/item/CS_URS_2023_01/931994121" TargetMode="External"/><Relationship Id="rId3" Type="http://schemas.openxmlformats.org/officeDocument/2006/relationships/hyperlink" Target="https://podminky.urs.cz/item/CS_URS_2023_01/115101209" TargetMode="External"/><Relationship Id="rId12" Type="http://schemas.openxmlformats.org/officeDocument/2006/relationships/hyperlink" Target="https://podminky.urs.cz/item/CS_URS_2023_01/162852502" TargetMode="External"/><Relationship Id="rId17" Type="http://schemas.openxmlformats.org/officeDocument/2006/relationships/hyperlink" Target="https://podminky.urs.cz/item/CS_URS_2023_01/171251101" TargetMode="External"/><Relationship Id="rId25" Type="http://schemas.openxmlformats.org/officeDocument/2006/relationships/hyperlink" Target="https://podminky.urs.cz/item/CS_URS_2023_01/273321191" TargetMode="External"/><Relationship Id="rId33" Type="http://schemas.openxmlformats.org/officeDocument/2006/relationships/hyperlink" Target="https://podminky.urs.cz/item/CS_URS_2023_01/274354211" TargetMode="External"/><Relationship Id="rId38" Type="http://schemas.openxmlformats.org/officeDocument/2006/relationships/hyperlink" Target="https://podminky.urs.cz/item/CS_URS_2023_01/320101112" TargetMode="External"/><Relationship Id="rId46" Type="http://schemas.openxmlformats.org/officeDocument/2006/relationships/hyperlink" Target="https://podminky.urs.cz/item/CS_URS_2023_01/451315125" TargetMode="External"/><Relationship Id="rId59" Type="http://schemas.openxmlformats.org/officeDocument/2006/relationships/hyperlink" Target="https://podminky.urs.cz/item/CS_URS_2023_01/997013601" TargetMode="External"/><Relationship Id="rId67" Type="http://schemas.openxmlformats.org/officeDocument/2006/relationships/hyperlink" Target="https://podminky.urs.cz/item/CS_URS_2023_01/711112002" TargetMode="External"/><Relationship Id="rId20" Type="http://schemas.openxmlformats.org/officeDocument/2006/relationships/hyperlink" Target="https://podminky.urs.cz/item/CS_URS_2023_01/181951112" TargetMode="External"/><Relationship Id="rId41" Type="http://schemas.openxmlformats.org/officeDocument/2006/relationships/hyperlink" Target="https://podminky.urs.cz/item/CS_URS_2023_01/334352111" TargetMode="External"/><Relationship Id="rId54" Type="http://schemas.openxmlformats.org/officeDocument/2006/relationships/hyperlink" Target="https://podminky.urs.cz/item/CS_URS_2023_01/962022391" TargetMode="External"/><Relationship Id="rId62" Type="http://schemas.openxmlformats.org/officeDocument/2006/relationships/hyperlink" Target="https://podminky.urs.cz/item/CS_URS_2023_01/997211529" TargetMode="Externa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9.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M73"/>
  <sheetViews>
    <sheetView showGridLines="0" topLeftCell="A46" workbookViewId="0"/>
  </sheetViews>
  <sheetFormatPr defaultRowHeight="12.75"/>
  <cols>
    <col min="1" max="1" width="8.33203125" style="1" customWidth="1"/>
    <col min="2" max="2" width="1.6640625" style="1" customWidth="1"/>
    <col min="3" max="3" width="4.1640625" style="1" customWidth="1"/>
    <col min="4" max="33" width="2.6640625" style="1" customWidth="1"/>
    <col min="34" max="34" width="3.33203125" style="1" customWidth="1"/>
    <col min="35" max="35" width="31.6640625" style="1" customWidth="1"/>
    <col min="36" max="37" width="2.5" style="1" customWidth="1"/>
    <col min="38" max="38" width="8.33203125" style="1" customWidth="1"/>
    <col min="39" max="39" width="3.33203125" style="1" customWidth="1"/>
    <col min="40" max="40" width="13.33203125" style="1" customWidth="1"/>
    <col min="41" max="41" width="7.5" style="1" customWidth="1"/>
    <col min="42" max="42" width="4.1640625" style="1" customWidth="1"/>
    <col min="43" max="43" width="15.6640625" style="1" customWidth="1"/>
    <col min="44" max="44" width="13.6640625" style="1" customWidth="1"/>
    <col min="45" max="47" width="25.83203125" style="1" hidden="1" customWidth="1"/>
    <col min="48" max="49" width="21.6640625" style="1" hidden="1" customWidth="1"/>
    <col min="50" max="51" width="25" style="1" hidden="1" customWidth="1"/>
    <col min="52" max="52" width="21.6640625" style="1" hidden="1" customWidth="1"/>
    <col min="53" max="53" width="19.1640625" style="1" hidden="1" customWidth="1"/>
    <col min="54" max="54" width="25" style="1" hidden="1" customWidth="1"/>
    <col min="55" max="55" width="21.6640625" style="1" hidden="1" customWidth="1"/>
    <col min="56" max="56" width="19.1640625" style="1" hidden="1" customWidth="1"/>
    <col min="57" max="57" width="66.5" style="1" customWidth="1"/>
    <col min="71" max="91" width="9.33203125" style="1" hidden="1"/>
  </cols>
  <sheetData>
    <row r="1" spans="1:74" ht="11.25">
      <c r="A1" s="18" t="s">
        <v>0</v>
      </c>
      <c r="AZ1" s="18" t="s">
        <v>1</v>
      </c>
      <c r="BA1" s="18" t="s">
        <v>2</v>
      </c>
      <c r="BB1" s="18" t="s">
        <v>3</v>
      </c>
      <c r="BT1" s="18" t="s">
        <v>4</v>
      </c>
      <c r="BU1" s="18" t="s">
        <v>4</v>
      </c>
      <c r="BV1" s="18" t="s">
        <v>5</v>
      </c>
    </row>
    <row r="2" spans="1:74" s="1" customFormat="1" ht="36.950000000000003" customHeight="1">
      <c r="AR2" s="370"/>
      <c r="AS2" s="370"/>
      <c r="AT2" s="370"/>
      <c r="AU2" s="370"/>
      <c r="AV2" s="370"/>
      <c r="AW2" s="370"/>
      <c r="AX2" s="370"/>
      <c r="AY2" s="370"/>
      <c r="AZ2" s="370"/>
      <c r="BA2" s="370"/>
      <c r="BB2" s="370"/>
      <c r="BC2" s="370"/>
      <c r="BD2" s="370"/>
      <c r="BE2" s="370"/>
      <c r="BS2" s="19" t="s">
        <v>6</v>
      </c>
      <c r="BT2" s="19" t="s">
        <v>7</v>
      </c>
    </row>
    <row r="3" spans="1:74" s="1" customFormat="1" ht="6.95" customHeight="1">
      <c r="B3" s="20"/>
      <c r="C3" s="21"/>
      <c r="D3" s="21"/>
      <c r="E3" s="21"/>
      <c r="F3" s="21"/>
      <c r="G3" s="21"/>
      <c r="H3" s="21"/>
      <c r="I3" s="21"/>
      <c r="J3" s="21"/>
      <c r="K3" s="21"/>
      <c r="L3" s="21"/>
      <c r="M3" s="21"/>
      <c r="N3" s="21"/>
      <c r="O3" s="21"/>
      <c r="P3" s="21"/>
      <c r="Q3" s="21"/>
      <c r="R3" s="21"/>
      <c r="S3" s="21"/>
      <c r="T3" s="21"/>
      <c r="U3" s="21"/>
      <c r="V3" s="21"/>
      <c r="W3" s="21"/>
      <c r="X3" s="21"/>
      <c r="Y3" s="21"/>
      <c r="Z3" s="21"/>
      <c r="AA3" s="21"/>
      <c r="AB3" s="21"/>
      <c r="AC3" s="21"/>
      <c r="AD3" s="21"/>
      <c r="AE3" s="21"/>
      <c r="AF3" s="21"/>
      <c r="AG3" s="21"/>
      <c r="AH3" s="21"/>
      <c r="AI3" s="21"/>
      <c r="AJ3" s="21"/>
      <c r="AK3" s="21"/>
      <c r="AL3" s="21"/>
      <c r="AM3" s="21"/>
      <c r="AN3" s="21"/>
      <c r="AO3" s="21"/>
      <c r="AP3" s="21"/>
      <c r="AQ3" s="21"/>
      <c r="AR3" s="22"/>
      <c r="BS3" s="19" t="s">
        <v>6</v>
      </c>
      <c r="BT3" s="19" t="s">
        <v>8</v>
      </c>
    </row>
    <row r="4" spans="1:74" s="1" customFormat="1" ht="24.95" customHeight="1">
      <c r="B4" s="23"/>
      <c r="C4" s="24"/>
      <c r="D4" s="25" t="s">
        <v>9</v>
      </c>
      <c r="E4" s="24"/>
      <c r="F4" s="24"/>
      <c r="G4" s="24"/>
      <c r="H4" s="24"/>
      <c r="I4" s="24"/>
      <c r="J4" s="24"/>
      <c r="K4" s="24"/>
      <c r="L4" s="24"/>
      <c r="M4" s="24"/>
      <c r="N4" s="24"/>
      <c r="O4" s="24"/>
      <c r="P4" s="24"/>
      <c r="Q4" s="24"/>
      <c r="R4" s="24"/>
      <c r="S4" s="24"/>
      <c r="T4" s="24"/>
      <c r="U4" s="24"/>
      <c r="V4" s="24"/>
      <c r="W4" s="24"/>
      <c r="X4" s="24"/>
      <c r="Y4" s="24"/>
      <c r="Z4" s="24"/>
      <c r="AA4" s="24"/>
      <c r="AB4" s="24"/>
      <c r="AC4" s="24"/>
      <c r="AD4" s="24"/>
      <c r="AE4" s="24"/>
      <c r="AF4" s="24"/>
      <c r="AG4" s="24"/>
      <c r="AH4" s="24"/>
      <c r="AI4" s="24"/>
      <c r="AJ4" s="24"/>
      <c r="AK4" s="24"/>
      <c r="AL4" s="24"/>
      <c r="AM4" s="24"/>
      <c r="AN4" s="24"/>
      <c r="AO4" s="24"/>
      <c r="AP4" s="24"/>
      <c r="AQ4" s="24"/>
      <c r="AR4" s="22"/>
      <c r="AS4" s="26" t="s">
        <v>10</v>
      </c>
      <c r="BE4" s="27" t="s">
        <v>11</v>
      </c>
      <c r="BS4" s="19" t="s">
        <v>12</v>
      </c>
    </row>
    <row r="5" spans="1:74" s="1" customFormat="1" ht="12" customHeight="1">
      <c r="B5" s="23"/>
      <c r="C5" s="24"/>
      <c r="D5" s="28" t="s">
        <v>13</v>
      </c>
      <c r="E5" s="24"/>
      <c r="F5" s="24"/>
      <c r="G5" s="24"/>
      <c r="H5" s="24"/>
      <c r="I5" s="24"/>
      <c r="J5" s="24"/>
      <c r="K5" s="354" t="s">
        <v>14</v>
      </c>
      <c r="L5" s="355"/>
      <c r="M5" s="355"/>
      <c r="N5" s="355"/>
      <c r="O5" s="355"/>
      <c r="P5" s="355"/>
      <c r="Q5" s="355"/>
      <c r="R5" s="355"/>
      <c r="S5" s="355"/>
      <c r="T5" s="355"/>
      <c r="U5" s="355"/>
      <c r="V5" s="355"/>
      <c r="W5" s="355"/>
      <c r="X5" s="355"/>
      <c r="Y5" s="355"/>
      <c r="Z5" s="355"/>
      <c r="AA5" s="355"/>
      <c r="AB5" s="355"/>
      <c r="AC5" s="355"/>
      <c r="AD5" s="355"/>
      <c r="AE5" s="355"/>
      <c r="AF5" s="355"/>
      <c r="AG5" s="355"/>
      <c r="AH5" s="355"/>
      <c r="AI5" s="355"/>
      <c r="AJ5" s="355"/>
      <c r="AK5" s="355"/>
      <c r="AL5" s="355"/>
      <c r="AM5" s="355"/>
      <c r="AN5" s="355"/>
      <c r="AO5" s="355"/>
      <c r="AP5" s="24"/>
      <c r="AQ5" s="24"/>
      <c r="AR5" s="22"/>
      <c r="BE5" s="351" t="s">
        <v>15</v>
      </c>
      <c r="BS5" s="19" t="s">
        <v>6</v>
      </c>
    </row>
    <row r="6" spans="1:74" s="1" customFormat="1" ht="36.950000000000003" customHeight="1">
      <c r="B6" s="23"/>
      <c r="C6" s="24"/>
      <c r="D6" s="30" t="s">
        <v>16</v>
      </c>
      <c r="E6" s="24"/>
      <c r="F6" s="24"/>
      <c r="G6" s="24"/>
      <c r="H6" s="24"/>
      <c r="I6" s="24"/>
      <c r="J6" s="24"/>
      <c r="K6" s="356" t="s">
        <v>17</v>
      </c>
      <c r="L6" s="355"/>
      <c r="M6" s="355"/>
      <c r="N6" s="355"/>
      <c r="O6" s="355"/>
      <c r="P6" s="355"/>
      <c r="Q6" s="355"/>
      <c r="R6" s="355"/>
      <c r="S6" s="355"/>
      <c r="T6" s="355"/>
      <c r="U6" s="355"/>
      <c r="V6" s="355"/>
      <c r="W6" s="355"/>
      <c r="X6" s="355"/>
      <c r="Y6" s="355"/>
      <c r="Z6" s="355"/>
      <c r="AA6" s="355"/>
      <c r="AB6" s="355"/>
      <c r="AC6" s="355"/>
      <c r="AD6" s="355"/>
      <c r="AE6" s="355"/>
      <c r="AF6" s="355"/>
      <c r="AG6" s="355"/>
      <c r="AH6" s="355"/>
      <c r="AI6" s="355"/>
      <c r="AJ6" s="355"/>
      <c r="AK6" s="355"/>
      <c r="AL6" s="355"/>
      <c r="AM6" s="355"/>
      <c r="AN6" s="355"/>
      <c r="AO6" s="355"/>
      <c r="AP6" s="24"/>
      <c r="AQ6" s="24"/>
      <c r="AR6" s="22"/>
      <c r="BE6" s="352"/>
      <c r="BS6" s="19" t="s">
        <v>6</v>
      </c>
    </row>
    <row r="7" spans="1:74" s="1" customFormat="1" ht="12" customHeight="1">
      <c r="B7" s="23"/>
      <c r="C7" s="24"/>
      <c r="D7" s="31" t="s">
        <v>18</v>
      </c>
      <c r="E7" s="24"/>
      <c r="F7" s="24"/>
      <c r="G7" s="24"/>
      <c r="H7" s="24"/>
      <c r="I7" s="24"/>
      <c r="J7" s="24"/>
      <c r="K7" s="29" t="s">
        <v>19</v>
      </c>
      <c r="L7" s="24"/>
      <c r="M7" s="24"/>
      <c r="N7" s="24"/>
      <c r="O7" s="24"/>
      <c r="P7" s="24"/>
      <c r="Q7" s="24"/>
      <c r="R7" s="24"/>
      <c r="S7" s="24"/>
      <c r="T7" s="24"/>
      <c r="U7" s="24"/>
      <c r="V7" s="24"/>
      <c r="W7" s="24"/>
      <c r="X7" s="24"/>
      <c r="Y7" s="24"/>
      <c r="Z7" s="24"/>
      <c r="AA7" s="24"/>
      <c r="AB7" s="24"/>
      <c r="AC7" s="24"/>
      <c r="AD7" s="24"/>
      <c r="AE7" s="24"/>
      <c r="AF7" s="24"/>
      <c r="AG7" s="24"/>
      <c r="AH7" s="24"/>
      <c r="AI7" s="24"/>
      <c r="AJ7" s="24"/>
      <c r="AK7" s="31" t="s">
        <v>20</v>
      </c>
      <c r="AL7" s="24"/>
      <c r="AM7" s="24"/>
      <c r="AN7" s="29" t="s">
        <v>19</v>
      </c>
      <c r="AO7" s="24"/>
      <c r="AP7" s="24"/>
      <c r="AQ7" s="24"/>
      <c r="AR7" s="22"/>
      <c r="BE7" s="352"/>
      <c r="BS7" s="19" t="s">
        <v>6</v>
      </c>
    </row>
    <row r="8" spans="1:74" s="1" customFormat="1" ht="12" customHeight="1">
      <c r="B8" s="23"/>
      <c r="C8" s="24"/>
      <c r="D8" s="31" t="s">
        <v>21</v>
      </c>
      <c r="E8" s="24"/>
      <c r="F8" s="24"/>
      <c r="G8" s="24"/>
      <c r="H8" s="24"/>
      <c r="I8" s="24"/>
      <c r="J8" s="24"/>
      <c r="K8" s="29" t="s">
        <v>22</v>
      </c>
      <c r="L8" s="24"/>
      <c r="M8" s="24"/>
      <c r="N8" s="24"/>
      <c r="O8" s="24"/>
      <c r="P8" s="24"/>
      <c r="Q8" s="24"/>
      <c r="R8" s="24"/>
      <c r="S8" s="24"/>
      <c r="T8" s="24"/>
      <c r="U8" s="24"/>
      <c r="V8" s="24"/>
      <c r="W8" s="24"/>
      <c r="X8" s="24"/>
      <c r="Y8" s="24"/>
      <c r="Z8" s="24"/>
      <c r="AA8" s="24"/>
      <c r="AB8" s="24"/>
      <c r="AC8" s="24"/>
      <c r="AD8" s="24"/>
      <c r="AE8" s="24"/>
      <c r="AF8" s="24"/>
      <c r="AG8" s="24"/>
      <c r="AH8" s="24"/>
      <c r="AI8" s="24"/>
      <c r="AJ8" s="24"/>
      <c r="AK8" s="31" t="s">
        <v>23</v>
      </c>
      <c r="AL8" s="24"/>
      <c r="AM8" s="24"/>
      <c r="AN8" s="32" t="s">
        <v>24</v>
      </c>
      <c r="AO8" s="24"/>
      <c r="AP8" s="24"/>
      <c r="AQ8" s="24"/>
      <c r="AR8" s="22"/>
      <c r="BE8" s="352"/>
      <c r="BS8" s="19" t="s">
        <v>6</v>
      </c>
    </row>
    <row r="9" spans="1:74" s="1" customFormat="1" ht="14.45" customHeight="1">
      <c r="B9" s="23"/>
      <c r="C9" s="24"/>
      <c r="D9" s="24"/>
      <c r="E9" s="24"/>
      <c r="F9" s="24"/>
      <c r="G9" s="24"/>
      <c r="H9" s="24"/>
      <c r="I9" s="24"/>
      <c r="J9" s="24"/>
      <c r="K9" s="24"/>
      <c r="L9" s="24"/>
      <c r="M9" s="24"/>
      <c r="N9" s="24"/>
      <c r="O9" s="24"/>
      <c r="P9" s="24"/>
      <c r="Q9" s="24"/>
      <c r="R9" s="24"/>
      <c r="S9" s="24"/>
      <c r="T9" s="24"/>
      <c r="U9" s="24"/>
      <c r="V9" s="24"/>
      <c r="W9" s="24"/>
      <c r="X9" s="24"/>
      <c r="Y9" s="24"/>
      <c r="Z9" s="24"/>
      <c r="AA9" s="24"/>
      <c r="AB9" s="24"/>
      <c r="AC9" s="24"/>
      <c r="AD9" s="24"/>
      <c r="AE9" s="24"/>
      <c r="AF9" s="24"/>
      <c r="AG9" s="24"/>
      <c r="AH9" s="24"/>
      <c r="AI9" s="24"/>
      <c r="AJ9" s="24"/>
      <c r="AK9" s="24"/>
      <c r="AL9" s="24"/>
      <c r="AM9" s="24"/>
      <c r="AN9" s="24"/>
      <c r="AO9" s="24"/>
      <c r="AP9" s="24"/>
      <c r="AQ9" s="24"/>
      <c r="AR9" s="22"/>
      <c r="BE9" s="352"/>
      <c r="BS9" s="19" t="s">
        <v>6</v>
      </c>
    </row>
    <row r="10" spans="1:74" s="1" customFormat="1" ht="12" customHeight="1">
      <c r="B10" s="23"/>
      <c r="C10" s="24"/>
      <c r="D10" s="31" t="s">
        <v>25</v>
      </c>
      <c r="E10" s="24"/>
      <c r="F10" s="24"/>
      <c r="G10" s="24"/>
      <c r="H10" s="24"/>
      <c r="I10" s="24"/>
      <c r="J10" s="24"/>
      <c r="K10" s="24"/>
      <c r="L10" s="24"/>
      <c r="M10" s="24"/>
      <c r="N10" s="24"/>
      <c r="O10" s="24"/>
      <c r="P10" s="24"/>
      <c r="Q10" s="24"/>
      <c r="R10" s="24"/>
      <c r="S10" s="24"/>
      <c r="T10" s="24"/>
      <c r="U10" s="24"/>
      <c r="V10" s="24"/>
      <c r="W10" s="24"/>
      <c r="X10" s="24"/>
      <c r="Y10" s="24"/>
      <c r="Z10" s="24"/>
      <c r="AA10" s="24"/>
      <c r="AB10" s="24"/>
      <c r="AC10" s="24"/>
      <c r="AD10" s="24"/>
      <c r="AE10" s="24"/>
      <c r="AF10" s="24"/>
      <c r="AG10" s="24"/>
      <c r="AH10" s="24"/>
      <c r="AI10" s="24"/>
      <c r="AJ10" s="24"/>
      <c r="AK10" s="31" t="s">
        <v>26</v>
      </c>
      <c r="AL10" s="24"/>
      <c r="AM10" s="24"/>
      <c r="AN10" s="29" t="s">
        <v>27</v>
      </c>
      <c r="AO10" s="24"/>
      <c r="AP10" s="24"/>
      <c r="AQ10" s="24"/>
      <c r="AR10" s="22"/>
      <c r="BE10" s="352"/>
      <c r="BS10" s="19" t="s">
        <v>6</v>
      </c>
    </row>
    <row r="11" spans="1:74" s="1" customFormat="1" ht="18.399999999999999" customHeight="1">
      <c r="B11" s="23"/>
      <c r="C11" s="24"/>
      <c r="D11" s="24"/>
      <c r="E11" s="29" t="s">
        <v>28</v>
      </c>
      <c r="F11" s="24"/>
      <c r="G11" s="24"/>
      <c r="H11" s="24"/>
      <c r="I11" s="24"/>
      <c r="J11" s="24"/>
      <c r="K11" s="24"/>
      <c r="L11" s="24"/>
      <c r="M11" s="24"/>
      <c r="N11" s="24"/>
      <c r="O11" s="24"/>
      <c r="P11" s="24"/>
      <c r="Q11" s="24"/>
      <c r="R11" s="24"/>
      <c r="S11" s="24"/>
      <c r="T11" s="24"/>
      <c r="U11" s="24"/>
      <c r="V11" s="24"/>
      <c r="W11" s="24"/>
      <c r="X11" s="24"/>
      <c r="Y11" s="24"/>
      <c r="Z11" s="24"/>
      <c r="AA11" s="24"/>
      <c r="AB11" s="24"/>
      <c r="AC11" s="24"/>
      <c r="AD11" s="24"/>
      <c r="AE11" s="24"/>
      <c r="AF11" s="24"/>
      <c r="AG11" s="24"/>
      <c r="AH11" s="24"/>
      <c r="AI11" s="24"/>
      <c r="AJ11" s="24"/>
      <c r="AK11" s="31" t="s">
        <v>29</v>
      </c>
      <c r="AL11" s="24"/>
      <c r="AM11" s="24"/>
      <c r="AN11" s="29" t="s">
        <v>30</v>
      </c>
      <c r="AO11" s="24"/>
      <c r="AP11" s="24"/>
      <c r="AQ11" s="24"/>
      <c r="AR11" s="22"/>
      <c r="BE11" s="352"/>
      <c r="BS11" s="19" t="s">
        <v>6</v>
      </c>
    </row>
    <row r="12" spans="1:74" s="1" customFormat="1" ht="6.95" customHeight="1">
      <c r="B12" s="23"/>
      <c r="C12" s="24"/>
      <c r="D12" s="24"/>
      <c r="E12" s="24"/>
      <c r="F12" s="24"/>
      <c r="G12" s="24"/>
      <c r="H12" s="24"/>
      <c r="I12" s="24"/>
      <c r="J12" s="24"/>
      <c r="K12" s="24"/>
      <c r="L12" s="24"/>
      <c r="M12" s="24"/>
      <c r="N12" s="24"/>
      <c r="O12" s="24"/>
      <c r="P12" s="24"/>
      <c r="Q12" s="24"/>
      <c r="R12" s="24"/>
      <c r="S12" s="24"/>
      <c r="T12" s="24"/>
      <c r="U12" s="24"/>
      <c r="V12" s="24"/>
      <c r="W12" s="24"/>
      <c r="X12" s="24"/>
      <c r="Y12" s="24"/>
      <c r="Z12" s="24"/>
      <c r="AA12" s="24"/>
      <c r="AB12" s="24"/>
      <c r="AC12" s="24"/>
      <c r="AD12" s="24"/>
      <c r="AE12" s="24"/>
      <c r="AF12" s="24"/>
      <c r="AG12" s="24"/>
      <c r="AH12" s="24"/>
      <c r="AI12" s="24"/>
      <c r="AJ12" s="24"/>
      <c r="AK12" s="24"/>
      <c r="AL12" s="24"/>
      <c r="AM12" s="24"/>
      <c r="AN12" s="24"/>
      <c r="AO12" s="24"/>
      <c r="AP12" s="24"/>
      <c r="AQ12" s="24"/>
      <c r="AR12" s="22"/>
      <c r="BE12" s="352"/>
      <c r="BS12" s="19" t="s">
        <v>6</v>
      </c>
    </row>
    <row r="13" spans="1:74" s="1" customFormat="1" ht="12" customHeight="1">
      <c r="B13" s="23"/>
      <c r="C13" s="24"/>
      <c r="D13" s="31" t="s">
        <v>31</v>
      </c>
      <c r="E13" s="24"/>
      <c r="F13" s="24"/>
      <c r="G13" s="24"/>
      <c r="H13" s="24"/>
      <c r="I13" s="24"/>
      <c r="J13" s="24"/>
      <c r="K13" s="24"/>
      <c r="L13" s="24"/>
      <c r="M13" s="24"/>
      <c r="N13" s="24"/>
      <c r="O13" s="24"/>
      <c r="P13" s="24"/>
      <c r="Q13" s="24"/>
      <c r="R13" s="24"/>
      <c r="S13" s="24"/>
      <c r="T13" s="24"/>
      <c r="U13" s="24"/>
      <c r="V13" s="24"/>
      <c r="W13" s="24"/>
      <c r="X13" s="24"/>
      <c r="Y13" s="24"/>
      <c r="Z13" s="24"/>
      <c r="AA13" s="24"/>
      <c r="AB13" s="24"/>
      <c r="AC13" s="24"/>
      <c r="AD13" s="24"/>
      <c r="AE13" s="24"/>
      <c r="AF13" s="24"/>
      <c r="AG13" s="24"/>
      <c r="AH13" s="24"/>
      <c r="AI13" s="24"/>
      <c r="AJ13" s="24"/>
      <c r="AK13" s="31" t="s">
        <v>26</v>
      </c>
      <c r="AL13" s="24"/>
      <c r="AM13" s="24"/>
      <c r="AN13" s="33" t="s">
        <v>32</v>
      </c>
      <c r="AO13" s="24"/>
      <c r="AP13" s="24"/>
      <c r="AQ13" s="24"/>
      <c r="AR13" s="22"/>
      <c r="BE13" s="352"/>
      <c r="BS13" s="19" t="s">
        <v>6</v>
      </c>
    </row>
    <row r="14" spans="1:74">
      <c r="B14" s="23"/>
      <c r="C14" s="24"/>
      <c r="D14" s="24"/>
      <c r="E14" s="357" t="s">
        <v>32</v>
      </c>
      <c r="F14" s="358"/>
      <c r="G14" s="358"/>
      <c r="H14" s="358"/>
      <c r="I14" s="358"/>
      <c r="J14" s="358"/>
      <c r="K14" s="358"/>
      <c r="L14" s="358"/>
      <c r="M14" s="358"/>
      <c r="N14" s="358"/>
      <c r="O14" s="358"/>
      <c r="P14" s="358"/>
      <c r="Q14" s="358"/>
      <c r="R14" s="358"/>
      <c r="S14" s="358"/>
      <c r="T14" s="358"/>
      <c r="U14" s="358"/>
      <c r="V14" s="358"/>
      <c r="W14" s="358"/>
      <c r="X14" s="358"/>
      <c r="Y14" s="358"/>
      <c r="Z14" s="358"/>
      <c r="AA14" s="358"/>
      <c r="AB14" s="358"/>
      <c r="AC14" s="358"/>
      <c r="AD14" s="358"/>
      <c r="AE14" s="358"/>
      <c r="AF14" s="358"/>
      <c r="AG14" s="358"/>
      <c r="AH14" s="358"/>
      <c r="AI14" s="358"/>
      <c r="AJ14" s="358"/>
      <c r="AK14" s="31" t="s">
        <v>29</v>
      </c>
      <c r="AL14" s="24"/>
      <c r="AM14" s="24"/>
      <c r="AN14" s="33" t="s">
        <v>32</v>
      </c>
      <c r="AO14" s="24"/>
      <c r="AP14" s="24"/>
      <c r="AQ14" s="24"/>
      <c r="AR14" s="22"/>
      <c r="BE14" s="352"/>
      <c r="BS14" s="19" t="s">
        <v>6</v>
      </c>
    </row>
    <row r="15" spans="1:74" s="1" customFormat="1" ht="6.95" customHeight="1">
      <c r="B15" s="23"/>
      <c r="C15" s="24"/>
      <c r="D15" s="24"/>
      <c r="E15" s="24"/>
      <c r="F15" s="24"/>
      <c r="G15" s="24"/>
      <c r="H15" s="24"/>
      <c r="I15" s="24"/>
      <c r="J15" s="24"/>
      <c r="K15" s="24"/>
      <c r="L15" s="24"/>
      <c r="M15" s="24"/>
      <c r="N15" s="24"/>
      <c r="O15" s="24"/>
      <c r="P15" s="24"/>
      <c r="Q15" s="24"/>
      <c r="R15" s="24"/>
      <c r="S15" s="24"/>
      <c r="T15" s="24"/>
      <c r="U15" s="24"/>
      <c r="V15" s="24"/>
      <c r="W15" s="24"/>
      <c r="X15" s="24"/>
      <c r="Y15" s="24"/>
      <c r="Z15" s="24"/>
      <c r="AA15" s="24"/>
      <c r="AB15" s="24"/>
      <c r="AC15" s="24"/>
      <c r="AD15" s="24"/>
      <c r="AE15" s="24"/>
      <c r="AF15" s="24"/>
      <c r="AG15" s="24"/>
      <c r="AH15" s="24"/>
      <c r="AI15" s="24"/>
      <c r="AJ15" s="24"/>
      <c r="AK15" s="24"/>
      <c r="AL15" s="24"/>
      <c r="AM15" s="24"/>
      <c r="AN15" s="24"/>
      <c r="AO15" s="24"/>
      <c r="AP15" s="24"/>
      <c r="AQ15" s="24"/>
      <c r="AR15" s="22"/>
      <c r="BE15" s="352"/>
      <c r="BS15" s="19" t="s">
        <v>4</v>
      </c>
    </row>
    <row r="16" spans="1:74" s="1" customFormat="1" ht="12" customHeight="1">
      <c r="B16" s="23"/>
      <c r="C16" s="24"/>
      <c r="D16" s="31" t="s">
        <v>33</v>
      </c>
      <c r="E16" s="24"/>
      <c r="F16" s="24"/>
      <c r="G16" s="24"/>
      <c r="H16" s="24"/>
      <c r="I16" s="24"/>
      <c r="J16" s="24"/>
      <c r="K16" s="24"/>
      <c r="L16" s="24"/>
      <c r="M16" s="24"/>
      <c r="N16" s="24"/>
      <c r="O16" s="24"/>
      <c r="P16" s="24"/>
      <c r="Q16" s="24"/>
      <c r="R16" s="24"/>
      <c r="S16" s="24"/>
      <c r="T16" s="24"/>
      <c r="U16" s="24"/>
      <c r="V16" s="24"/>
      <c r="W16" s="24"/>
      <c r="X16" s="24"/>
      <c r="Y16" s="24"/>
      <c r="Z16" s="24"/>
      <c r="AA16" s="24"/>
      <c r="AB16" s="24"/>
      <c r="AC16" s="24"/>
      <c r="AD16" s="24"/>
      <c r="AE16" s="24"/>
      <c r="AF16" s="24"/>
      <c r="AG16" s="24"/>
      <c r="AH16" s="24"/>
      <c r="AI16" s="24"/>
      <c r="AJ16" s="24"/>
      <c r="AK16" s="31" t="s">
        <v>26</v>
      </c>
      <c r="AL16" s="24"/>
      <c r="AM16" s="24"/>
      <c r="AN16" s="29" t="s">
        <v>19</v>
      </c>
      <c r="AO16" s="24"/>
      <c r="AP16" s="24"/>
      <c r="AQ16" s="24"/>
      <c r="AR16" s="22"/>
      <c r="BE16" s="352"/>
      <c r="BS16" s="19" t="s">
        <v>4</v>
      </c>
    </row>
    <row r="17" spans="1:71" s="1" customFormat="1" ht="18.399999999999999" customHeight="1">
      <c r="B17" s="23"/>
      <c r="C17" s="24"/>
      <c r="D17" s="24"/>
      <c r="E17" s="29" t="s">
        <v>34</v>
      </c>
      <c r="F17" s="24"/>
      <c r="G17" s="24"/>
      <c r="H17" s="24"/>
      <c r="I17" s="24"/>
      <c r="J17" s="24"/>
      <c r="K17" s="24"/>
      <c r="L17" s="24"/>
      <c r="M17" s="24"/>
      <c r="N17" s="24"/>
      <c r="O17" s="24"/>
      <c r="P17" s="24"/>
      <c r="Q17" s="24"/>
      <c r="R17" s="24"/>
      <c r="S17" s="24"/>
      <c r="T17" s="24"/>
      <c r="U17" s="24"/>
      <c r="V17" s="24"/>
      <c r="W17" s="24"/>
      <c r="X17" s="24"/>
      <c r="Y17" s="24"/>
      <c r="Z17" s="24"/>
      <c r="AA17" s="24"/>
      <c r="AB17" s="24"/>
      <c r="AC17" s="24"/>
      <c r="AD17" s="24"/>
      <c r="AE17" s="24"/>
      <c r="AF17" s="24"/>
      <c r="AG17" s="24"/>
      <c r="AH17" s="24"/>
      <c r="AI17" s="24"/>
      <c r="AJ17" s="24"/>
      <c r="AK17" s="31" t="s">
        <v>29</v>
      </c>
      <c r="AL17" s="24"/>
      <c r="AM17" s="24"/>
      <c r="AN17" s="29" t="s">
        <v>19</v>
      </c>
      <c r="AO17" s="24"/>
      <c r="AP17" s="24"/>
      <c r="AQ17" s="24"/>
      <c r="AR17" s="22"/>
      <c r="BE17" s="352"/>
      <c r="BS17" s="19" t="s">
        <v>35</v>
      </c>
    </row>
    <row r="18" spans="1:71" s="1" customFormat="1" ht="6.95" customHeight="1">
      <c r="B18" s="23"/>
      <c r="C18" s="24"/>
      <c r="D18" s="24"/>
      <c r="E18" s="24"/>
      <c r="F18" s="24"/>
      <c r="G18" s="24"/>
      <c r="H18" s="24"/>
      <c r="I18" s="24"/>
      <c r="J18" s="24"/>
      <c r="K18" s="24"/>
      <c r="L18" s="24"/>
      <c r="M18" s="24"/>
      <c r="N18" s="24"/>
      <c r="O18" s="24"/>
      <c r="P18" s="24"/>
      <c r="Q18" s="24"/>
      <c r="R18" s="24"/>
      <c r="S18" s="24"/>
      <c r="T18" s="24"/>
      <c r="U18" s="24"/>
      <c r="V18" s="24"/>
      <c r="W18" s="24"/>
      <c r="X18" s="24"/>
      <c r="Y18" s="24"/>
      <c r="Z18" s="24"/>
      <c r="AA18" s="24"/>
      <c r="AB18" s="24"/>
      <c r="AC18" s="24"/>
      <c r="AD18" s="24"/>
      <c r="AE18" s="24"/>
      <c r="AF18" s="24"/>
      <c r="AG18" s="24"/>
      <c r="AH18" s="24"/>
      <c r="AI18" s="24"/>
      <c r="AJ18" s="24"/>
      <c r="AK18" s="24"/>
      <c r="AL18" s="24"/>
      <c r="AM18" s="24"/>
      <c r="AN18" s="24"/>
      <c r="AO18" s="24"/>
      <c r="AP18" s="24"/>
      <c r="AQ18" s="24"/>
      <c r="AR18" s="22"/>
      <c r="BE18" s="352"/>
      <c r="BS18" s="19" t="s">
        <v>6</v>
      </c>
    </row>
    <row r="19" spans="1:71" s="1" customFormat="1" ht="12" customHeight="1">
      <c r="B19" s="23"/>
      <c r="C19" s="24"/>
      <c r="D19" s="31" t="s">
        <v>36</v>
      </c>
      <c r="E19" s="24"/>
      <c r="F19" s="24"/>
      <c r="G19" s="24"/>
      <c r="H19" s="24"/>
      <c r="I19" s="24"/>
      <c r="J19" s="24"/>
      <c r="K19" s="24"/>
      <c r="L19" s="24"/>
      <c r="M19" s="24"/>
      <c r="N19" s="24"/>
      <c r="O19" s="24"/>
      <c r="P19" s="24"/>
      <c r="Q19" s="24"/>
      <c r="R19" s="24"/>
      <c r="S19" s="24"/>
      <c r="T19" s="24"/>
      <c r="U19" s="24"/>
      <c r="V19" s="24"/>
      <c r="W19" s="24"/>
      <c r="X19" s="24"/>
      <c r="Y19" s="24"/>
      <c r="Z19" s="24"/>
      <c r="AA19" s="24"/>
      <c r="AB19" s="24"/>
      <c r="AC19" s="24"/>
      <c r="AD19" s="24"/>
      <c r="AE19" s="24"/>
      <c r="AF19" s="24"/>
      <c r="AG19" s="24"/>
      <c r="AH19" s="24"/>
      <c r="AI19" s="24"/>
      <c r="AJ19" s="24"/>
      <c r="AK19" s="31" t="s">
        <v>26</v>
      </c>
      <c r="AL19" s="24"/>
      <c r="AM19" s="24"/>
      <c r="AN19" s="29" t="s">
        <v>19</v>
      </c>
      <c r="AO19" s="24"/>
      <c r="AP19" s="24"/>
      <c r="AQ19" s="24"/>
      <c r="AR19" s="22"/>
      <c r="BE19" s="352"/>
      <c r="BS19" s="19" t="s">
        <v>6</v>
      </c>
    </row>
    <row r="20" spans="1:71" s="1" customFormat="1" ht="18.399999999999999" customHeight="1">
      <c r="B20" s="23"/>
      <c r="C20" s="24"/>
      <c r="D20" s="24"/>
      <c r="E20" s="29" t="s">
        <v>34</v>
      </c>
      <c r="F20" s="24"/>
      <c r="G20" s="24"/>
      <c r="H20" s="24"/>
      <c r="I20" s="24"/>
      <c r="J20" s="24"/>
      <c r="K20" s="24"/>
      <c r="L20" s="24"/>
      <c r="M20" s="24"/>
      <c r="N20" s="24"/>
      <c r="O20" s="24"/>
      <c r="P20" s="24"/>
      <c r="Q20" s="24"/>
      <c r="R20" s="24"/>
      <c r="S20" s="24"/>
      <c r="T20" s="24"/>
      <c r="U20" s="24"/>
      <c r="V20" s="24"/>
      <c r="W20" s="24"/>
      <c r="X20" s="24"/>
      <c r="Y20" s="24"/>
      <c r="Z20" s="24"/>
      <c r="AA20" s="24"/>
      <c r="AB20" s="24"/>
      <c r="AC20" s="24"/>
      <c r="AD20" s="24"/>
      <c r="AE20" s="24"/>
      <c r="AF20" s="24"/>
      <c r="AG20" s="24"/>
      <c r="AH20" s="24"/>
      <c r="AI20" s="24"/>
      <c r="AJ20" s="24"/>
      <c r="AK20" s="31" t="s">
        <v>29</v>
      </c>
      <c r="AL20" s="24"/>
      <c r="AM20" s="24"/>
      <c r="AN20" s="29" t="s">
        <v>19</v>
      </c>
      <c r="AO20" s="24"/>
      <c r="AP20" s="24"/>
      <c r="AQ20" s="24"/>
      <c r="AR20" s="22"/>
      <c r="BE20" s="352"/>
      <c r="BS20" s="19" t="s">
        <v>35</v>
      </c>
    </row>
    <row r="21" spans="1:71" s="1" customFormat="1" ht="6.95" customHeight="1">
      <c r="B21" s="23"/>
      <c r="C21" s="24"/>
      <c r="D21" s="24"/>
      <c r="E21" s="24"/>
      <c r="F21" s="24"/>
      <c r="G21" s="24"/>
      <c r="H21" s="24"/>
      <c r="I21" s="24"/>
      <c r="J21" s="24"/>
      <c r="K21" s="24"/>
      <c r="L21" s="24"/>
      <c r="M21" s="24"/>
      <c r="N21" s="24"/>
      <c r="O21" s="24"/>
      <c r="P21" s="24"/>
      <c r="Q21" s="24"/>
      <c r="R21" s="24"/>
      <c r="S21" s="24"/>
      <c r="T21" s="24"/>
      <c r="U21" s="24"/>
      <c r="V21" s="24"/>
      <c r="W21" s="24"/>
      <c r="X21" s="24"/>
      <c r="Y21" s="24"/>
      <c r="Z21" s="24"/>
      <c r="AA21" s="24"/>
      <c r="AB21" s="24"/>
      <c r="AC21" s="24"/>
      <c r="AD21" s="24"/>
      <c r="AE21" s="24"/>
      <c r="AF21" s="24"/>
      <c r="AG21" s="24"/>
      <c r="AH21" s="24"/>
      <c r="AI21" s="24"/>
      <c r="AJ21" s="24"/>
      <c r="AK21" s="24"/>
      <c r="AL21" s="24"/>
      <c r="AM21" s="24"/>
      <c r="AN21" s="24"/>
      <c r="AO21" s="24"/>
      <c r="AP21" s="24"/>
      <c r="AQ21" s="24"/>
      <c r="AR21" s="22"/>
      <c r="BE21" s="352"/>
    </row>
    <row r="22" spans="1:71" s="1" customFormat="1" ht="12" customHeight="1">
      <c r="B22" s="23"/>
      <c r="C22" s="24"/>
      <c r="D22" s="31" t="s">
        <v>37</v>
      </c>
      <c r="E22" s="24"/>
      <c r="F22" s="24"/>
      <c r="G22" s="24"/>
      <c r="H22" s="24"/>
      <c r="I22" s="24"/>
      <c r="J22" s="24"/>
      <c r="K22" s="24"/>
      <c r="L22" s="24"/>
      <c r="M22" s="24"/>
      <c r="N22" s="24"/>
      <c r="O22" s="24"/>
      <c r="P22" s="24"/>
      <c r="Q22" s="24"/>
      <c r="R22" s="24"/>
      <c r="S22" s="24"/>
      <c r="T22" s="24"/>
      <c r="U22" s="24"/>
      <c r="V22" s="24"/>
      <c r="W22" s="24"/>
      <c r="X22" s="24"/>
      <c r="Y22" s="24"/>
      <c r="Z22" s="24"/>
      <c r="AA22" s="24"/>
      <c r="AB22" s="24"/>
      <c r="AC22" s="24"/>
      <c r="AD22" s="24"/>
      <c r="AE22" s="24"/>
      <c r="AF22" s="24"/>
      <c r="AG22" s="24"/>
      <c r="AH22" s="24"/>
      <c r="AI22" s="24"/>
      <c r="AJ22" s="24"/>
      <c r="AK22" s="24"/>
      <c r="AL22" s="24"/>
      <c r="AM22" s="24"/>
      <c r="AN22" s="24"/>
      <c r="AO22" s="24"/>
      <c r="AP22" s="24"/>
      <c r="AQ22" s="24"/>
      <c r="AR22" s="22"/>
      <c r="BE22" s="352"/>
    </row>
    <row r="23" spans="1:71" s="1" customFormat="1" ht="47.25" customHeight="1">
      <c r="B23" s="23"/>
      <c r="C23" s="24"/>
      <c r="D23" s="24"/>
      <c r="E23" s="359" t="s">
        <v>38</v>
      </c>
      <c r="F23" s="359"/>
      <c r="G23" s="359"/>
      <c r="H23" s="359"/>
      <c r="I23" s="359"/>
      <c r="J23" s="359"/>
      <c r="K23" s="359"/>
      <c r="L23" s="359"/>
      <c r="M23" s="359"/>
      <c r="N23" s="359"/>
      <c r="O23" s="359"/>
      <c r="P23" s="359"/>
      <c r="Q23" s="359"/>
      <c r="R23" s="359"/>
      <c r="S23" s="359"/>
      <c r="T23" s="359"/>
      <c r="U23" s="359"/>
      <c r="V23" s="359"/>
      <c r="W23" s="359"/>
      <c r="X23" s="359"/>
      <c r="Y23" s="359"/>
      <c r="Z23" s="359"/>
      <c r="AA23" s="359"/>
      <c r="AB23" s="359"/>
      <c r="AC23" s="359"/>
      <c r="AD23" s="359"/>
      <c r="AE23" s="359"/>
      <c r="AF23" s="359"/>
      <c r="AG23" s="359"/>
      <c r="AH23" s="359"/>
      <c r="AI23" s="359"/>
      <c r="AJ23" s="359"/>
      <c r="AK23" s="359"/>
      <c r="AL23" s="359"/>
      <c r="AM23" s="359"/>
      <c r="AN23" s="359"/>
      <c r="AO23" s="24"/>
      <c r="AP23" s="24"/>
      <c r="AQ23" s="24"/>
      <c r="AR23" s="22"/>
      <c r="BE23" s="352"/>
    </row>
    <row r="24" spans="1:71" s="1" customFormat="1" ht="6.95" customHeight="1">
      <c r="B24" s="23"/>
      <c r="C24" s="24"/>
      <c r="D24" s="24"/>
      <c r="E24" s="24"/>
      <c r="F24" s="24"/>
      <c r="G24" s="24"/>
      <c r="H24" s="24"/>
      <c r="I24" s="24"/>
      <c r="J24" s="24"/>
      <c r="K24" s="24"/>
      <c r="L24" s="24"/>
      <c r="M24" s="24"/>
      <c r="N24" s="24"/>
      <c r="O24" s="24"/>
      <c r="P24" s="24"/>
      <c r="Q24" s="24"/>
      <c r="R24" s="24"/>
      <c r="S24" s="24"/>
      <c r="T24" s="24"/>
      <c r="U24" s="24"/>
      <c r="V24" s="24"/>
      <c r="W24" s="24"/>
      <c r="X24" s="24"/>
      <c r="Y24" s="24"/>
      <c r="Z24" s="24"/>
      <c r="AA24" s="24"/>
      <c r="AB24" s="24"/>
      <c r="AC24" s="24"/>
      <c r="AD24" s="24"/>
      <c r="AE24" s="24"/>
      <c r="AF24" s="24"/>
      <c r="AG24" s="24"/>
      <c r="AH24" s="24"/>
      <c r="AI24" s="24"/>
      <c r="AJ24" s="24"/>
      <c r="AK24" s="24"/>
      <c r="AL24" s="24"/>
      <c r="AM24" s="24"/>
      <c r="AN24" s="24"/>
      <c r="AO24" s="24"/>
      <c r="AP24" s="24"/>
      <c r="AQ24" s="24"/>
      <c r="AR24" s="22"/>
      <c r="BE24" s="352"/>
    </row>
    <row r="25" spans="1:71" s="1" customFormat="1" ht="6.95" customHeight="1">
      <c r="B25" s="23"/>
      <c r="C25" s="24"/>
      <c r="D25" s="35"/>
      <c r="E25" s="35"/>
      <c r="F25" s="35"/>
      <c r="G25" s="35"/>
      <c r="H25" s="35"/>
      <c r="I25" s="35"/>
      <c r="J25" s="35"/>
      <c r="K25" s="35"/>
      <c r="L25" s="35"/>
      <c r="M25" s="35"/>
      <c r="N25" s="35"/>
      <c r="O25" s="35"/>
      <c r="P25" s="35"/>
      <c r="Q25" s="35"/>
      <c r="R25" s="35"/>
      <c r="S25" s="35"/>
      <c r="T25" s="35"/>
      <c r="U25" s="35"/>
      <c r="V25" s="35"/>
      <c r="W25" s="35"/>
      <c r="X25" s="35"/>
      <c r="Y25" s="35"/>
      <c r="Z25" s="35"/>
      <c r="AA25" s="35"/>
      <c r="AB25" s="35"/>
      <c r="AC25" s="35"/>
      <c r="AD25" s="35"/>
      <c r="AE25" s="35"/>
      <c r="AF25" s="35"/>
      <c r="AG25" s="35"/>
      <c r="AH25" s="35"/>
      <c r="AI25" s="35"/>
      <c r="AJ25" s="35"/>
      <c r="AK25" s="35"/>
      <c r="AL25" s="35"/>
      <c r="AM25" s="35"/>
      <c r="AN25" s="35"/>
      <c r="AO25" s="35"/>
      <c r="AP25" s="24"/>
      <c r="AQ25" s="24"/>
      <c r="AR25" s="22"/>
      <c r="BE25" s="352"/>
    </row>
    <row r="26" spans="1:71" s="2" customFormat="1" ht="25.9" customHeight="1">
      <c r="A26" s="36"/>
      <c r="B26" s="37"/>
      <c r="C26" s="38"/>
      <c r="D26" s="39" t="s">
        <v>39</v>
      </c>
      <c r="E26" s="40"/>
      <c r="F26" s="40"/>
      <c r="G26" s="40"/>
      <c r="H26" s="40"/>
      <c r="I26" s="40"/>
      <c r="J26" s="40"/>
      <c r="K26" s="40"/>
      <c r="L26" s="40"/>
      <c r="M26" s="40"/>
      <c r="N26" s="40"/>
      <c r="O26" s="40"/>
      <c r="P26" s="40"/>
      <c r="Q26" s="40"/>
      <c r="R26" s="40"/>
      <c r="S26" s="40"/>
      <c r="T26" s="40"/>
      <c r="U26" s="40"/>
      <c r="V26" s="40"/>
      <c r="W26" s="40"/>
      <c r="X26" s="40"/>
      <c r="Y26" s="40"/>
      <c r="Z26" s="40"/>
      <c r="AA26" s="40"/>
      <c r="AB26" s="40"/>
      <c r="AC26" s="40"/>
      <c r="AD26" s="40"/>
      <c r="AE26" s="40"/>
      <c r="AF26" s="40"/>
      <c r="AG26" s="40"/>
      <c r="AH26" s="40"/>
      <c r="AI26" s="40"/>
      <c r="AJ26" s="40"/>
      <c r="AK26" s="360">
        <f>ROUND(AG54,2)</f>
        <v>0</v>
      </c>
      <c r="AL26" s="361"/>
      <c r="AM26" s="361"/>
      <c r="AN26" s="361"/>
      <c r="AO26" s="361"/>
      <c r="AP26" s="38"/>
      <c r="AQ26" s="38"/>
      <c r="AR26" s="41"/>
      <c r="BE26" s="352"/>
    </row>
    <row r="27" spans="1:71" s="2" customFormat="1" ht="6.95" customHeight="1">
      <c r="A27" s="36"/>
      <c r="B27" s="37"/>
      <c r="C27" s="38"/>
      <c r="D27" s="38"/>
      <c r="E27" s="38"/>
      <c r="F27" s="38"/>
      <c r="G27" s="38"/>
      <c r="H27" s="38"/>
      <c r="I27" s="38"/>
      <c r="J27" s="38"/>
      <c r="K27" s="38"/>
      <c r="L27" s="38"/>
      <c r="M27" s="38"/>
      <c r="N27" s="38"/>
      <c r="O27" s="38"/>
      <c r="P27" s="38"/>
      <c r="Q27" s="38"/>
      <c r="R27" s="38"/>
      <c r="S27" s="38"/>
      <c r="T27" s="38"/>
      <c r="U27" s="38"/>
      <c r="V27" s="38"/>
      <c r="W27" s="38"/>
      <c r="X27" s="38"/>
      <c r="Y27" s="38"/>
      <c r="Z27" s="38"/>
      <c r="AA27" s="38"/>
      <c r="AB27" s="38"/>
      <c r="AC27" s="38"/>
      <c r="AD27" s="38"/>
      <c r="AE27" s="38"/>
      <c r="AF27" s="38"/>
      <c r="AG27" s="38"/>
      <c r="AH27" s="38"/>
      <c r="AI27" s="38"/>
      <c r="AJ27" s="38"/>
      <c r="AK27" s="38"/>
      <c r="AL27" s="38"/>
      <c r="AM27" s="38"/>
      <c r="AN27" s="38"/>
      <c r="AO27" s="38"/>
      <c r="AP27" s="38"/>
      <c r="AQ27" s="38"/>
      <c r="AR27" s="41"/>
      <c r="BE27" s="352"/>
    </row>
    <row r="28" spans="1:71" s="2" customFormat="1">
      <c r="A28" s="36"/>
      <c r="B28" s="37"/>
      <c r="C28" s="38"/>
      <c r="D28" s="38"/>
      <c r="E28" s="38"/>
      <c r="F28" s="38"/>
      <c r="G28" s="38"/>
      <c r="H28" s="38"/>
      <c r="I28" s="38"/>
      <c r="J28" s="38"/>
      <c r="K28" s="38"/>
      <c r="L28" s="362" t="s">
        <v>40</v>
      </c>
      <c r="M28" s="362"/>
      <c r="N28" s="362"/>
      <c r="O28" s="362"/>
      <c r="P28" s="362"/>
      <c r="Q28" s="38"/>
      <c r="R28" s="38"/>
      <c r="S28" s="38"/>
      <c r="T28" s="38"/>
      <c r="U28" s="38"/>
      <c r="V28" s="38"/>
      <c r="W28" s="362" t="s">
        <v>41</v>
      </c>
      <c r="X28" s="362"/>
      <c r="Y28" s="362"/>
      <c r="Z28" s="362"/>
      <c r="AA28" s="362"/>
      <c r="AB28" s="362"/>
      <c r="AC28" s="362"/>
      <c r="AD28" s="362"/>
      <c r="AE28" s="362"/>
      <c r="AF28" s="38"/>
      <c r="AG28" s="38"/>
      <c r="AH28" s="38"/>
      <c r="AI28" s="38"/>
      <c r="AJ28" s="38"/>
      <c r="AK28" s="362" t="s">
        <v>42</v>
      </c>
      <c r="AL28" s="362"/>
      <c r="AM28" s="362"/>
      <c r="AN28" s="362"/>
      <c r="AO28" s="362"/>
      <c r="AP28" s="38"/>
      <c r="AQ28" s="38"/>
      <c r="AR28" s="41"/>
      <c r="BE28" s="352"/>
    </row>
    <row r="29" spans="1:71" s="3" customFormat="1" ht="14.45" customHeight="1">
      <c r="B29" s="42"/>
      <c r="C29" s="43"/>
      <c r="D29" s="31" t="s">
        <v>43</v>
      </c>
      <c r="E29" s="43"/>
      <c r="F29" s="31" t="s">
        <v>44</v>
      </c>
      <c r="G29" s="43"/>
      <c r="H29" s="43"/>
      <c r="I29" s="43"/>
      <c r="J29" s="43"/>
      <c r="K29" s="43"/>
      <c r="L29" s="365">
        <v>0.21</v>
      </c>
      <c r="M29" s="364"/>
      <c r="N29" s="364"/>
      <c r="O29" s="364"/>
      <c r="P29" s="364"/>
      <c r="Q29" s="43"/>
      <c r="R29" s="43"/>
      <c r="S29" s="43"/>
      <c r="T29" s="43"/>
      <c r="U29" s="43"/>
      <c r="V29" s="43"/>
      <c r="W29" s="363">
        <f>ROUND(AZ54, 2)</f>
        <v>0</v>
      </c>
      <c r="X29" s="364"/>
      <c r="Y29" s="364"/>
      <c r="Z29" s="364"/>
      <c r="AA29" s="364"/>
      <c r="AB29" s="364"/>
      <c r="AC29" s="364"/>
      <c r="AD29" s="364"/>
      <c r="AE29" s="364"/>
      <c r="AF29" s="43"/>
      <c r="AG29" s="43"/>
      <c r="AH29" s="43"/>
      <c r="AI29" s="43"/>
      <c r="AJ29" s="43"/>
      <c r="AK29" s="363">
        <f>ROUND(AV54, 2)</f>
        <v>0</v>
      </c>
      <c r="AL29" s="364"/>
      <c r="AM29" s="364"/>
      <c r="AN29" s="364"/>
      <c r="AO29" s="364"/>
      <c r="AP29" s="43"/>
      <c r="AQ29" s="43"/>
      <c r="AR29" s="44"/>
      <c r="BE29" s="353"/>
    </row>
    <row r="30" spans="1:71" s="3" customFormat="1" ht="14.45" customHeight="1">
      <c r="B30" s="42"/>
      <c r="C30" s="43"/>
      <c r="D30" s="43"/>
      <c r="E30" s="43"/>
      <c r="F30" s="31" t="s">
        <v>45</v>
      </c>
      <c r="G30" s="43"/>
      <c r="H30" s="43"/>
      <c r="I30" s="43"/>
      <c r="J30" s="43"/>
      <c r="K30" s="43"/>
      <c r="L30" s="365">
        <v>0.15</v>
      </c>
      <c r="M30" s="364"/>
      <c r="N30" s="364"/>
      <c r="O30" s="364"/>
      <c r="P30" s="364"/>
      <c r="Q30" s="43"/>
      <c r="R30" s="43"/>
      <c r="S30" s="43"/>
      <c r="T30" s="43"/>
      <c r="U30" s="43"/>
      <c r="V30" s="43"/>
      <c r="W30" s="363">
        <f>ROUND(BA54, 2)</f>
        <v>0</v>
      </c>
      <c r="X30" s="364"/>
      <c r="Y30" s="364"/>
      <c r="Z30" s="364"/>
      <c r="AA30" s="364"/>
      <c r="AB30" s="364"/>
      <c r="AC30" s="364"/>
      <c r="AD30" s="364"/>
      <c r="AE30" s="364"/>
      <c r="AF30" s="43"/>
      <c r="AG30" s="43"/>
      <c r="AH30" s="43"/>
      <c r="AI30" s="43"/>
      <c r="AJ30" s="43"/>
      <c r="AK30" s="363">
        <f>ROUND(AW54, 2)</f>
        <v>0</v>
      </c>
      <c r="AL30" s="364"/>
      <c r="AM30" s="364"/>
      <c r="AN30" s="364"/>
      <c r="AO30" s="364"/>
      <c r="AP30" s="43"/>
      <c r="AQ30" s="43"/>
      <c r="AR30" s="44"/>
      <c r="BE30" s="353"/>
    </row>
    <row r="31" spans="1:71" s="3" customFormat="1" ht="14.45" hidden="1" customHeight="1">
      <c r="B31" s="42"/>
      <c r="C31" s="43"/>
      <c r="D31" s="43"/>
      <c r="E31" s="43"/>
      <c r="F31" s="31" t="s">
        <v>46</v>
      </c>
      <c r="G31" s="43"/>
      <c r="H31" s="43"/>
      <c r="I31" s="43"/>
      <c r="J31" s="43"/>
      <c r="K31" s="43"/>
      <c r="L31" s="365">
        <v>0.21</v>
      </c>
      <c r="M31" s="364"/>
      <c r="N31" s="364"/>
      <c r="O31" s="364"/>
      <c r="P31" s="364"/>
      <c r="Q31" s="43"/>
      <c r="R31" s="43"/>
      <c r="S31" s="43"/>
      <c r="T31" s="43"/>
      <c r="U31" s="43"/>
      <c r="V31" s="43"/>
      <c r="W31" s="363">
        <f>ROUND(BB54, 2)</f>
        <v>0</v>
      </c>
      <c r="X31" s="364"/>
      <c r="Y31" s="364"/>
      <c r="Z31" s="364"/>
      <c r="AA31" s="364"/>
      <c r="AB31" s="364"/>
      <c r="AC31" s="364"/>
      <c r="AD31" s="364"/>
      <c r="AE31" s="364"/>
      <c r="AF31" s="43"/>
      <c r="AG31" s="43"/>
      <c r="AH31" s="43"/>
      <c r="AI31" s="43"/>
      <c r="AJ31" s="43"/>
      <c r="AK31" s="363">
        <v>0</v>
      </c>
      <c r="AL31" s="364"/>
      <c r="AM31" s="364"/>
      <c r="AN31" s="364"/>
      <c r="AO31" s="364"/>
      <c r="AP31" s="43"/>
      <c r="AQ31" s="43"/>
      <c r="AR31" s="44"/>
      <c r="BE31" s="353"/>
    </row>
    <row r="32" spans="1:71" s="3" customFormat="1" ht="14.45" hidden="1" customHeight="1">
      <c r="B32" s="42"/>
      <c r="C32" s="43"/>
      <c r="D32" s="43"/>
      <c r="E32" s="43"/>
      <c r="F32" s="31" t="s">
        <v>47</v>
      </c>
      <c r="G32" s="43"/>
      <c r="H32" s="43"/>
      <c r="I32" s="43"/>
      <c r="J32" s="43"/>
      <c r="K32" s="43"/>
      <c r="L32" s="365">
        <v>0.15</v>
      </c>
      <c r="M32" s="364"/>
      <c r="N32" s="364"/>
      <c r="O32" s="364"/>
      <c r="P32" s="364"/>
      <c r="Q32" s="43"/>
      <c r="R32" s="43"/>
      <c r="S32" s="43"/>
      <c r="T32" s="43"/>
      <c r="U32" s="43"/>
      <c r="V32" s="43"/>
      <c r="W32" s="363">
        <f>ROUND(BC54, 2)</f>
        <v>0</v>
      </c>
      <c r="X32" s="364"/>
      <c r="Y32" s="364"/>
      <c r="Z32" s="364"/>
      <c r="AA32" s="364"/>
      <c r="AB32" s="364"/>
      <c r="AC32" s="364"/>
      <c r="AD32" s="364"/>
      <c r="AE32" s="364"/>
      <c r="AF32" s="43"/>
      <c r="AG32" s="43"/>
      <c r="AH32" s="43"/>
      <c r="AI32" s="43"/>
      <c r="AJ32" s="43"/>
      <c r="AK32" s="363">
        <v>0</v>
      </c>
      <c r="AL32" s="364"/>
      <c r="AM32" s="364"/>
      <c r="AN32" s="364"/>
      <c r="AO32" s="364"/>
      <c r="AP32" s="43"/>
      <c r="AQ32" s="43"/>
      <c r="AR32" s="44"/>
      <c r="BE32" s="353"/>
    </row>
    <row r="33" spans="1:57" s="3" customFormat="1" ht="14.45" hidden="1" customHeight="1">
      <c r="B33" s="42"/>
      <c r="C33" s="43"/>
      <c r="D33" s="43"/>
      <c r="E33" s="43"/>
      <c r="F33" s="31" t="s">
        <v>48</v>
      </c>
      <c r="G33" s="43"/>
      <c r="H33" s="43"/>
      <c r="I33" s="43"/>
      <c r="J33" s="43"/>
      <c r="K33" s="43"/>
      <c r="L33" s="365">
        <v>0</v>
      </c>
      <c r="M33" s="364"/>
      <c r="N33" s="364"/>
      <c r="O33" s="364"/>
      <c r="P33" s="364"/>
      <c r="Q33" s="43"/>
      <c r="R33" s="43"/>
      <c r="S33" s="43"/>
      <c r="T33" s="43"/>
      <c r="U33" s="43"/>
      <c r="V33" s="43"/>
      <c r="W33" s="363">
        <f>ROUND(BD54, 2)</f>
        <v>0</v>
      </c>
      <c r="X33" s="364"/>
      <c r="Y33" s="364"/>
      <c r="Z33" s="364"/>
      <c r="AA33" s="364"/>
      <c r="AB33" s="364"/>
      <c r="AC33" s="364"/>
      <c r="AD33" s="364"/>
      <c r="AE33" s="364"/>
      <c r="AF33" s="43"/>
      <c r="AG33" s="43"/>
      <c r="AH33" s="43"/>
      <c r="AI33" s="43"/>
      <c r="AJ33" s="43"/>
      <c r="AK33" s="363">
        <v>0</v>
      </c>
      <c r="AL33" s="364"/>
      <c r="AM33" s="364"/>
      <c r="AN33" s="364"/>
      <c r="AO33" s="364"/>
      <c r="AP33" s="43"/>
      <c r="AQ33" s="43"/>
      <c r="AR33" s="44"/>
    </row>
    <row r="34" spans="1:57" s="2" customFormat="1" ht="6.95" customHeight="1">
      <c r="A34" s="36"/>
      <c r="B34" s="37"/>
      <c r="C34" s="38"/>
      <c r="D34" s="38"/>
      <c r="E34" s="38"/>
      <c r="F34" s="38"/>
      <c r="G34" s="38"/>
      <c r="H34" s="38"/>
      <c r="I34" s="38"/>
      <c r="J34" s="38"/>
      <c r="K34" s="38"/>
      <c r="L34" s="38"/>
      <c r="M34" s="38"/>
      <c r="N34" s="38"/>
      <c r="O34" s="38"/>
      <c r="P34" s="38"/>
      <c r="Q34" s="38"/>
      <c r="R34" s="38"/>
      <c r="S34" s="38"/>
      <c r="T34" s="38"/>
      <c r="U34" s="38"/>
      <c r="V34" s="38"/>
      <c r="W34" s="38"/>
      <c r="X34" s="38"/>
      <c r="Y34" s="38"/>
      <c r="Z34" s="38"/>
      <c r="AA34" s="38"/>
      <c r="AB34" s="38"/>
      <c r="AC34" s="38"/>
      <c r="AD34" s="38"/>
      <c r="AE34" s="38"/>
      <c r="AF34" s="38"/>
      <c r="AG34" s="38"/>
      <c r="AH34" s="38"/>
      <c r="AI34" s="38"/>
      <c r="AJ34" s="38"/>
      <c r="AK34" s="38"/>
      <c r="AL34" s="38"/>
      <c r="AM34" s="38"/>
      <c r="AN34" s="38"/>
      <c r="AO34" s="38"/>
      <c r="AP34" s="38"/>
      <c r="AQ34" s="38"/>
      <c r="AR34" s="41"/>
      <c r="BE34" s="36"/>
    </row>
    <row r="35" spans="1:57" s="2" customFormat="1" ht="25.9" customHeight="1">
      <c r="A35" s="36"/>
      <c r="B35" s="37"/>
      <c r="C35" s="45"/>
      <c r="D35" s="46" t="s">
        <v>49</v>
      </c>
      <c r="E35" s="47"/>
      <c r="F35" s="47"/>
      <c r="G35" s="47"/>
      <c r="H35" s="47"/>
      <c r="I35" s="47"/>
      <c r="J35" s="47"/>
      <c r="K35" s="47"/>
      <c r="L35" s="47"/>
      <c r="M35" s="47"/>
      <c r="N35" s="47"/>
      <c r="O35" s="47"/>
      <c r="P35" s="47"/>
      <c r="Q35" s="47"/>
      <c r="R35" s="47"/>
      <c r="S35" s="47"/>
      <c r="T35" s="48" t="s">
        <v>50</v>
      </c>
      <c r="U35" s="47"/>
      <c r="V35" s="47"/>
      <c r="W35" s="47"/>
      <c r="X35" s="369" t="s">
        <v>51</v>
      </c>
      <c r="Y35" s="367"/>
      <c r="Z35" s="367"/>
      <c r="AA35" s="367"/>
      <c r="AB35" s="367"/>
      <c r="AC35" s="47"/>
      <c r="AD35" s="47"/>
      <c r="AE35" s="47"/>
      <c r="AF35" s="47"/>
      <c r="AG35" s="47"/>
      <c r="AH35" s="47"/>
      <c r="AI35" s="47"/>
      <c r="AJ35" s="47"/>
      <c r="AK35" s="366">
        <f>SUM(AK26:AK33)</f>
        <v>0</v>
      </c>
      <c r="AL35" s="367"/>
      <c r="AM35" s="367"/>
      <c r="AN35" s="367"/>
      <c r="AO35" s="368"/>
      <c r="AP35" s="45"/>
      <c r="AQ35" s="45"/>
      <c r="AR35" s="41"/>
      <c r="BE35" s="36"/>
    </row>
    <row r="36" spans="1:57" s="2" customFormat="1" ht="6.95" customHeight="1">
      <c r="A36" s="36"/>
      <c r="B36" s="37"/>
      <c r="C36" s="38"/>
      <c r="D36" s="38"/>
      <c r="E36" s="38"/>
      <c r="F36" s="38"/>
      <c r="G36" s="38"/>
      <c r="H36" s="38"/>
      <c r="I36" s="38"/>
      <c r="J36" s="38"/>
      <c r="K36" s="38"/>
      <c r="L36" s="38"/>
      <c r="M36" s="38"/>
      <c r="N36" s="38"/>
      <c r="O36" s="38"/>
      <c r="P36" s="38"/>
      <c r="Q36" s="38"/>
      <c r="R36" s="38"/>
      <c r="S36" s="38"/>
      <c r="T36" s="38"/>
      <c r="U36" s="38"/>
      <c r="V36" s="38"/>
      <c r="W36" s="38"/>
      <c r="X36" s="38"/>
      <c r="Y36" s="38"/>
      <c r="Z36" s="38"/>
      <c r="AA36" s="38"/>
      <c r="AB36" s="38"/>
      <c r="AC36" s="38"/>
      <c r="AD36" s="38"/>
      <c r="AE36" s="38"/>
      <c r="AF36" s="38"/>
      <c r="AG36" s="38"/>
      <c r="AH36" s="38"/>
      <c r="AI36" s="38"/>
      <c r="AJ36" s="38"/>
      <c r="AK36" s="38"/>
      <c r="AL36" s="38"/>
      <c r="AM36" s="38"/>
      <c r="AN36" s="38"/>
      <c r="AO36" s="38"/>
      <c r="AP36" s="38"/>
      <c r="AQ36" s="38"/>
      <c r="AR36" s="41"/>
      <c r="BE36" s="36"/>
    </row>
    <row r="37" spans="1:57" s="2" customFormat="1" ht="6.95" customHeight="1">
      <c r="A37" s="36"/>
      <c r="B37" s="49"/>
      <c r="C37" s="50"/>
      <c r="D37" s="50"/>
      <c r="E37" s="50"/>
      <c r="F37" s="50"/>
      <c r="G37" s="50"/>
      <c r="H37" s="50"/>
      <c r="I37" s="50"/>
      <c r="J37" s="50"/>
      <c r="K37" s="50"/>
      <c r="L37" s="50"/>
      <c r="M37" s="50"/>
      <c r="N37" s="50"/>
      <c r="O37" s="50"/>
      <c r="P37" s="50"/>
      <c r="Q37" s="50"/>
      <c r="R37" s="50"/>
      <c r="S37" s="50"/>
      <c r="T37" s="50"/>
      <c r="U37" s="50"/>
      <c r="V37" s="50"/>
      <c r="W37" s="50"/>
      <c r="X37" s="50"/>
      <c r="Y37" s="50"/>
      <c r="Z37" s="50"/>
      <c r="AA37" s="50"/>
      <c r="AB37" s="50"/>
      <c r="AC37" s="50"/>
      <c r="AD37" s="50"/>
      <c r="AE37" s="50"/>
      <c r="AF37" s="50"/>
      <c r="AG37" s="50"/>
      <c r="AH37" s="50"/>
      <c r="AI37" s="50"/>
      <c r="AJ37" s="50"/>
      <c r="AK37" s="50"/>
      <c r="AL37" s="50"/>
      <c r="AM37" s="50"/>
      <c r="AN37" s="50"/>
      <c r="AO37" s="50"/>
      <c r="AP37" s="50"/>
      <c r="AQ37" s="50"/>
      <c r="AR37" s="41"/>
      <c r="BE37" s="36"/>
    </row>
    <row r="41" spans="1:57" s="2" customFormat="1" ht="6.95" customHeight="1">
      <c r="A41" s="36"/>
      <c r="B41" s="51"/>
      <c r="C41" s="52"/>
      <c r="D41" s="52"/>
      <c r="E41" s="52"/>
      <c r="F41" s="52"/>
      <c r="G41" s="52"/>
      <c r="H41" s="52"/>
      <c r="I41" s="52"/>
      <c r="J41" s="52"/>
      <c r="K41" s="52"/>
      <c r="L41" s="52"/>
      <c r="M41" s="52"/>
      <c r="N41" s="52"/>
      <c r="O41" s="52"/>
      <c r="P41" s="52"/>
      <c r="Q41" s="52"/>
      <c r="R41" s="52"/>
      <c r="S41" s="52"/>
      <c r="T41" s="52"/>
      <c r="U41" s="52"/>
      <c r="V41" s="52"/>
      <c r="W41" s="52"/>
      <c r="X41" s="52"/>
      <c r="Y41" s="52"/>
      <c r="Z41" s="52"/>
      <c r="AA41" s="52"/>
      <c r="AB41" s="52"/>
      <c r="AC41" s="52"/>
      <c r="AD41" s="52"/>
      <c r="AE41" s="52"/>
      <c r="AF41" s="52"/>
      <c r="AG41" s="52"/>
      <c r="AH41" s="52"/>
      <c r="AI41" s="52"/>
      <c r="AJ41" s="52"/>
      <c r="AK41" s="52"/>
      <c r="AL41" s="52"/>
      <c r="AM41" s="52"/>
      <c r="AN41" s="52"/>
      <c r="AO41" s="52"/>
      <c r="AP41" s="52"/>
      <c r="AQ41" s="52"/>
      <c r="AR41" s="41"/>
      <c r="BE41" s="36"/>
    </row>
    <row r="42" spans="1:57" s="2" customFormat="1" ht="24.95" customHeight="1">
      <c r="A42" s="36"/>
      <c r="B42" s="37"/>
      <c r="C42" s="25" t="s">
        <v>52</v>
      </c>
      <c r="D42" s="38"/>
      <c r="E42" s="38"/>
      <c r="F42" s="38"/>
      <c r="G42" s="38"/>
      <c r="H42" s="38"/>
      <c r="I42" s="38"/>
      <c r="J42" s="38"/>
      <c r="K42" s="38"/>
      <c r="L42" s="38"/>
      <c r="M42" s="38"/>
      <c r="N42" s="38"/>
      <c r="O42" s="38"/>
      <c r="P42" s="38"/>
      <c r="Q42" s="38"/>
      <c r="R42" s="38"/>
      <c r="S42" s="38"/>
      <c r="T42" s="38"/>
      <c r="U42" s="38"/>
      <c r="V42" s="38"/>
      <c r="W42" s="38"/>
      <c r="X42" s="38"/>
      <c r="Y42" s="38"/>
      <c r="Z42" s="38"/>
      <c r="AA42" s="38"/>
      <c r="AB42" s="38"/>
      <c r="AC42" s="38"/>
      <c r="AD42" s="38"/>
      <c r="AE42" s="38"/>
      <c r="AF42" s="38"/>
      <c r="AG42" s="38"/>
      <c r="AH42" s="38"/>
      <c r="AI42" s="38"/>
      <c r="AJ42" s="38"/>
      <c r="AK42" s="38"/>
      <c r="AL42" s="38"/>
      <c r="AM42" s="38"/>
      <c r="AN42" s="38"/>
      <c r="AO42" s="38"/>
      <c r="AP42" s="38"/>
      <c r="AQ42" s="38"/>
      <c r="AR42" s="41"/>
      <c r="BE42" s="36"/>
    </row>
    <row r="43" spans="1:57" s="2" customFormat="1" ht="6.95" customHeight="1">
      <c r="A43" s="36"/>
      <c r="B43" s="37"/>
      <c r="C43" s="38"/>
      <c r="D43" s="38"/>
      <c r="E43" s="38"/>
      <c r="F43" s="38"/>
      <c r="G43" s="38"/>
      <c r="H43" s="38"/>
      <c r="I43" s="38"/>
      <c r="J43" s="38"/>
      <c r="K43" s="38"/>
      <c r="L43" s="38"/>
      <c r="M43" s="38"/>
      <c r="N43" s="38"/>
      <c r="O43" s="38"/>
      <c r="P43" s="38"/>
      <c r="Q43" s="38"/>
      <c r="R43" s="38"/>
      <c r="S43" s="38"/>
      <c r="T43" s="38"/>
      <c r="U43" s="38"/>
      <c r="V43" s="38"/>
      <c r="W43" s="38"/>
      <c r="X43" s="38"/>
      <c r="Y43" s="38"/>
      <c r="Z43" s="38"/>
      <c r="AA43" s="38"/>
      <c r="AB43" s="38"/>
      <c r="AC43" s="38"/>
      <c r="AD43" s="38"/>
      <c r="AE43" s="38"/>
      <c r="AF43" s="38"/>
      <c r="AG43" s="38"/>
      <c r="AH43" s="38"/>
      <c r="AI43" s="38"/>
      <c r="AJ43" s="38"/>
      <c r="AK43" s="38"/>
      <c r="AL43" s="38"/>
      <c r="AM43" s="38"/>
      <c r="AN43" s="38"/>
      <c r="AO43" s="38"/>
      <c r="AP43" s="38"/>
      <c r="AQ43" s="38"/>
      <c r="AR43" s="41"/>
      <c r="BE43" s="36"/>
    </row>
    <row r="44" spans="1:57" s="4" customFormat="1" ht="12" customHeight="1">
      <c r="B44" s="53"/>
      <c r="C44" s="31" t="s">
        <v>13</v>
      </c>
      <c r="D44" s="54"/>
      <c r="E44" s="54"/>
      <c r="F44" s="54"/>
      <c r="G44" s="54"/>
      <c r="H44" s="54"/>
      <c r="I44" s="54"/>
      <c r="J44" s="54"/>
      <c r="K44" s="54"/>
      <c r="L44" s="54" t="str">
        <f>K5</f>
        <v>6351990064</v>
      </c>
      <c r="M44" s="54"/>
      <c r="N44" s="54"/>
      <c r="O44" s="54"/>
      <c r="P44" s="54"/>
      <c r="Q44" s="54"/>
      <c r="R44" s="54"/>
      <c r="S44" s="54"/>
      <c r="T44" s="54"/>
      <c r="U44" s="54"/>
      <c r="V44" s="54"/>
      <c r="W44" s="54"/>
      <c r="X44" s="54"/>
      <c r="Y44" s="54"/>
      <c r="Z44" s="54"/>
      <c r="AA44" s="54"/>
      <c r="AB44" s="54"/>
      <c r="AC44" s="54"/>
      <c r="AD44" s="54"/>
      <c r="AE44" s="54"/>
      <c r="AF44" s="54"/>
      <c r="AG44" s="54"/>
      <c r="AH44" s="54"/>
      <c r="AI44" s="54"/>
      <c r="AJ44" s="54"/>
      <c r="AK44" s="54"/>
      <c r="AL44" s="54"/>
      <c r="AM44" s="54"/>
      <c r="AN44" s="54"/>
      <c r="AO44" s="54"/>
      <c r="AP44" s="54"/>
      <c r="AQ44" s="54"/>
      <c r="AR44" s="55"/>
    </row>
    <row r="45" spans="1:57" s="5" customFormat="1" ht="36.950000000000003" customHeight="1">
      <c r="B45" s="56"/>
      <c r="C45" s="57" t="s">
        <v>16</v>
      </c>
      <c r="D45" s="58"/>
      <c r="E45" s="58"/>
      <c r="F45" s="58"/>
      <c r="G45" s="58"/>
      <c r="H45" s="58"/>
      <c r="I45" s="58"/>
      <c r="J45" s="58"/>
      <c r="K45" s="58"/>
      <c r="L45" s="348" t="str">
        <f>K6</f>
        <v>Oprava propustků na trati odb. Moravice - Svobodné Heřmanice</v>
      </c>
      <c r="M45" s="349"/>
      <c r="N45" s="349"/>
      <c r="O45" s="349"/>
      <c r="P45" s="349"/>
      <c r="Q45" s="349"/>
      <c r="R45" s="349"/>
      <c r="S45" s="349"/>
      <c r="T45" s="349"/>
      <c r="U45" s="349"/>
      <c r="V45" s="349"/>
      <c r="W45" s="349"/>
      <c r="X45" s="349"/>
      <c r="Y45" s="349"/>
      <c r="Z45" s="349"/>
      <c r="AA45" s="349"/>
      <c r="AB45" s="349"/>
      <c r="AC45" s="349"/>
      <c r="AD45" s="349"/>
      <c r="AE45" s="349"/>
      <c r="AF45" s="349"/>
      <c r="AG45" s="349"/>
      <c r="AH45" s="349"/>
      <c r="AI45" s="349"/>
      <c r="AJ45" s="349"/>
      <c r="AK45" s="349"/>
      <c r="AL45" s="349"/>
      <c r="AM45" s="349"/>
      <c r="AN45" s="349"/>
      <c r="AO45" s="349"/>
      <c r="AP45" s="58"/>
      <c r="AQ45" s="58"/>
      <c r="AR45" s="59"/>
    </row>
    <row r="46" spans="1:57" s="2" customFormat="1" ht="6.95" customHeight="1">
      <c r="A46" s="36"/>
      <c r="B46" s="37"/>
      <c r="C46" s="38"/>
      <c r="D46" s="38"/>
      <c r="E46" s="38"/>
      <c r="F46" s="38"/>
      <c r="G46" s="38"/>
      <c r="H46" s="38"/>
      <c r="I46" s="38"/>
      <c r="J46" s="38"/>
      <c r="K46" s="38"/>
      <c r="L46" s="38"/>
      <c r="M46" s="38"/>
      <c r="N46" s="38"/>
      <c r="O46" s="38"/>
      <c r="P46" s="38"/>
      <c r="Q46" s="38"/>
      <c r="R46" s="38"/>
      <c r="S46" s="38"/>
      <c r="T46" s="38"/>
      <c r="U46" s="38"/>
      <c r="V46" s="38"/>
      <c r="W46" s="38"/>
      <c r="X46" s="38"/>
      <c r="Y46" s="38"/>
      <c r="Z46" s="38"/>
      <c r="AA46" s="38"/>
      <c r="AB46" s="38"/>
      <c r="AC46" s="38"/>
      <c r="AD46" s="38"/>
      <c r="AE46" s="38"/>
      <c r="AF46" s="38"/>
      <c r="AG46" s="38"/>
      <c r="AH46" s="38"/>
      <c r="AI46" s="38"/>
      <c r="AJ46" s="38"/>
      <c r="AK46" s="38"/>
      <c r="AL46" s="38"/>
      <c r="AM46" s="38"/>
      <c r="AN46" s="38"/>
      <c r="AO46" s="38"/>
      <c r="AP46" s="38"/>
      <c r="AQ46" s="38"/>
      <c r="AR46" s="41"/>
      <c r="BE46" s="36"/>
    </row>
    <row r="47" spans="1:57" s="2" customFormat="1" ht="12" customHeight="1">
      <c r="A47" s="36"/>
      <c r="B47" s="37"/>
      <c r="C47" s="31" t="s">
        <v>21</v>
      </c>
      <c r="D47" s="38"/>
      <c r="E47" s="38"/>
      <c r="F47" s="38"/>
      <c r="G47" s="38"/>
      <c r="H47" s="38"/>
      <c r="I47" s="38"/>
      <c r="J47" s="38"/>
      <c r="K47" s="38"/>
      <c r="L47" s="60" t="str">
        <f>IF(K8="","",K8)</f>
        <v>OŘ Ostrava</v>
      </c>
      <c r="M47" s="38"/>
      <c r="N47" s="38"/>
      <c r="O47" s="38"/>
      <c r="P47" s="38"/>
      <c r="Q47" s="38"/>
      <c r="R47" s="38"/>
      <c r="S47" s="38"/>
      <c r="T47" s="38"/>
      <c r="U47" s="38"/>
      <c r="V47" s="38"/>
      <c r="W47" s="38"/>
      <c r="X47" s="38"/>
      <c r="Y47" s="38"/>
      <c r="Z47" s="38"/>
      <c r="AA47" s="38"/>
      <c r="AB47" s="38"/>
      <c r="AC47" s="38"/>
      <c r="AD47" s="38"/>
      <c r="AE47" s="38"/>
      <c r="AF47" s="38"/>
      <c r="AG47" s="38"/>
      <c r="AH47" s="38"/>
      <c r="AI47" s="31" t="s">
        <v>23</v>
      </c>
      <c r="AJ47" s="38"/>
      <c r="AK47" s="38"/>
      <c r="AL47" s="38"/>
      <c r="AM47" s="376" t="str">
        <f>IF(AN8= "","",AN8)</f>
        <v>10. 5. 2023</v>
      </c>
      <c r="AN47" s="376"/>
      <c r="AO47" s="38"/>
      <c r="AP47" s="38"/>
      <c r="AQ47" s="38"/>
      <c r="AR47" s="41"/>
      <c r="BE47" s="36"/>
    </row>
    <row r="48" spans="1:57" s="2" customFormat="1" ht="6.95" customHeight="1">
      <c r="A48" s="36"/>
      <c r="B48" s="37"/>
      <c r="C48" s="38"/>
      <c r="D48" s="38"/>
      <c r="E48" s="38"/>
      <c r="F48" s="38"/>
      <c r="G48" s="38"/>
      <c r="H48" s="38"/>
      <c r="I48" s="38"/>
      <c r="J48" s="38"/>
      <c r="K48" s="38"/>
      <c r="L48" s="38"/>
      <c r="M48" s="38"/>
      <c r="N48" s="38"/>
      <c r="O48" s="38"/>
      <c r="P48" s="38"/>
      <c r="Q48" s="38"/>
      <c r="R48" s="38"/>
      <c r="S48" s="38"/>
      <c r="T48" s="38"/>
      <c r="U48" s="38"/>
      <c r="V48" s="38"/>
      <c r="W48" s="38"/>
      <c r="X48" s="38"/>
      <c r="Y48" s="38"/>
      <c r="Z48" s="38"/>
      <c r="AA48" s="38"/>
      <c r="AB48" s="38"/>
      <c r="AC48" s="38"/>
      <c r="AD48" s="38"/>
      <c r="AE48" s="38"/>
      <c r="AF48" s="38"/>
      <c r="AG48" s="38"/>
      <c r="AH48" s="38"/>
      <c r="AI48" s="38"/>
      <c r="AJ48" s="38"/>
      <c r="AK48" s="38"/>
      <c r="AL48" s="38"/>
      <c r="AM48" s="38"/>
      <c r="AN48" s="38"/>
      <c r="AO48" s="38"/>
      <c r="AP48" s="38"/>
      <c r="AQ48" s="38"/>
      <c r="AR48" s="41"/>
      <c r="BE48" s="36"/>
    </row>
    <row r="49" spans="1:91" s="2" customFormat="1" ht="15.2" customHeight="1">
      <c r="A49" s="36"/>
      <c r="B49" s="37"/>
      <c r="C49" s="31" t="s">
        <v>25</v>
      </c>
      <c r="D49" s="38"/>
      <c r="E49" s="38"/>
      <c r="F49" s="38"/>
      <c r="G49" s="38"/>
      <c r="H49" s="38"/>
      <c r="I49" s="38"/>
      <c r="J49" s="38"/>
      <c r="K49" s="38"/>
      <c r="L49" s="54" t="str">
        <f>IF(E11= "","",E11)</f>
        <v>Správa železnic s.o. OŘ Ostrava</v>
      </c>
      <c r="M49" s="38"/>
      <c r="N49" s="38"/>
      <c r="O49" s="38"/>
      <c r="P49" s="38"/>
      <c r="Q49" s="38"/>
      <c r="R49" s="38"/>
      <c r="S49" s="38"/>
      <c r="T49" s="38"/>
      <c r="U49" s="38"/>
      <c r="V49" s="38"/>
      <c r="W49" s="38"/>
      <c r="X49" s="38"/>
      <c r="Y49" s="38"/>
      <c r="Z49" s="38"/>
      <c r="AA49" s="38"/>
      <c r="AB49" s="38"/>
      <c r="AC49" s="38"/>
      <c r="AD49" s="38"/>
      <c r="AE49" s="38"/>
      <c r="AF49" s="38"/>
      <c r="AG49" s="38"/>
      <c r="AH49" s="38"/>
      <c r="AI49" s="31" t="s">
        <v>33</v>
      </c>
      <c r="AJ49" s="38"/>
      <c r="AK49" s="38"/>
      <c r="AL49" s="38"/>
      <c r="AM49" s="377" t="str">
        <f>IF(E17="","",E17)</f>
        <v xml:space="preserve"> </v>
      </c>
      <c r="AN49" s="378"/>
      <c r="AO49" s="378"/>
      <c r="AP49" s="378"/>
      <c r="AQ49" s="38"/>
      <c r="AR49" s="41"/>
      <c r="AS49" s="380" t="s">
        <v>53</v>
      </c>
      <c r="AT49" s="381"/>
      <c r="AU49" s="62"/>
      <c r="AV49" s="62"/>
      <c r="AW49" s="62"/>
      <c r="AX49" s="62"/>
      <c r="AY49" s="62"/>
      <c r="AZ49" s="62"/>
      <c r="BA49" s="62"/>
      <c r="BB49" s="62"/>
      <c r="BC49" s="62"/>
      <c r="BD49" s="63"/>
      <c r="BE49" s="36"/>
    </row>
    <row r="50" spans="1:91" s="2" customFormat="1" ht="15.2" customHeight="1">
      <c r="A50" s="36"/>
      <c r="B50" s="37"/>
      <c r="C50" s="31" t="s">
        <v>31</v>
      </c>
      <c r="D50" s="38"/>
      <c r="E50" s="38"/>
      <c r="F50" s="38"/>
      <c r="G50" s="38"/>
      <c r="H50" s="38"/>
      <c r="I50" s="38"/>
      <c r="J50" s="38"/>
      <c r="K50" s="38"/>
      <c r="L50" s="54" t="str">
        <f>IF(E14= "Vyplň údaj","",E14)</f>
        <v/>
      </c>
      <c r="M50" s="38"/>
      <c r="N50" s="38"/>
      <c r="O50" s="38"/>
      <c r="P50" s="38"/>
      <c r="Q50" s="38"/>
      <c r="R50" s="38"/>
      <c r="S50" s="38"/>
      <c r="T50" s="38"/>
      <c r="U50" s="38"/>
      <c r="V50" s="38"/>
      <c r="W50" s="38"/>
      <c r="X50" s="38"/>
      <c r="Y50" s="38"/>
      <c r="Z50" s="38"/>
      <c r="AA50" s="38"/>
      <c r="AB50" s="38"/>
      <c r="AC50" s="38"/>
      <c r="AD50" s="38"/>
      <c r="AE50" s="38"/>
      <c r="AF50" s="38"/>
      <c r="AG50" s="38"/>
      <c r="AH50" s="38"/>
      <c r="AI50" s="31" t="s">
        <v>36</v>
      </c>
      <c r="AJ50" s="38"/>
      <c r="AK50" s="38"/>
      <c r="AL50" s="38"/>
      <c r="AM50" s="377" t="str">
        <f>IF(E20="","",E20)</f>
        <v xml:space="preserve"> </v>
      </c>
      <c r="AN50" s="378"/>
      <c r="AO50" s="378"/>
      <c r="AP50" s="378"/>
      <c r="AQ50" s="38"/>
      <c r="AR50" s="41"/>
      <c r="AS50" s="382"/>
      <c r="AT50" s="383"/>
      <c r="AU50" s="64"/>
      <c r="AV50" s="64"/>
      <c r="AW50" s="64"/>
      <c r="AX50" s="64"/>
      <c r="AY50" s="64"/>
      <c r="AZ50" s="64"/>
      <c r="BA50" s="64"/>
      <c r="BB50" s="64"/>
      <c r="BC50" s="64"/>
      <c r="BD50" s="65"/>
      <c r="BE50" s="36"/>
    </row>
    <row r="51" spans="1:91" s="2" customFormat="1" ht="10.9" customHeight="1">
      <c r="A51" s="36"/>
      <c r="B51" s="37"/>
      <c r="C51" s="38"/>
      <c r="D51" s="38"/>
      <c r="E51" s="38"/>
      <c r="F51" s="38"/>
      <c r="G51" s="38"/>
      <c r="H51" s="38"/>
      <c r="I51" s="38"/>
      <c r="J51" s="38"/>
      <c r="K51" s="38"/>
      <c r="L51" s="38"/>
      <c r="M51" s="38"/>
      <c r="N51" s="38"/>
      <c r="O51" s="38"/>
      <c r="P51" s="38"/>
      <c r="Q51" s="38"/>
      <c r="R51" s="38"/>
      <c r="S51" s="38"/>
      <c r="T51" s="38"/>
      <c r="U51" s="38"/>
      <c r="V51" s="38"/>
      <c r="W51" s="38"/>
      <c r="X51" s="38"/>
      <c r="Y51" s="38"/>
      <c r="Z51" s="38"/>
      <c r="AA51" s="38"/>
      <c r="AB51" s="38"/>
      <c r="AC51" s="38"/>
      <c r="AD51" s="38"/>
      <c r="AE51" s="38"/>
      <c r="AF51" s="38"/>
      <c r="AG51" s="38"/>
      <c r="AH51" s="38"/>
      <c r="AI51" s="38"/>
      <c r="AJ51" s="38"/>
      <c r="AK51" s="38"/>
      <c r="AL51" s="38"/>
      <c r="AM51" s="38"/>
      <c r="AN51" s="38"/>
      <c r="AO51" s="38"/>
      <c r="AP51" s="38"/>
      <c r="AQ51" s="38"/>
      <c r="AR51" s="41"/>
      <c r="AS51" s="384"/>
      <c r="AT51" s="385"/>
      <c r="AU51" s="66"/>
      <c r="AV51" s="66"/>
      <c r="AW51" s="66"/>
      <c r="AX51" s="66"/>
      <c r="AY51" s="66"/>
      <c r="AZ51" s="66"/>
      <c r="BA51" s="66"/>
      <c r="BB51" s="66"/>
      <c r="BC51" s="66"/>
      <c r="BD51" s="67"/>
      <c r="BE51" s="36"/>
    </row>
    <row r="52" spans="1:91" s="2" customFormat="1" ht="29.25" customHeight="1">
      <c r="A52" s="36"/>
      <c r="B52" s="37"/>
      <c r="C52" s="343" t="s">
        <v>54</v>
      </c>
      <c r="D52" s="344"/>
      <c r="E52" s="344"/>
      <c r="F52" s="344"/>
      <c r="G52" s="344"/>
      <c r="H52" s="68"/>
      <c r="I52" s="347" t="s">
        <v>55</v>
      </c>
      <c r="J52" s="344"/>
      <c r="K52" s="344"/>
      <c r="L52" s="344"/>
      <c r="M52" s="344"/>
      <c r="N52" s="344"/>
      <c r="O52" s="344"/>
      <c r="P52" s="344"/>
      <c r="Q52" s="344"/>
      <c r="R52" s="344"/>
      <c r="S52" s="344"/>
      <c r="T52" s="344"/>
      <c r="U52" s="344"/>
      <c r="V52" s="344"/>
      <c r="W52" s="344"/>
      <c r="X52" s="344"/>
      <c r="Y52" s="344"/>
      <c r="Z52" s="344"/>
      <c r="AA52" s="344"/>
      <c r="AB52" s="344"/>
      <c r="AC52" s="344"/>
      <c r="AD52" s="344"/>
      <c r="AE52" s="344"/>
      <c r="AF52" s="344"/>
      <c r="AG52" s="375" t="s">
        <v>56</v>
      </c>
      <c r="AH52" s="344"/>
      <c r="AI52" s="344"/>
      <c r="AJ52" s="344"/>
      <c r="AK52" s="344"/>
      <c r="AL52" s="344"/>
      <c r="AM52" s="344"/>
      <c r="AN52" s="347" t="s">
        <v>57</v>
      </c>
      <c r="AO52" s="344"/>
      <c r="AP52" s="344"/>
      <c r="AQ52" s="69" t="s">
        <v>58</v>
      </c>
      <c r="AR52" s="41"/>
      <c r="AS52" s="70" t="s">
        <v>59</v>
      </c>
      <c r="AT52" s="71" t="s">
        <v>60</v>
      </c>
      <c r="AU52" s="71" t="s">
        <v>61</v>
      </c>
      <c r="AV52" s="71" t="s">
        <v>62</v>
      </c>
      <c r="AW52" s="71" t="s">
        <v>63</v>
      </c>
      <c r="AX52" s="71" t="s">
        <v>64</v>
      </c>
      <c r="AY52" s="71" t="s">
        <v>65</v>
      </c>
      <c r="AZ52" s="71" t="s">
        <v>66</v>
      </c>
      <c r="BA52" s="71" t="s">
        <v>67</v>
      </c>
      <c r="BB52" s="71" t="s">
        <v>68</v>
      </c>
      <c r="BC52" s="71" t="s">
        <v>69</v>
      </c>
      <c r="BD52" s="72" t="s">
        <v>70</v>
      </c>
      <c r="BE52" s="36"/>
    </row>
    <row r="53" spans="1:91" s="2" customFormat="1" ht="10.9" customHeight="1">
      <c r="A53" s="36"/>
      <c r="B53" s="37"/>
      <c r="C53" s="38"/>
      <c r="D53" s="38"/>
      <c r="E53" s="38"/>
      <c r="F53" s="38"/>
      <c r="G53" s="38"/>
      <c r="H53" s="38"/>
      <c r="I53" s="38"/>
      <c r="J53" s="38"/>
      <c r="K53" s="38"/>
      <c r="L53" s="38"/>
      <c r="M53" s="38"/>
      <c r="N53" s="38"/>
      <c r="O53" s="38"/>
      <c r="P53" s="38"/>
      <c r="Q53" s="38"/>
      <c r="R53" s="38"/>
      <c r="S53" s="38"/>
      <c r="T53" s="38"/>
      <c r="U53" s="38"/>
      <c r="V53" s="38"/>
      <c r="W53" s="38"/>
      <c r="X53" s="38"/>
      <c r="Y53" s="38"/>
      <c r="Z53" s="38"/>
      <c r="AA53" s="38"/>
      <c r="AB53" s="38"/>
      <c r="AC53" s="38"/>
      <c r="AD53" s="38"/>
      <c r="AE53" s="38"/>
      <c r="AF53" s="38"/>
      <c r="AG53" s="38"/>
      <c r="AH53" s="38"/>
      <c r="AI53" s="38"/>
      <c r="AJ53" s="38"/>
      <c r="AK53" s="38"/>
      <c r="AL53" s="38"/>
      <c r="AM53" s="38"/>
      <c r="AN53" s="38"/>
      <c r="AO53" s="38"/>
      <c r="AP53" s="38"/>
      <c r="AQ53" s="38"/>
      <c r="AR53" s="41"/>
      <c r="AS53" s="73"/>
      <c r="AT53" s="74"/>
      <c r="AU53" s="74"/>
      <c r="AV53" s="74"/>
      <c r="AW53" s="74"/>
      <c r="AX53" s="74"/>
      <c r="AY53" s="74"/>
      <c r="AZ53" s="74"/>
      <c r="BA53" s="74"/>
      <c r="BB53" s="74"/>
      <c r="BC53" s="74"/>
      <c r="BD53" s="75"/>
      <c r="BE53" s="36"/>
    </row>
    <row r="54" spans="1:91" s="6" customFormat="1" ht="32.450000000000003" customHeight="1">
      <c r="B54" s="76"/>
      <c r="C54" s="77" t="s">
        <v>71</v>
      </c>
      <c r="D54" s="78"/>
      <c r="E54" s="78"/>
      <c r="F54" s="78"/>
      <c r="G54" s="78"/>
      <c r="H54" s="78"/>
      <c r="I54" s="78"/>
      <c r="J54" s="78"/>
      <c r="K54" s="78"/>
      <c r="L54" s="78"/>
      <c r="M54" s="78"/>
      <c r="N54" s="78"/>
      <c r="O54" s="78"/>
      <c r="P54" s="78"/>
      <c r="Q54" s="78"/>
      <c r="R54" s="78"/>
      <c r="S54" s="78"/>
      <c r="T54" s="78"/>
      <c r="U54" s="78"/>
      <c r="V54" s="78"/>
      <c r="W54" s="78"/>
      <c r="X54" s="78"/>
      <c r="Y54" s="78"/>
      <c r="Z54" s="78"/>
      <c r="AA54" s="78"/>
      <c r="AB54" s="78"/>
      <c r="AC54" s="78"/>
      <c r="AD54" s="78"/>
      <c r="AE54" s="78"/>
      <c r="AF54" s="78"/>
      <c r="AG54" s="350">
        <f>ROUND(AG55+AG59+AG63+AG67+AG71,2)</f>
        <v>0</v>
      </c>
      <c r="AH54" s="350"/>
      <c r="AI54" s="350"/>
      <c r="AJ54" s="350"/>
      <c r="AK54" s="350"/>
      <c r="AL54" s="350"/>
      <c r="AM54" s="350"/>
      <c r="AN54" s="386">
        <f t="shared" ref="AN54:AN71" si="0">SUM(AG54,AT54)</f>
        <v>0</v>
      </c>
      <c r="AO54" s="386"/>
      <c r="AP54" s="386"/>
      <c r="AQ54" s="80" t="s">
        <v>19</v>
      </c>
      <c r="AR54" s="81"/>
      <c r="AS54" s="82">
        <f>ROUND(AS55+AS59+AS63+AS67+AS71,2)</f>
        <v>0</v>
      </c>
      <c r="AT54" s="83">
        <f t="shared" ref="AT54:AT71" si="1">ROUND(SUM(AV54:AW54),2)</f>
        <v>0</v>
      </c>
      <c r="AU54" s="84">
        <f>ROUND(AU55+AU59+AU63+AU67+AU71,5)</f>
        <v>0</v>
      </c>
      <c r="AV54" s="83">
        <f>ROUND(AZ54*L29,2)</f>
        <v>0</v>
      </c>
      <c r="AW54" s="83">
        <f>ROUND(BA54*L30,2)</f>
        <v>0</v>
      </c>
      <c r="AX54" s="83">
        <f>ROUND(BB54*L29,2)</f>
        <v>0</v>
      </c>
      <c r="AY54" s="83">
        <f>ROUND(BC54*L30,2)</f>
        <v>0</v>
      </c>
      <c r="AZ54" s="83">
        <f>ROUND(AZ55+AZ59+AZ63+AZ67+AZ71,2)</f>
        <v>0</v>
      </c>
      <c r="BA54" s="83">
        <f>ROUND(BA55+BA59+BA63+BA67+BA71,2)</f>
        <v>0</v>
      </c>
      <c r="BB54" s="83">
        <f>ROUND(BB55+BB59+BB63+BB67+BB71,2)</f>
        <v>0</v>
      </c>
      <c r="BC54" s="83">
        <f>ROUND(BC55+BC59+BC63+BC67+BC71,2)</f>
        <v>0</v>
      </c>
      <c r="BD54" s="85">
        <f>ROUND(BD55+BD59+BD63+BD67+BD71,2)</f>
        <v>0</v>
      </c>
      <c r="BS54" s="86" t="s">
        <v>72</v>
      </c>
      <c r="BT54" s="86" t="s">
        <v>73</v>
      </c>
      <c r="BU54" s="87" t="s">
        <v>74</v>
      </c>
      <c r="BV54" s="86" t="s">
        <v>75</v>
      </c>
      <c r="BW54" s="86" t="s">
        <v>5</v>
      </c>
      <c r="BX54" s="86" t="s">
        <v>76</v>
      </c>
      <c r="CL54" s="86" t="s">
        <v>19</v>
      </c>
    </row>
    <row r="55" spans="1:91" s="7" customFormat="1" ht="16.5" customHeight="1">
      <c r="B55" s="88"/>
      <c r="C55" s="89"/>
      <c r="D55" s="345" t="s">
        <v>77</v>
      </c>
      <c r="E55" s="345"/>
      <c r="F55" s="345"/>
      <c r="G55" s="345"/>
      <c r="H55" s="345"/>
      <c r="I55" s="90"/>
      <c r="J55" s="345" t="s">
        <v>78</v>
      </c>
      <c r="K55" s="345"/>
      <c r="L55" s="345"/>
      <c r="M55" s="345"/>
      <c r="N55" s="345"/>
      <c r="O55" s="345"/>
      <c r="P55" s="345"/>
      <c r="Q55" s="345"/>
      <c r="R55" s="345"/>
      <c r="S55" s="345"/>
      <c r="T55" s="345"/>
      <c r="U55" s="345"/>
      <c r="V55" s="345"/>
      <c r="W55" s="345"/>
      <c r="X55" s="345"/>
      <c r="Y55" s="345"/>
      <c r="Z55" s="345"/>
      <c r="AA55" s="345"/>
      <c r="AB55" s="345"/>
      <c r="AC55" s="345"/>
      <c r="AD55" s="345"/>
      <c r="AE55" s="345"/>
      <c r="AF55" s="345"/>
      <c r="AG55" s="373">
        <f>ROUND(SUM(AG56:AG58),2)</f>
        <v>0</v>
      </c>
      <c r="AH55" s="374"/>
      <c r="AI55" s="374"/>
      <c r="AJ55" s="374"/>
      <c r="AK55" s="374"/>
      <c r="AL55" s="374"/>
      <c r="AM55" s="374"/>
      <c r="AN55" s="379">
        <f t="shared" si="0"/>
        <v>0</v>
      </c>
      <c r="AO55" s="374"/>
      <c r="AP55" s="374"/>
      <c r="AQ55" s="91" t="s">
        <v>79</v>
      </c>
      <c r="AR55" s="92"/>
      <c r="AS55" s="93">
        <f>ROUND(SUM(AS56:AS58),2)</f>
        <v>0</v>
      </c>
      <c r="AT55" s="94">
        <f t="shared" si="1"/>
        <v>0</v>
      </c>
      <c r="AU55" s="95">
        <f>ROUND(SUM(AU56:AU58),5)</f>
        <v>0</v>
      </c>
      <c r="AV55" s="94">
        <f>ROUND(AZ55*L29,2)</f>
        <v>0</v>
      </c>
      <c r="AW55" s="94">
        <f>ROUND(BA55*L30,2)</f>
        <v>0</v>
      </c>
      <c r="AX55" s="94">
        <f>ROUND(BB55*L29,2)</f>
        <v>0</v>
      </c>
      <c r="AY55" s="94">
        <f>ROUND(BC55*L30,2)</f>
        <v>0</v>
      </c>
      <c r="AZ55" s="94">
        <f>ROUND(SUM(AZ56:AZ58),2)</f>
        <v>0</v>
      </c>
      <c r="BA55" s="94">
        <f>ROUND(SUM(BA56:BA58),2)</f>
        <v>0</v>
      </c>
      <c r="BB55" s="94">
        <f>ROUND(SUM(BB56:BB58),2)</f>
        <v>0</v>
      </c>
      <c r="BC55" s="94">
        <f>ROUND(SUM(BC56:BC58),2)</f>
        <v>0</v>
      </c>
      <c r="BD55" s="96">
        <f>ROUND(SUM(BD56:BD58),2)</f>
        <v>0</v>
      </c>
      <c r="BS55" s="97" t="s">
        <v>72</v>
      </c>
      <c r="BT55" s="97" t="s">
        <v>80</v>
      </c>
      <c r="BU55" s="97" t="s">
        <v>74</v>
      </c>
      <c r="BV55" s="97" t="s">
        <v>75</v>
      </c>
      <c r="BW55" s="97" t="s">
        <v>81</v>
      </c>
      <c r="BX55" s="97" t="s">
        <v>5</v>
      </c>
      <c r="CL55" s="97" t="s">
        <v>19</v>
      </c>
      <c r="CM55" s="97" t="s">
        <v>82</v>
      </c>
    </row>
    <row r="56" spans="1:91" s="4" customFormat="1" ht="16.5" customHeight="1">
      <c r="A56" s="98" t="s">
        <v>83</v>
      </c>
      <c r="B56" s="53"/>
      <c r="C56" s="99"/>
      <c r="D56" s="99"/>
      <c r="E56" s="346" t="s">
        <v>84</v>
      </c>
      <c r="F56" s="346"/>
      <c r="G56" s="346"/>
      <c r="H56" s="346"/>
      <c r="I56" s="346"/>
      <c r="J56" s="99"/>
      <c r="K56" s="346" t="s">
        <v>85</v>
      </c>
      <c r="L56" s="346"/>
      <c r="M56" s="346"/>
      <c r="N56" s="346"/>
      <c r="O56" s="346"/>
      <c r="P56" s="346"/>
      <c r="Q56" s="346"/>
      <c r="R56" s="346"/>
      <c r="S56" s="346"/>
      <c r="T56" s="346"/>
      <c r="U56" s="346"/>
      <c r="V56" s="346"/>
      <c r="W56" s="346"/>
      <c r="X56" s="346"/>
      <c r="Y56" s="346"/>
      <c r="Z56" s="346"/>
      <c r="AA56" s="346"/>
      <c r="AB56" s="346"/>
      <c r="AC56" s="346"/>
      <c r="AD56" s="346"/>
      <c r="AE56" s="346"/>
      <c r="AF56" s="346"/>
      <c r="AG56" s="371">
        <f>'SO 01.1 - propustek v km ...'!J32</f>
        <v>0</v>
      </c>
      <c r="AH56" s="372"/>
      <c r="AI56" s="372"/>
      <c r="AJ56" s="372"/>
      <c r="AK56" s="372"/>
      <c r="AL56" s="372"/>
      <c r="AM56" s="372"/>
      <c r="AN56" s="371">
        <f t="shared" si="0"/>
        <v>0</v>
      </c>
      <c r="AO56" s="372"/>
      <c r="AP56" s="372"/>
      <c r="AQ56" s="100" t="s">
        <v>86</v>
      </c>
      <c r="AR56" s="55"/>
      <c r="AS56" s="101">
        <v>0</v>
      </c>
      <c r="AT56" s="102">
        <f t="shared" si="1"/>
        <v>0</v>
      </c>
      <c r="AU56" s="103">
        <f>'SO 01.1 - propustek v km ...'!P99</f>
        <v>0</v>
      </c>
      <c r="AV56" s="102">
        <f>'SO 01.1 - propustek v km ...'!J35</f>
        <v>0</v>
      </c>
      <c r="AW56" s="102">
        <f>'SO 01.1 - propustek v km ...'!J36</f>
        <v>0</v>
      </c>
      <c r="AX56" s="102">
        <f>'SO 01.1 - propustek v km ...'!J37</f>
        <v>0</v>
      </c>
      <c r="AY56" s="102">
        <f>'SO 01.1 - propustek v km ...'!J38</f>
        <v>0</v>
      </c>
      <c r="AZ56" s="102">
        <f>'SO 01.1 - propustek v km ...'!F35</f>
        <v>0</v>
      </c>
      <c r="BA56" s="102">
        <f>'SO 01.1 - propustek v km ...'!F36</f>
        <v>0</v>
      </c>
      <c r="BB56" s="102">
        <f>'SO 01.1 - propustek v km ...'!F37</f>
        <v>0</v>
      </c>
      <c r="BC56" s="102">
        <f>'SO 01.1 - propustek v km ...'!F38</f>
        <v>0</v>
      </c>
      <c r="BD56" s="104">
        <f>'SO 01.1 - propustek v km ...'!F39</f>
        <v>0</v>
      </c>
      <c r="BT56" s="105" t="s">
        <v>82</v>
      </c>
      <c r="BV56" s="105" t="s">
        <v>75</v>
      </c>
      <c r="BW56" s="105" t="s">
        <v>87</v>
      </c>
      <c r="BX56" s="105" t="s">
        <v>81</v>
      </c>
      <c r="CL56" s="105" t="s">
        <v>19</v>
      </c>
    </row>
    <row r="57" spans="1:91" s="4" customFormat="1" ht="23.25" customHeight="1">
      <c r="A57" s="98" t="s">
        <v>83</v>
      </c>
      <c r="B57" s="53"/>
      <c r="C57" s="99"/>
      <c r="D57" s="99"/>
      <c r="E57" s="346" t="s">
        <v>88</v>
      </c>
      <c r="F57" s="346"/>
      <c r="G57" s="346"/>
      <c r="H57" s="346"/>
      <c r="I57" s="346"/>
      <c r="J57" s="99"/>
      <c r="K57" s="346" t="s">
        <v>89</v>
      </c>
      <c r="L57" s="346"/>
      <c r="M57" s="346"/>
      <c r="N57" s="346"/>
      <c r="O57" s="346"/>
      <c r="P57" s="346"/>
      <c r="Q57" s="346"/>
      <c r="R57" s="346"/>
      <c r="S57" s="346"/>
      <c r="T57" s="346"/>
      <c r="U57" s="346"/>
      <c r="V57" s="346"/>
      <c r="W57" s="346"/>
      <c r="X57" s="346"/>
      <c r="Y57" s="346"/>
      <c r="Z57" s="346"/>
      <c r="AA57" s="346"/>
      <c r="AB57" s="346"/>
      <c r="AC57" s="346"/>
      <c r="AD57" s="346"/>
      <c r="AE57" s="346"/>
      <c r="AF57" s="346"/>
      <c r="AG57" s="371">
        <f>'SO 01.2 - Propustek v km ...'!J32</f>
        <v>0</v>
      </c>
      <c r="AH57" s="372"/>
      <c r="AI57" s="372"/>
      <c r="AJ57" s="372"/>
      <c r="AK57" s="372"/>
      <c r="AL57" s="372"/>
      <c r="AM57" s="372"/>
      <c r="AN57" s="371">
        <f t="shared" si="0"/>
        <v>0</v>
      </c>
      <c r="AO57" s="372"/>
      <c r="AP57" s="372"/>
      <c r="AQ57" s="100" t="s">
        <v>86</v>
      </c>
      <c r="AR57" s="55"/>
      <c r="AS57" s="101">
        <v>0</v>
      </c>
      <c r="AT57" s="102">
        <f t="shared" si="1"/>
        <v>0</v>
      </c>
      <c r="AU57" s="103">
        <f>'SO 01.2 - Propustek v km ...'!P88</f>
        <v>0</v>
      </c>
      <c r="AV57" s="102">
        <f>'SO 01.2 - Propustek v km ...'!J35</f>
        <v>0</v>
      </c>
      <c r="AW57" s="102">
        <f>'SO 01.2 - Propustek v km ...'!J36</f>
        <v>0</v>
      </c>
      <c r="AX57" s="102">
        <f>'SO 01.2 - Propustek v km ...'!J37</f>
        <v>0</v>
      </c>
      <c r="AY57" s="102">
        <f>'SO 01.2 - Propustek v km ...'!J38</f>
        <v>0</v>
      </c>
      <c r="AZ57" s="102">
        <f>'SO 01.2 - Propustek v km ...'!F35</f>
        <v>0</v>
      </c>
      <c r="BA57" s="102">
        <f>'SO 01.2 - Propustek v km ...'!F36</f>
        <v>0</v>
      </c>
      <c r="BB57" s="102">
        <f>'SO 01.2 - Propustek v km ...'!F37</f>
        <v>0</v>
      </c>
      <c r="BC57" s="102">
        <f>'SO 01.2 - Propustek v km ...'!F38</f>
        <v>0</v>
      </c>
      <c r="BD57" s="104">
        <f>'SO 01.2 - Propustek v km ...'!F39</f>
        <v>0</v>
      </c>
      <c r="BT57" s="105" t="s">
        <v>82</v>
      </c>
      <c r="BV57" s="105" t="s">
        <v>75</v>
      </c>
      <c r="BW57" s="105" t="s">
        <v>90</v>
      </c>
      <c r="BX57" s="105" t="s">
        <v>81</v>
      </c>
      <c r="CL57" s="105" t="s">
        <v>19</v>
      </c>
    </row>
    <row r="58" spans="1:91" s="4" customFormat="1" ht="16.5" customHeight="1">
      <c r="A58" s="98" t="s">
        <v>83</v>
      </c>
      <c r="B58" s="53"/>
      <c r="C58" s="99"/>
      <c r="D58" s="99"/>
      <c r="E58" s="346" t="s">
        <v>91</v>
      </c>
      <c r="F58" s="346"/>
      <c r="G58" s="346"/>
      <c r="H58" s="346"/>
      <c r="I58" s="346"/>
      <c r="J58" s="99"/>
      <c r="K58" s="346" t="s">
        <v>92</v>
      </c>
      <c r="L58" s="346"/>
      <c r="M58" s="346"/>
      <c r="N58" s="346"/>
      <c r="O58" s="346"/>
      <c r="P58" s="346"/>
      <c r="Q58" s="346"/>
      <c r="R58" s="346"/>
      <c r="S58" s="346"/>
      <c r="T58" s="346"/>
      <c r="U58" s="346"/>
      <c r="V58" s="346"/>
      <c r="W58" s="346"/>
      <c r="X58" s="346"/>
      <c r="Y58" s="346"/>
      <c r="Z58" s="346"/>
      <c r="AA58" s="346"/>
      <c r="AB58" s="346"/>
      <c r="AC58" s="346"/>
      <c r="AD58" s="346"/>
      <c r="AE58" s="346"/>
      <c r="AF58" s="346"/>
      <c r="AG58" s="371">
        <f>'SO 01.3 - Propustek v km ...'!J32</f>
        <v>0</v>
      </c>
      <c r="AH58" s="372"/>
      <c r="AI58" s="372"/>
      <c r="AJ58" s="372"/>
      <c r="AK58" s="372"/>
      <c r="AL58" s="372"/>
      <c r="AM58" s="372"/>
      <c r="AN58" s="371">
        <f t="shared" si="0"/>
        <v>0</v>
      </c>
      <c r="AO58" s="372"/>
      <c r="AP58" s="372"/>
      <c r="AQ58" s="100" t="s">
        <v>86</v>
      </c>
      <c r="AR58" s="55"/>
      <c r="AS58" s="101">
        <v>0</v>
      </c>
      <c r="AT58" s="102">
        <f t="shared" si="1"/>
        <v>0</v>
      </c>
      <c r="AU58" s="103">
        <f>'SO 01.3 - Propustek v km ...'!P89</f>
        <v>0</v>
      </c>
      <c r="AV58" s="102">
        <f>'SO 01.3 - Propustek v km ...'!J35</f>
        <v>0</v>
      </c>
      <c r="AW58" s="102">
        <f>'SO 01.3 - Propustek v km ...'!J36</f>
        <v>0</v>
      </c>
      <c r="AX58" s="102">
        <f>'SO 01.3 - Propustek v km ...'!J37</f>
        <v>0</v>
      </c>
      <c r="AY58" s="102">
        <f>'SO 01.3 - Propustek v km ...'!J38</f>
        <v>0</v>
      </c>
      <c r="AZ58" s="102">
        <f>'SO 01.3 - Propustek v km ...'!F35</f>
        <v>0</v>
      </c>
      <c r="BA58" s="102">
        <f>'SO 01.3 - Propustek v km ...'!F36</f>
        <v>0</v>
      </c>
      <c r="BB58" s="102">
        <f>'SO 01.3 - Propustek v km ...'!F37</f>
        <v>0</v>
      </c>
      <c r="BC58" s="102">
        <f>'SO 01.3 - Propustek v km ...'!F38</f>
        <v>0</v>
      </c>
      <c r="BD58" s="104">
        <f>'SO 01.3 - Propustek v km ...'!F39</f>
        <v>0</v>
      </c>
      <c r="BT58" s="105" t="s">
        <v>82</v>
      </c>
      <c r="BV58" s="105" t="s">
        <v>75</v>
      </c>
      <c r="BW58" s="105" t="s">
        <v>93</v>
      </c>
      <c r="BX58" s="105" t="s">
        <v>81</v>
      </c>
      <c r="CL58" s="105" t="s">
        <v>19</v>
      </c>
    </row>
    <row r="59" spans="1:91" s="7" customFormat="1" ht="16.5" customHeight="1">
      <c r="B59" s="88"/>
      <c r="C59" s="89"/>
      <c r="D59" s="345" t="s">
        <v>94</v>
      </c>
      <c r="E59" s="345"/>
      <c r="F59" s="345"/>
      <c r="G59" s="345"/>
      <c r="H59" s="345"/>
      <c r="I59" s="90"/>
      <c r="J59" s="345" t="s">
        <v>95</v>
      </c>
      <c r="K59" s="345"/>
      <c r="L59" s="345"/>
      <c r="M59" s="345"/>
      <c r="N59" s="345"/>
      <c r="O59" s="345"/>
      <c r="P59" s="345"/>
      <c r="Q59" s="345"/>
      <c r="R59" s="345"/>
      <c r="S59" s="345"/>
      <c r="T59" s="345"/>
      <c r="U59" s="345"/>
      <c r="V59" s="345"/>
      <c r="W59" s="345"/>
      <c r="X59" s="345"/>
      <c r="Y59" s="345"/>
      <c r="Z59" s="345"/>
      <c r="AA59" s="345"/>
      <c r="AB59" s="345"/>
      <c r="AC59" s="345"/>
      <c r="AD59" s="345"/>
      <c r="AE59" s="345"/>
      <c r="AF59" s="345"/>
      <c r="AG59" s="373">
        <f>ROUND(SUM(AG60:AG62),2)</f>
        <v>0</v>
      </c>
      <c r="AH59" s="374"/>
      <c r="AI59" s="374"/>
      <c r="AJ59" s="374"/>
      <c r="AK59" s="374"/>
      <c r="AL59" s="374"/>
      <c r="AM59" s="374"/>
      <c r="AN59" s="379">
        <f t="shared" si="0"/>
        <v>0</v>
      </c>
      <c r="AO59" s="374"/>
      <c r="AP59" s="374"/>
      <c r="AQ59" s="91" t="s">
        <v>79</v>
      </c>
      <c r="AR59" s="92"/>
      <c r="AS59" s="93">
        <f>ROUND(SUM(AS60:AS62),2)</f>
        <v>0</v>
      </c>
      <c r="AT59" s="94">
        <f t="shared" si="1"/>
        <v>0</v>
      </c>
      <c r="AU59" s="95">
        <f>ROUND(SUM(AU60:AU62),5)</f>
        <v>0</v>
      </c>
      <c r="AV59" s="94">
        <f>ROUND(AZ59*L29,2)</f>
        <v>0</v>
      </c>
      <c r="AW59" s="94">
        <f>ROUND(BA59*L30,2)</f>
        <v>0</v>
      </c>
      <c r="AX59" s="94">
        <f>ROUND(BB59*L29,2)</f>
        <v>0</v>
      </c>
      <c r="AY59" s="94">
        <f>ROUND(BC59*L30,2)</f>
        <v>0</v>
      </c>
      <c r="AZ59" s="94">
        <f>ROUND(SUM(AZ60:AZ62),2)</f>
        <v>0</v>
      </c>
      <c r="BA59" s="94">
        <f>ROUND(SUM(BA60:BA62),2)</f>
        <v>0</v>
      </c>
      <c r="BB59" s="94">
        <f>ROUND(SUM(BB60:BB62),2)</f>
        <v>0</v>
      </c>
      <c r="BC59" s="94">
        <f>ROUND(SUM(BC60:BC62),2)</f>
        <v>0</v>
      </c>
      <c r="BD59" s="96">
        <f>ROUND(SUM(BD60:BD62),2)</f>
        <v>0</v>
      </c>
      <c r="BS59" s="97" t="s">
        <v>72</v>
      </c>
      <c r="BT59" s="97" t="s">
        <v>80</v>
      </c>
      <c r="BU59" s="97" t="s">
        <v>74</v>
      </c>
      <c r="BV59" s="97" t="s">
        <v>75</v>
      </c>
      <c r="BW59" s="97" t="s">
        <v>96</v>
      </c>
      <c r="BX59" s="97" t="s">
        <v>5</v>
      </c>
      <c r="CL59" s="97" t="s">
        <v>19</v>
      </c>
      <c r="CM59" s="97" t="s">
        <v>82</v>
      </c>
    </row>
    <row r="60" spans="1:91" s="4" customFormat="1" ht="16.5" customHeight="1">
      <c r="A60" s="98" t="s">
        <v>83</v>
      </c>
      <c r="B60" s="53"/>
      <c r="C60" s="99"/>
      <c r="D60" s="99"/>
      <c r="E60" s="346" t="s">
        <v>97</v>
      </c>
      <c r="F60" s="346"/>
      <c r="G60" s="346"/>
      <c r="H60" s="346"/>
      <c r="I60" s="346"/>
      <c r="J60" s="99"/>
      <c r="K60" s="346" t="s">
        <v>98</v>
      </c>
      <c r="L60" s="346"/>
      <c r="M60" s="346"/>
      <c r="N60" s="346"/>
      <c r="O60" s="346"/>
      <c r="P60" s="346"/>
      <c r="Q60" s="346"/>
      <c r="R60" s="346"/>
      <c r="S60" s="346"/>
      <c r="T60" s="346"/>
      <c r="U60" s="346"/>
      <c r="V60" s="346"/>
      <c r="W60" s="346"/>
      <c r="X60" s="346"/>
      <c r="Y60" s="346"/>
      <c r="Z60" s="346"/>
      <c r="AA60" s="346"/>
      <c r="AB60" s="346"/>
      <c r="AC60" s="346"/>
      <c r="AD60" s="346"/>
      <c r="AE60" s="346"/>
      <c r="AF60" s="346"/>
      <c r="AG60" s="371">
        <f>'SO 02.1 - Propustek v km ...'!J32</f>
        <v>0</v>
      </c>
      <c r="AH60" s="372"/>
      <c r="AI60" s="372"/>
      <c r="AJ60" s="372"/>
      <c r="AK60" s="372"/>
      <c r="AL60" s="372"/>
      <c r="AM60" s="372"/>
      <c r="AN60" s="371">
        <f t="shared" si="0"/>
        <v>0</v>
      </c>
      <c r="AO60" s="372"/>
      <c r="AP60" s="372"/>
      <c r="AQ60" s="100" t="s">
        <v>86</v>
      </c>
      <c r="AR60" s="55"/>
      <c r="AS60" s="101">
        <v>0</v>
      </c>
      <c r="AT60" s="102">
        <f t="shared" si="1"/>
        <v>0</v>
      </c>
      <c r="AU60" s="103">
        <f>'SO 02.1 - Propustek v km ...'!P98</f>
        <v>0</v>
      </c>
      <c r="AV60" s="102">
        <f>'SO 02.1 - Propustek v km ...'!J35</f>
        <v>0</v>
      </c>
      <c r="AW60" s="102">
        <f>'SO 02.1 - Propustek v km ...'!J36</f>
        <v>0</v>
      </c>
      <c r="AX60" s="102">
        <f>'SO 02.1 - Propustek v km ...'!J37</f>
        <v>0</v>
      </c>
      <c r="AY60" s="102">
        <f>'SO 02.1 - Propustek v km ...'!J38</f>
        <v>0</v>
      </c>
      <c r="AZ60" s="102">
        <f>'SO 02.1 - Propustek v km ...'!F35</f>
        <v>0</v>
      </c>
      <c r="BA60" s="102">
        <f>'SO 02.1 - Propustek v km ...'!F36</f>
        <v>0</v>
      </c>
      <c r="BB60" s="102">
        <f>'SO 02.1 - Propustek v km ...'!F37</f>
        <v>0</v>
      </c>
      <c r="BC60" s="102">
        <f>'SO 02.1 - Propustek v km ...'!F38</f>
        <v>0</v>
      </c>
      <c r="BD60" s="104">
        <f>'SO 02.1 - Propustek v km ...'!F39</f>
        <v>0</v>
      </c>
      <c r="BT60" s="105" t="s">
        <v>82</v>
      </c>
      <c r="BV60" s="105" t="s">
        <v>75</v>
      </c>
      <c r="BW60" s="105" t="s">
        <v>99</v>
      </c>
      <c r="BX60" s="105" t="s">
        <v>96</v>
      </c>
      <c r="CL60" s="105" t="s">
        <v>19</v>
      </c>
    </row>
    <row r="61" spans="1:91" s="4" customFormat="1" ht="23.25" customHeight="1">
      <c r="A61" s="98" t="s">
        <v>83</v>
      </c>
      <c r="B61" s="53"/>
      <c r="C61" s="99"/>
      <c r="D61" s="99"/>
      <c r="E61" s="346" t="s">
        <v>100</v>
      </c>
      <c r="F61" s="346"/>
      <c r="G61" s="346"/>
      <c r="H61" s="346"/>
      <c r="I61" s="346"/>
      <c r="J61" s="99"/>
      <c r="K61" s="346" t="s">
        <v>101</v>
      </c>
      <c r="L61" s="346"/>
      <c r="M61" s="346"/>
      <c r="N61" s="346"/>
      <c r="O61" s="346"/>
      <c r="P61" s="346"/>
      <c r="Q61" s="346"/>
      <c r="R61" s="346"/>
      <c r="S61" s="346"/>
      <c r="T61" s="346"/>
      <c r="U61" s="346"/>
      <c r="V61" s="346"/>
      <c r="W61" s="346"/>
      <c r="X61" s="346"/>
      <c r="Y61" s="346"/>
      <c r="Z61" s="346"/>
      <c r="AA61" s="346"/>
      <c r="AB61" s="346"/>
      <c r="AC61" s="346"/>
      <c r="AD61" s="346"/>
      <c r="AE61" s="346"/>
      <c r="AF61" s="346"/>
      <c r="AG61" s="371">
        <f>'SO 02.2 - Propustek v km ...'!J32</f>
        <v>0</v>
      </c>
      <c r="AH61" s="372"/>
      <c r="AI61" s="372"/>
      <c r="AJ61" s="372"/>
      <c r="AK61" s="372"/>
      <c r="AL61" s="372"/>
      <c r="AM61" s="372"/>
      <c r="AN61" s="371">
        <f t="shared" si="0"/>
        <v>0</v>
      </c>
      <c r="AO61" s="372"/>
      <c r="AP61" s="372"/>
      <c r="AQ61" s="100" t="s">
        <v>86</v>
      </c>
      <c r="AR61" s="55"/>
      <c r="AS61" s="101">
        <v>0</v>
      </c>
      <c r="AT61" s="102">
        <f t="shared" si="1"/>
        <v>0</v>
      </c>
      <c r="AU61" s="103">
        <f>'SO 02.2 - Propustek v km ...'!P88</f>
        <v>0</v>
      </c>
      <c r="AV61" s="102">
        <f>'SO 02.2 - Propustek v km ...'!J35</f>
        <v>0</v>
      </c>
      <c r="AW61" s="102">
        <f>'SO 02.2 - Propustek v km ...'!J36</f>
        <v>0</v>
      </c>
      <c r="AX61" s="102">
        <f>'SO 02.2 - Propustek v km ...'!J37</f>
        <v>0</v>
      </c>
      <c r="AY61" s="102">
        <f>'SO 02.2 - Propustek v km ...'!J38</f>
        <v>0</v>
      </c>
      <c r="AZ61" s="102">
        <f>'SO 02.2 - Propustek v km ...'!F35</f>
        <v>0</v>
      </c>
      <c r="BA61" s="102">
        <f>'SO 02.2 - Propustek v km ...'!F36</f>
        <v>0</v>
      </c>
      <c r="BB61" s="102">
        <f>'SO 02.2 - Propustek v km ...'!F37</f>
        <v>0</v>
      </c>
      <c r="BC61" s="102">
        <f>'SO 02.2 - Propustek v km ...'!F38</f>
        <v>0</v>
      </c>
      <c r="BD61" s="104">
        <f>'SO 02.2 - Propustek v km ...'!F39</f>
        <v>0</v>
      </c>
      <c r="BT61" s="105" t="s">
        <v>82</v>
      </c>
      <c r="BV61" s="105" t="s">
        <v>75</v>
      </c>
      <c r="BW61" s="105" t="s">
        <v>102</v>
      </c>
      <c r="BX61" s="105" t="s">
        <v>96</v>
      </c>
      <c r="CL61" s="105" t="s">
        <v>19</v>
      </c>
    </row>
    <row r="62" spans="1:91" s="4" customFormat="1" ht="16.5" customHeight="1">
      <c r="A62" s="98" t="s">
        <v>83</v>
      </c>
      <c r="B62" s="53"/>
      <c r="C62" s="99"/>
      <c r="D62" s="99"/>
      <c r="E62" s="346" t="s">
        <v>103</v>
      </c>
      <c r="F62" s="346"/>
      <c r="G62" s="346"/>
      <c r="H62" s="346"/>
      <c r="I62" s="346"/>
      <c r="J62" s="99"/>
      <c r="K62" s="346" t="s">
        <v>104</v>
      </c>
      <c r="L62" s="346"/>
      <c r="M62" s="346"/>
      <c r="N62" s="346"/>
      <c r="O62" s="346"/>
      <c r="P62" s="346"/>
      <c r="Q62" s="346"/>
      <c r="R62" s="346"/>
      <c r="S62" s="346"/>
      <c r="T62" s="346"/>
      <c r="U62" s="346"/>
      <c r="V62" s="346"/>
      <c r="W62" s="346"/>
      <c r="X62" s="346"/>
      <c r="Y62" s="346"/>
      <c r="Z62" s="346"/>
      <c r="AA62" s="346"/>
      <c r="AB62" s="346"/>
      <c r="AC62" s="346"/>
      <c r="AD62" s="346"/>
      <c r="AE62" s="346"/>
      <c r="AF62" s="346"/>
      <c r="AG62" s="371">
        <f>'SO 02.3 - propustek v km ...'!J32</f>
        <v>0</v>
      </c>
      <c r="AH62" s="372"/>
      <c r="AI62" s="372"/>
      <c r="AJ62" s="372"/>
      <c r="AK62" s="372"/>
      <c r="AL62" s="372"/>
      <c r="AM62" s="372"/>
      <c r="AN62" s="371">
        <f t="shared" si="0"/>
        <v>0</v>
      </c>
      <c r="AO62" s="372"/>
      <c r="AP62" s="372"/>
      <c r="AQ62" s="100" t="s">
        <v>86</v>
      </c>
      <c r="AR62" s="55"/>
      <c r="AS62" s="101">
        <v>0</v>
      </c>
      <c r="AT62" s="102">
        <f t="shared" si="1"/>
        <v>0</v>
      </c>
      <c r="AU62" s="103">
        <f>'SO 02.3 - propustek v km ...'!P89</f>
        <v>0</v>
      </c>
      <c r="AV62" s="102">
        <f>'SO 02.3 - propustek v km ...'!J35</f>
        <v>0</v>
      </c>
      <c r="AW62" s="102">
        <f>'SO 02.3 - propustek v km ...'!J36</f>
        <v>0</v>
      </c>
      <c r="AX62" s="102">
        <f>'SO 02.3 - propustek v km ...'!J37</f>
        <v>0</v>
      </c>
      <c r="AY62" s="102">
        <f>'SO 02.3 - propustek v km ...'!J38</f>
        <v>0</v>
      </c>
      <c r="AZ62" s="102">
        <f>'SO 02.3 - propustek v km ...'!F35</f>
        <v>0</v>
      </c>
      <c r="BA62" s="102">
        <f>'SO 02.3 - propustek v km ...'!F36</f>
        <v>0</v>
      </c>
      <c r="BB62" s="102">
        <f>'SO 02.3 - propustek v km ...'!F37</f>
        <v>0</v>
      </c>
      <c r="BC62" s="102">
        <f>'SO 02.3 - propustek v km ...'!F38</f>
        <v>0</v>
      </c>
      <c r="BD62" s="104">
        <f>'SO 02.3 - propustek v km ...'!F39</f>
        <v>0</v>
      </c>
      <c r="BT62" s="105" t="s">
        <v>82</v>
      </c>
      <c r="BV62" s="105" t="s">
        <v>75</v>
      </c>
      <c r="BW62" s="105" t="s">
        <v>105</v>
      </c>
      <c r="BX62" s="105" t="s">
        <v>96</v>
      </c>
      <c r="CL62" s="105" t="s">
        <v>19</v>
      </c>
    </row>
    <row r="63" spans="1:91" s="7" customFormat="1" ht="16.5" customHeight="1">
      <c r="B63" s="88"/>
      <c r="C63" s="89"/>
      <c r="D63" s="345" t="s">
        <v>106</v>
      </c>
      <c r="E63" s="345"/>
      <c r="F63" s="345"/>
      <c r="G63" s="345"/>
      <c r="H63" s="345"/>
      <c r="I63" s="90"/>
      <c r="J63" s="345" t="s">
        <v>107</v>
      </c>
      <c r="K63" s="345"/>
      <c r="L63" s="345"/>
      <c r="M63" s="345"/>
      <c r="N63" s="345"/>
      <c r="O63" s="345"/>
      <c r="P63" s="345"/>
      <c r="Q63" s="345"/>
      <c r="R63" s="345"/>
      <c r="S63" s="345"/>
      <c r="T63" s="345"/>
      <c r="U63" s="345"/>
      <c r="V63" s="345"/>
      <c r="W63" s="345"/>
      <c r="X63" s="345"/>
      <c r="Y63" s="345"/>
      <c r="Z63" s="345"/>
      <c r="AA63" s="345"/>
      <c r="AB63" s="345"/>
      <c r="AC63" s="345"/>
      <c r="AD63" s="345"/>
      <c r="AE63" s="345"/>
      <c r="AF63" s="345"/>
      <c r="AG63" s="373">
        <f>ROUND(SUM(AG64:AG66),2)</f>
        <v>0</v>
      </c>
      <c r="AH63" s="374"/>
      <c r="AI63" s="374"/>
      <c r="AJ63" s="374"/>
      <c r="AK63" s="374"/>
      <c r="AL63" s="374"/>
      <c r="AM63" s="374"/>
      <c r="AN63" s="379">
        <f t="shared" si="0"/>
        <v>0</v>
      </c>
      <c r="AO63" s="374"/>
      <c r="AP63" s="374"/>
      <c r="AQ63" s="91" t="s">
        <v>79</v>
      </c>
      <c r="AR63" s="92"/>
      <c r="AS63" s="93">
        <f>ROUND(SUM(AS64:AS66),2)</f>
        <v>0</v>
      </c>
      <c r="AT63" s="94">
        <f t="shared" si="1"/>
        <v>0</v>
      </c>
      <c r="AU63" s="95">
        <f>ROUND(SUM(AU64:AU66),5)</f>
        <v>0</v>
      </c>
      <c r="AV63" s="94">
        <f>ROUND(AZ63*L29,2)</f>
        <v>0</v>
      </c>
      <c r="AW63" s="94">
        <f>ROUND(BA63*L30,2)</f>
        <v>0</v>
      </c>
      <c r="AX63" s="94">
        <f>ROUND(BB63*L29,2)</f>
        <v>0</v>
      </c>
      <c r="AY63" s="94">
        <f>ROUND(BC63*L30,2)</f>
        <v>0</v>
      </c>
      <c r="AZ63" s="94">
        <f>ROUND(SUM(AZ64:AZ66),2)</f>
        <v>0</v>
      </c>
      <c r="BA63" s="94">
        <f>ROUND(SUM(BA64:BA66),2)</f>
        <v>0</v>
      </c>
      <c r="BB63" s="94">
        <f>ROUND(SUM(BB64:BB66),2)</f>
        <v>0</v>
      </c>
      <c r="BC63" s="94">
        <f>ROUND(SUM(BC64:BC66),2)</f>
        <v>0</v>
      </c>
      <c r="BD63" s="96">
        <f>ROUND(SUM(BD64:BD66),2)</f>
        <v>0</v>
      </c>
      <c r="BS63" s="97" t="s">
        <v>72</v>
      </c>
      <c r="BT63" s="97" t="s">
        <v>80</v>
      </c>
      <c r="BU63" s="97" t="s">
        <v>74</v>
      </c>
      <c r="BV63" s="97" t="s">
        <v>75</v>
      </c>
      <c r="BW63" s="97" t="s">
        <v>108</v>
      </c>
      <c r="BX63" s="97" t="s">
        <v>5</v>
      </c>
      <c r="CL63" s="97" t="s">
        <v>19</v>
      </c>
      <c r="CM63" s="97" t="s">
        <v>82</v>
      </c>
    </row>
    <row r="64" spans="1:91" s="4" customFormat="1" ht="16.5" customHeight="1">
      <c r="A64" s="98" t="s">
        <v>83</v>
      </c>
      <c r="B64" s="53"/>
      <c r="C64" s="99"/>
      <c r="D64" s="99"/>
      <c r="E64" s="346" t="s">
        <v>109</v>
      </c>
      <c r="F64" s="346"/>
      <c r="G64" s="346"/>
      <c r="H64" s="346"/>
      <c r="I64" s="346"/>
      <c r="J64" s="99"/>
      <c r="K64" s="346" t="s">
        <v>110</v>
      </c>
      <c r="L64" s="346"/>
      <c r="M64" s="346"/>
      <c r="N64" s="346"/>
      <c r="O64" s="346"/>
      <c r="P64" s="346"/>
      <c r="Q64" s="346"/>
      <c r="R64" s="346"/>
      <c r="S64" s="346"/>
      <c r="T64" s="346"/>
      <c r="U64" s="346"/>
      <c r="V64" s="346"/>
      <c r="W64" s="346"/>
      <c r="X64" s="346"/>
      <c r="Y64" s="346"/>
      <c r="Z64" s="346"/>
      <c r="AA64" s="346"/>
      <c r="AB64" s="346"/>
      <c r="AC64" s="346"/>
      <c r="AD64" s="346"/>
      <c r="AE64" s="346"/>
      <c r="AF64" s="346"/>
      <c r="AG64" s="371">
        <f>'SO 03.1 - Propustek v km ...'!J32</f>
        <v>0</v>
      </c>
      <c r="AH64" s="372"/>
      <c r="AI64" s="372"/>
      <c r="AJ64" s="372"/>
      <c r="AK64" s="372"/>
      <c r="AL64" s="372"/>
      <c r="AM64" s="372"/>
      <c r="AN64" s="371">
        <f t="shared" si="0"/>
        <v>0</v>
      </c>
      <c r="AO64" s="372"/>
      <c r="AP64" s="372"/>
      <c r="AQ64" s="100" t="s">
        <v>86</v>
      </c>
      <c r="AR64" s="55"/>
      <c r="AS64" s="101">
        <v>0</v>
      </c>
      <c r="AT64" s="102">
        <f t="shared" si="1"/>
        <v>0</v>
      </c>
      <c r="AU64" s="103">
        <f>'SO 03.1 - Propustek v km ...'!P98</f>
        <v>0</v>
      </c>
      <c r="AV64" s="102">
        <f>'SO 03.1 - Propustek v km ...'!J35</f>
        <v>0</v>
      </c>
      <c r="AW64" s="102">
        <f>'SO 03.1 - Propustek v km ...'!J36</f>
        <v>0</v>
      </c>
      <c r="AX64" s="102">
        <f>'SO 03.1 - Propustek v km ...'!J37</f>
        <v>0</v>
      </c>
      <c r="AY64" s="102">
        <f>'SO 03.1 - Propustek v km ...'!J38</f>
        <v>0</v>
      </c>
      <c r="AZ64" s="102">
        <f>'SO 03.1 - Propustek v km ...'!F35</f>
        <v>0</v>
      </c>
      <c r="BA64" s="102">
        <f>'SO 03.1 - Propustek v km ...'!F36</f>
        <v>0</v>
      </c>
      <c r="BB64" s="102">
        <f>'SO 03.1 - Propustek v km ...'!F37</f>
        <v>0</v>
      </c>
      <c r="BC64" s="102">
        <f>'SO 03.1 - Propustek v km ...'!F38</f>
        <v>0</v>
      </c>
      <c r="BD64" s="104">
        <f>'SO 03.1 - Propustek v km ...'!F39</f>
        <v>0</v>
      </c>
      <c r="BT64" s="105" t="s">
        <v>82</v>
      </c>
      <c r="BV64" s="105" t="s">
        <v>75</v>
      </c>
      <c r="BW64" s="105" t="s">
        <v>111</v>
      </c>
      <c r="BX64" s="105" t="s">
        <v>108</v>
      </c>
      <c r="CL64" s="105" t="s">
        <v>19</v>
      </c>
    </row>
    <row r="65" spans="1:91" s="4" customFormat="1" ht="23.25" customHeight="1">
      <c r="A65" s="98" t="s">
        <v>83</v>
      </c>
      <c r="B65" s="53"/>
      <c r="C65" s="99"/>
      <c r="D65" s="99"/>
      <c r="E65" s="346" t="s">
        <v>112</v>
      </c>
      <c r="F65" s="346"/>
      <c r="G65" s="346"/>
      <c r="H65" s="346"/>
      <c r="I65" s="346"/>
      <c r="J65" s="99"/>
      <c r="K65" s="346" t="s">
        <v>113</v>
      </c>
      <c r="L65" s="346"/>
      <c r="M65" s="346"/>
      <c r="N65" s="346"/>
      <c r="O65" s="346"/>
      <c r="P65" s="346"/>
      <c r="Q65" s="346"/>
      <c r="R65" s="346"/>
      <c r="S65" s="346"/>
      <c r="T65" s="346"/>
      <c r="U65" s="346"/>
      <c r="V65" s="346"/>
      <c r="W65" s="346"/>
      <c r="X65" s="346"/>
      <c r="Y65" s="346"/>
      <c r="Z65" s="346"/>
      <c r="AA65" s="346"/>
      <c r="AB65" s="346"/>
      <c r="AC65" s="346"/>
      <c r="AD65" s="346"/>
      <c r="AE65" s="346"/>
      <c r="AF65" s="346"/>
      <c r="AG65" s="371">
        <f>'SO 03.2 - Propustek v km ...'!J32</f>
        <v>0</v>
      </c>
      <c r="AH65" s="372"/>
      <c r="AI65" s="372"/>
      <c r="AJ65" s="372"/>
      <c r="AK65" s="372"/>
      <c r="AL65" s="372"/>
      <c r="AM65" s="372"/>
      <c r="AN65" s="371">
        <f t="shared" si="0"/>
        <v>0</v>
      </c>
      <c r="AO65" s="372"/>
      <c r="AP65" s="372"/>
      <c r="AQ65" s="100" t="s">
        <v>86</v>
      </c>
      <c r="AR65" s="55"/>
      <c r="AS65" s="101">
        <v>0</v>
      </c>
      <c r="AT65" s="102">
        <f t="shared" si="1"/>
        <v>0</v>
      </c>
      <c r="AU65" s="103">
        <f>'SO 03.2 - Propustek v km ...'!P88</f>
        <v>0</v>
      </c>
      <c r="AV65" s="102">
        <f>'SO 03.2 - Propustek v km ...'!J35</f>
        <v>0</v>
      </c>
      <c r="AW65" s="102">
        <f>'SO 03.2 - Propustek v km ...'!J36</f>
        <v>0</v>
      </c>
      <c r="AX65" s="102">
        <f>'SO 03.2 - Propustek v km ...'!J37</f>
        <v>0</v>
      </c>
      <c r="AY65" s="102">
        <f>'SO 03.2 - Propustek v km ...'!J38</f>
        <v>0</v>
      </c>
      <c r="AZ65" s="102">
        <f>'SO 03.2 - Propustek v km ...'!F35</f>
        <v>0</v>
      </c>
      <c r="BA65" s="102">
        <f>'SO 03.2 - Propustek v km ...'!F36</f>
        <v>0</v>
      </c>
      <c r="BB65" s="102">
        <f>'SO 03.2 - Propustek v km ...'!F37</f>
        <v>0</v>
      </c>
      <c r="BC65" s="102">
        <f>'SO 03.2 - Propustek v km ...'!F38</f>
        <v>0</v>
      </c>
      <c r="BD65" s="104">
        <f>'SO 03.2 - Propustek v km ...'!F39</f>
        <v>0</v>
      </c>
      <c r="BT65" s="105" t="s">
        <v>82</v>
      </c>
      <c r="BV65" s="105" t="s">
        <v>75</v>
      </c>
      <c r="BW65" s="105" t="s">
        <v>114</v>
      </c>
      <c r="BX65" s="105" t="s">
        <v>108</v>
      </c>
      <c r="CL65" s="105" t="s">
        <v>19</v>
      </c>
    </row>
    <row r="66" spans="1:91" s="4" customFormat="1" ht="16.5" customHeight="1">
      <c r="A66" s="98" t="s">
        <v>83</v>
      </c>
      <c r="B66" s="53"/>
      <c r="C66" s="99"/>
      <c r="D66" s="99"/>
      <c r="E66" s="346" t="s">
        <v>115</v>
      </c>
      <c r="F66" s="346"/>
      <c r="G66" s="346"/>
      <c r="H66" s="346"/>
      <c r="I66" s="346"/>
      <c r="J66" s="99"/>
      <c r="K66" s="346" t="s">
        <v>116</v>
      </c>
      <c r="L66" s="346"/>
      <c r="M66" s="346"/>
      <c r="N66" s="346"/>
      <c r="O66" s="346"/>
      <c r="P66" s="346"/>
      <c r="Q66" s="346"/>
      <c r="R66" s="346"/>
      <c r="S66" s="346"/>
      <c r="T66" s="346"/>
      <c r="U66" s="346"/>
      <c r="V66" s="346"/>
      <c r="W66" s="346"/>
      <c r="X66" s="346"/>
      <c r="Y66" s="346"/>
      <c r="Z66" s="346"/>
      <c r="AA66" s="346"/>
      <c r="AB66" s="346"/>
      <c r="AC66" s="346"/>
      <c r="AD66" s="346"/>
      <c r="AE66" s="346"/>
      <c r="AF66" s="346"/>
      <c r="AG66" s="371">
        <f>'SO 03.3 - Propustek v km ...'!J32</f>
        <v>0</v>
      </c>
      <c r="AH66" s="372"/>
      <c r="AI66" s="372"/>
      <c r="AJ66" s="372"/>
      <c r="AK66" s="372"/>
      <c r="AL66" s="372"/>
      <c r="AM66" s="372"/>
      <c r="AN66" s="371">
        <f t="shared" si="0"/>
        <v>0</v>
      </c>
      <c r="AO66" s="372"/>
      <c r="AP66" s="372"/>
      <c r="AQ66" s="100" t="s">
        <v>86</v>
      </c>
      <c r="AR66" s="55"/>
      <c r="AS66" s="101">
        <v>0</v>
      </c>
      <c r="AT66" s="102">
        <f t="shared" si="1"/>
        <v>0</v>
      </c>
      <c r="AU66" s="103">
        <f>'SO 03.3 - Propustek v km ...'!P89</f>
        <v>0</v>
      </c>
      <c r="AV66" s="102">
        <f>'SO 03.3 - Propustek v km ...'!J35</f>
        <v>0</v>
      </c>
      <c r="AW66" s="102">
        <f>'SO 03.3 - Propustek v km ...'!J36</f>
        <v>0</v>
      </c>
      <c r="AX66" s="102">
        <f>'SO 03.3 - Propustek v km ...'!J37</f>
        <v>0</v>
      </c>
      <c r="AY66" s="102">
        <f>'SO 03.3 - Propustek v km ...'!J38</f>
        <v>0</v>
      </c>
      <c r="AZ66" s="102">
        <f>'SO 03.3 - Propustek v km ...'!F35</f>
        <v>0</v>
      </c>
      <c r="BA66" s="102">
        <f>'SO 03.3 - Propustek v km ...'!F36</f>
        <v>0</v>
      </c>
      <c r="BB66" s="102">
        <f>'SO 03.3 - Propustek v km ...'!F37</f>
        <v>0</v>
      </c>
      <c r="BC66" s="102">
        <f>'SO 03.3 - Propustek v km ...'!F38</f>
        <v>0</v>
      </c>
      <c r="BD66" s="104">
        <f>'SO 03.3 - Propustek v km ...'!F39</f>
        <v>0</v>
      </c>
      <c r="BT66" s="105" t="s">
        <v>82</v>
      </c>
      <c r="BV66" s="105" t="s">
        <v>75</v>
      </c>
      <c r="BW66" s="105" t="s">
        <v>117</v>
      </c>
      <c r="BX66" s="105" t="s">
        <v>108</v>
      </c>
      <c r="CL66" s="105" t="s">
        <v>19</v>
      </c>
    </row>
    <row r="67" spans="1:91" s="7" customFormat="1" ht="16.5" customHeight="1">
      <c r="B67" s="88"/>
      <c r="C67" s="89"/>
      <c r="D67" s="345" t="s">
        <v>118</v>
      </c>
      <c r="E67" s="345"/>
      <c r="F67" s="345"/>
      <c r="G67" s="345"/>
      <c r="H67" s="345"/>
      <c r="I67" s="90"/>
      <c r="J67" s="345" t="s">
        <v>119</v>
      </c>
      <c r="K67" s="345"/>
      <c r="L67" s="345"/>
      <c r="M67" s="345"/>
      <c r="N67" s="345"/>
      <c r="O67" s="345"/>
      <c r="P67" s="345"/>
      <c r="Q67" s="345"/>
      <c r="R67" s="345"/>
      <c r="S67" s="345"/>
      <c r="T67" s="345"/>
      <c r="U67" s="345"/>
      <c r="V67" s="345"/>
      <c r="W67" s="345"/>
      <c r="X67" s="345"/>
      <c r="Y67" s="345"/>
      <c r="Z67" s="345"/>
      <c r="AA67" s="345"/>
      <c r="AB67" s="345"/>
      <c r="AC67" s="345"/>
      <c r="AD67" s="345"/>
      <c r="AE67" s="345"/>
      <c r="AF67" s="345"/>
      <c r="AG67" s="373">
        <f>ROUND(SUM(AG68:AG70),2)</f>
        <v>0</v>
      </c>
      <c r="AH67" s="374"/>
      <c r="AI67" s="374"/>
      <c r="AJ67" s="374"/>
      <c r="AK67" s="374"/>
      <c r="AL67" s="374"/>
      <c r="AM67" s="374"/>
      <c r="AN67" s="379">
        <f t="shared" si="0"/>
        <v>0</v>
      </c>
      <c r="AO67" s="374"/>
      <c r="AP67" s="374"/>
      <c r="AQ67" s="91" t="s">
        <v>79</v>
      </c>
      <c r="AR67" s="92"/>
      <c r="AS67" s="93">
        <f>ROUND(SUM(AS68:AS70),2)</f>
        <v>0</v>
      </c>
      <c r="AT67" s="94">
        <f t="shared" si="1"/>
        <v>0</v>
      </c>
      <c r="AU67" s="95">
        <f>ROUND(SUM(AU68:AU70),5)</f>
        <v>0</v>
      </c>
      <c r="AV67" s="94">
        <f>ROUND(AZ67*L29,2)</f>
        <v>0</v>
      </c>
      <c r="AW67" s="94">
        <f>ROUND(BA67*L30,2)</f>
        <v>0</v>
      </c>
      <c r="AX67" s="94">
        <f>ROUND(BB67*L29,2)</f>
        <v>0</v>
      </c>
      <c r="AY67" s="94">
        <f>ROUND(BC67*L30,2)</f>
        <v>0</v>
      </c>
      <c r="AZ67" s="94">
        <f>ROUND(SUM(AZ68:AZ70),2)</f>
        <v>0</v>
      </c>
      <c r="BA67" s="94">
        <f>ROUND(SUM(BA68:BA70),2)</f>
        <v>0</v>
      </c>
      <c r="BB67" s="94">
        <f>ROUND(SUM(BB68:BB70),2)</f>
        <v>0</v>
      </c>
      <c r="BC67" s="94">
        <f>ROUND(SUM(BC68:BC70),2)</f>
        <v>0</v>
      </c>
      <c r="BD67" s="96">
        <f>ROUND(SUM(BD68:BD70),2)</f>
        <v>0</v>
      </c>
      <c r="BS67" s="97" t="s">
        <v>72</v>
      </c>
      <c r="BT67" s="97" t="s">
        <v>80</v>
      </c>
      <c r="BU67" s="97" t="s">
        <v>74</v>
      </c>
      <c r="BV67" s="97" t="s">
        <v>75</v>
      </c>
      <c r="BW67" s="97" t="s">
        <v>120</v>
      </c>
      <c r="BX67" s="97" t="s">
        <v>5</v>
      </c>
      <c r="CL67" s="97" t="s">
        <v>19</v>
      </c>
      <c r="CM67" s="97" t="s">
        <v>82</v>
      </c>
    </row>
    <row r="68" spans="1:91" s="4" customFormat="1" ht="16.5" customHeight="1">
      <c r="A68" s="98" t="s">
        <v>83</v>
      </c>
      <c r="B68" s="53"/>
      <c r="C68" s="99"/>
      <c r="D68" s="99"/>
      <c r="E68" s="346" t="s">
        <v>121</v>
      </c>
      <c r="F68" s="346"/>
      <c r="G68" s="346"/>
      <c r="H68" s="346"/>
      <c r="I68" s="346"/>
      <c r="J68" s="99"/>
      <c r="K68" s="346" t="s">
        <v>122</v>
      </c>
      <c r="L68" s="346"/>
      <c r="M68" s="346"/>
      <c r="N68" s="346"/>
      <c r="O68" s="346"/>
      <c r="P68" s="346"/>
      <c r="Q68" s="346"/>
      <c r="R68" s="346"/>
      <c r="S68" s="346"/>
      <c r="T68" s="346"/>
      <c r="U68" s="346"/>
      <c r="V68" s="346"/>
      <c r="W68" s="346"/>
      <c r="X68" s="346"/>
      <c r="Y68" s="346"/>
      <c r="Z68" s="346"/>
      <c r="AA68" s="346"/>
      <c r="AB68" s="346"/>
      <c r="AC68" s="346"/>
      <c r="AD68" s="346"/>
      <c r="AE68" s="346"/>
      <c r="AF68" s="346"/>
      <c r="AG68" s="371">
        <f>'SO 04.1 - Propustek v km ...'!J32</f>
        <v>0</v>
      </c>
      <c r="AH68" s="372"/>
      <c r="AI68" s="372"/>
      <c r="AJ68" s="372"/>
      <c r="AK68" s="372"/>
      <c r="AL68" s="372"/>
      <c r="AM68" s="372"/>
      <c r="AN68" s="371">
        <f t="shared" si="0"/>
        <v>0</v>
      </c>
      <c r="AO68" s="372"/>
      <c r="AP68" s="372"/>
      <c r="AQ68" s="100" t="s">
        <v>86</v>
      </c>
      <c r="AR68" s="55"/>
      <c r="AS68" s="101">
        <v>0</v>
      </c>
      <c r="AT68" s="102">
        <f t="shared" si="1"/>
        <v>0</v>
      </c>
      <c r="AU68" s="103">
        <f>'SO 04.1 - Propustek v km ...'!P98</f>
        <v>0</v>
      </c>
      <c r="AV68" s="102">
        <f>'SO 04.1 - Propustek v km ...'!J35</f>
        <v>0</v>
      </c>
      <c r="AW68" s="102">
        <f>'SO 04.1 - Propustek v km ...'!J36</f>
        <v>0</v>
      </c>
      <c r="AX68" s="102">
        <f>'SO 04.1 - Propustek v km ...'!J37</f>
        <v>0</v>
      </c>
      <c r="AY68" s="102">
        <f>'SO 04.1 - Propustek v km ...'!J38</f>
        <v>0</v>
      </c>
      <c r="AZ68" s="102">
        <f>'SO 04.1 - Propustek v km ...'!F35</f>
        <v>0</v>
      </c>
      <c r="BA68" s="102">
        <f>'SO 04.1 - Propustek v km ...'!F36</f>
        <v>0</v>
      </c>
      <c r="BB68" s="102">
        <f>'SO 04.1 - Propustek v km ...'!F37</f>
        <v>0</v>
      </c>
      <c r="BC68" s="102">
        <f>'SO 04.1 - Propustek v km ...'!F38</f>
        <v>0</v>
      </c>
      <c r="BD68" s="104">
        <f>'SO 04.1 - Propustek v km ...'!F39</f>
        <v>0</v>
      </c>
      <c r="BT68" s="105" t="s">
        <v>82</v>
      </c>
      <c r="BV68" s="105" t="s">
        <v>75</v>
      </c>
      <c r="BW68" s="105" t="s">
        <v>123</v>
      </c>
      <c r="BX68" s="105" t="s">
        <v>120</v>
      </c>
      <c r="CL68" s="105" t="s">
        <v>19</v>
      </c>
    </row>
    <row r="69" spans="1:91" s="4" customFormat="1" ht="23.25" customHeight="1">
      <c r="A69" s="98" t="s">
        <v>83</v>
      </c>
      <c r="B69" s="53"/>
      <c r="C69" s="99"/>
      <c r="D69" s="99"/>
      <c r="E69" s="346" t="s">
        <v>124</v>
      </c>
      <c r="F69" s="346"/>
      <c r="G69" s="346"/>
      <c r="H69" s="346"/>
      <c r="I69" s="346"/>
      <c r="J69" s="99"/>
      <c r="K69" s="346" t="s">
        <v>125</v>
      </c>
      <c r="L69" s="346"/>
      <c r="M69" s="346"/>
      <c r="N69" s="346"/>
      <c r="O69" s="346"/>
      <c r="P69" s="346"/>
      <c r="Q69" s="346"/>
      <c r="R69" s="346"/>
      <c r="S69" s="346"/>
      <c r="T69" s="346"/>
      <c r="U69" s="346"/>
      <c r="V69" s="346"/>
      <c r="W69" s="346"/>
      <c r="X69" s="346"/>
      <c r="Y69" s="346"/>
      <c r="Z69" s="346"/>
      <c r="AA69" s="346"/>
      <c r="AB69" s="346"/>
      <c r="AC69" s="346"/>
      <c r="AD69" s="346"/>
      <c r="AE69" s="346"/>
      <c r="AF69" s="346"/>
      <c r="AG69" s="371">
        <f>'SO 04.2 - Propustek v km ...'!J32</f>
        <v>0</v>
      </c>
      <c r="AH69" s="372"/>
      <c r="AI69" s="372"/>
      <c r="AJ69" s="372"/>
      <c r="AK69" s="372"/>
      <c r="AL69" s="372"/>
      <c r="AM69" s="372"/>
      <c r="AN69" s="371">
        <f t="shared" si="0"/>
        <v>0</v>
      </c>
      <c r="AO69" s="372"/>
      <c r="AP69" s="372"/>
      <c r="AQ69" s="100" t="s">
        <v>86</v>
      </c>
      <c r="AR69" s="55"/>
      <c r="AS69" s="101">
        <v>0</v>
      </c>
      <c r="AT69" s="102">
        <f t="shared" si="1"/>
        <v>0</v>
      </c>
      <c r="AU69" s="103">
        <f>'SO 04.2 - Propustek v km ...'!P88</f>
        <v>0</v>
      </c>
      <c r="AV69" s="102">
        <f>'SO 04.2 - Propustek v km ...'!J35</f>
        <v>0</v>
      </c>
      <c r="AW69" s="102">
        <f>'SO 04.2 - Propustek v km ...'!J36</f>
        <v>0</v>
      </c>
      <c r="AX69" s="102">
        <f>'SO 04.2 - Propustek v km ...'!J37</f>
        <v>0</v>
      </c>
      <c r="AY69" s="102">
        <f>'SO 04.2 - Propustek v km ...'!J38</f>
        <v>0</v>
      </c>
      <c r="AZ69" s="102">
        <f>'SO 04.2 - Propustek v km ...'!F35</f>
        <v>0</v>
      </c>
      <c r="BA69" s="102">
        <f>'SO 04.2 - Propustek v km ...'!F36</f>
        <v>0</v>
      </c>
      <c r="BB69" s="102">
        <f>'SO 04.2 - Propustek v km ...'!F37</f>
        <v>0</v>
      </c>
      <c r="BC69" s="102">
        <f>'SO 04.2 - Propustek v km ...'!F38</f>
        <v>0</v>
      </c>
      <c r="BD69" s="104">
        <f>'SO 04.2 - Propustek v km ...'!F39</f>
        <v>0</v>
      </c>
      <c r="BT69" s="105" t="s">
        <v>82</v>
      </c>
      <c r="BV69" s="105" t="s">
        <v>75</v>
      </c>
      <c r="BW69" s="105" t="s">
        <v>126</v>
      </c>
      <c r="BX69" s="105" t="s">
        <v>120</v>
      </c>
      <c r="CL69" s="105" t="s">
        <v>19</v>
      </c>
    </row>
    <row r="70" spans="1:91" s="4" customFormat="1" ht="16.5" customHeight="1">
      <c r="A70" s="98" t="s">
        <v>83</v>
      </c>
      <c r="B70" s="53"/>
      <c r="C70" s="99"/>
      <c r="D70" s="99"/>
      <c r="E70" s="346" t="s">
        <v>127</v>
      </c>
      <c r="F70" s="346"/>
      <c r="G70" s="346"/>
      <c r="H70" s="346"/>
      <c r="I70" s="346"/>
      <c r="J70" s="99"/>
      <c r="K70" s="346" t="s">
        <v>128</v>
      </c>
      <c r="L70" s="346"/>
      <c r="M70" s="346"/>
      <c r="N70" s="346"/>
      <c r="O70" s="346"/>
      <c r="P70" s="346"/>
      <c r="Q70" s="346"/>
      <c r="R70" s="346"/>
      <c r="S70" s="346"/>
      <c r="T70" s="346"/>
      <c r="U70" s="346"/>
      <c r="V70" s="346"/>
      <c r="W70" s="346"/>
      <c r="X70" s="346"/>
      <c r="Y70" s="346"/>
      <c r="Z70" s="346"/>
      <c r="AA70" s="346"/>
      <c r="AB70" s="346"/>
      <c r="AC70" s="346"/>
      <c r="AD70" s="346"/>
      <c r="AE70" s="346"/>
      <c r="AF70" s="346"/>
      <c r="AG70" s="371">
        <f>'SO 04.3 - Propustek v km ...'!J32</f>
        <v>0</v>
      </c>
      <c r="AH70" s="372"/>
      <c r="AI70" s="372"/>
      <c r="AJ70" s="372"/>
      <c r="AK70" s="372"/>
      <c r="AL70" s="372"/>
      <c r="AM70" s="372"/>
      <c r="AN70" s="371">
        <f t="shared" si="0"/>
        <v>0</v>
      </c>
      <c r="AO70" s="372"/>
      <c r="AP70" s="372"/>
      <c r="AQ70" s="100" t="s">
        <v>86</v>
      </c>
      <c r="AR70" s="55"/>
      <c r="AS70" s="101">
        <v>0</v>
      </c>
      <c r="AT70" s="102">
        <f t="shared" si="1"/>
        <v>0</v>
      </c>
      <c r="AU70" s="103">
        <f>'SO 04.3 - Propustek v km ...'!P89</f>
        <v>0</v>
      </c>
      <c r="AV70" s="102">
        <f>'SO 04.3 - Propustek v km ...'!J35</f>
        <v>0</v>
      </c>
      <c r="AW70" s="102">
        <f>'SO 04.3 - Propustek v km ...'!J36</f>
        <v>0</v>
      </c>
      <c r="AX70" s="102">
        <f>'SO 04.3 - Propustek v km ...'!J37</f>
        <v>0</v>
      </c>
      <c r="AY70" s="102">
        <f>'SO 04.3 - Propustek v km ...'!J38</f>
        <v>0</v>
      </c>
      <c r="AZ70" s="102">
        <f>'SO 04.3 - Propustek v km ...'!F35</f>
        <v>0</v>
      </c>
      <c r="BA70" s="102">
        <f>'SO 04.3 - Propustek v km ...'!F36</f>
        <v>0</v>
      </c>
      <c r="BB70" s="102">
        <f>'SO 04.3 - Propustek v km ...'!F37</f>
        <v>0</v>
      </c>
      <c r="BC70" s="102">
        <f>'SO 04.3 - Propustek v km ...'!F38</f>
        <v>0</v>
      </c>
      <c r="BD70" s="104">
        <f>'SO 04.3 - Propustek v km ...'!F39</f>
        <v>0</v>
      </c>
      <c r="BT70" s="105" t="s">
        <v>82</v>
      </c>
      <c r="BV70" s="105" t="s">
        <v>75</v>
      </c>
      <c r="BW70" s="105" t="s">
        <v>129</v>
      </c>
      <c r="BX70" s="105" t="s">
        <v>120</v>
      </c>
      <c r="CL70" s="105" t="s">
        <v>19</v>
      </c>
    </row>
    <row r="71" spans="1:91" s="7" customFormat="1" ht="16.5" customHeight="1">
      <c r="A71" s="98" t="s">
        <v>83</v>
      </c>
      <c r="B71" s="88"/>
      <c r="C71" s="89"/>
      <c r="D71" s="345" t="s">
        <v>130</v>
      </c>
      <c r="E71" s="345"/>
      <c r="F71" s="345"/>
      <c r="G71" s="345"/>
      <c r="H71" s="345"/>
      <c r="I71" s="90"/>
      <c r="J71" s="345" t="s">
        <v>131</v>
      </c>
      <c r="K71" s="345"/>
      <c r="L71" s="345"/>
      <c r="M71" s="345"/>
      <c r="N71" s="345"/>
      <c r="O71" s="345"/>
      <c r="P71" s="345"/>
      <c r="Q71" s="345"/>
      <c r="R71" s="345"/>
      <c r="S71" s="345"/>
      <c r="T71" s="345"/>
      <c r="U71" s="345"/>
      <c r="V71" s="345"/>
      <c r="W71" s="345"/>
      <c r="X71" s="345"/>
      <c r="Y71" s="345"/>
      <c r="Z71" s="345"/>
      <c r="AA71" s="345"/>
      <c r="AB71" s="345"/>
      <c r="AC71" s="345"/>
      <c r="AD71" s="345"/>
      <c r="AE71" s="345"/>
      <c r="AF71" s="345"/>
      <c r="AG71" s="379">
        <f>'VRN - Vedlejší rozpočtové...'!J30</f>
        <v>0</v>
      </c>
      <c r="AH71" s="374"/>
      <c r="AI71" s="374"/>
      <c r="AJ71" s="374"/>
      <c r="AK71" s="374"/>
      <c r="AL71" s="374"/>
      <c r="AM71" s="374"/>
      <c r="AN71" s="379">
        <f t="shared" si="0"/>
        <v>0</v>
      </c>
      <c r="AO71" s="374"/>
      <c r="AP71" s="374"/>
      <c r="AQ71" s="91" t="s">
        <v>79</v>
      </c>
      <c r="AR71" s="92"/>
      <c r="AS71" s="106">
        <v>0</v>
      </c>
      <c r="AT71" s="107">
        <f t="shared" si="1"/>
        <v>0</v>
      </c>
      <c r="AU71" s="108">
        <f>'VRN - Vedlejší rozpočtové...'!P86</f>
        <v>0</v>
      </c>
      <c r="AV71" s="107">
        <f>'VRN - Vedlejší rozpočtové...'!J33</f>
        <v>0</v>
      </c>
      <c r="AW71" s="107">
        <f>'VRN - Vedlejší rozpočtové...'!J34</f>
        <v>0</v>
      </c>
      <c r="AX71" s="107">
        <f>'VRN - Vedlejší rozpočtové...'!J35</f>
        <v>0</v>
      </c>
      <c r="AY71" s="107">
        <f>'VRN - Vedlejší rozpočtové...'!J36</f>
        <v>0</v>
      </c>
      <c r="AZ71" s="107">
        <f>'VRN - Vedlejší rozpočtové...'!F33</f>
        <v>0</v>
      </c>
      <c r="BA71" s="107">
        <f>'VRN - Vedlejší rozpočtové...'!F34</f>
        <v>0</v>
      </c>
      <c r="BB71" s="107">
        <f>'VRN - Vedlejší rozpočtové...'!F35</f>
        <v>0</v>
      </c>
      <c r="BC71" s="107">
        <f>'VRN - Vedlejší rozpočtové...'!F36</f>
        <v>0</v>
      </c>
      <c r="BD71" s="109">
        <f>'VRN - Vedlejší rozpočtové...'!F37</f>
        <v>0</v>
      </c>
      <c r="BT71" s="97" t="s">
        <v>80</v>
      </c>
      <c r="BV71" s="97" t="s">
        <v>75</v>
      </c>
      <c r="BW71" s="97" t="s">
        <v>132</v>
      </c>
      <c r="BX71" s="97" t="s">
        <v>5</v>
      </c>
      <c r="CL71" s="97" t="s">
        <v>19</v>
      </c>
      <c r="CM71" s="97" t="s">
        <v>82</v>
      </c>
    </row>
    <row r="72" spans="1:91" s="2" customFormat="1" ht="30" customHeight="1">
      <c r="A72" s="36"/>
      <c r="B72" s="37"/>
      <c r="C72" s="38"/>
      <c r="D72" s="38"/>
      <c r="E72" s="38"/>
      <c r="F72" s="38"/>
      <c r="G72" s="38"/>
      <c r="H72" s="38"/>
      <c r="I72" s="38"/>
      <c r="J72" s="38"/>
      <c r="K72" s="38"/>
      <c r="L72" s="38"/>
      <c r="M72" s="38"/>
      <c r="N72" s="38"/>
      <c r="O72" s="38"/>
      <c r="P72" s="38"/>
      <c r="Q72" s="38"/>
      <c r="R72" s="38"/>
      <c r="S72" s="38"/>
      <c r="T72" s="38"/>
      <c r="U72" s="38"/>
      <c r="V72" s="38"/>
      <c r="W72" s="38"/>
      <c r="X72" s="38"/>
      <c r="Y72" s="38"/>
      <c r="Z72" s="38"/>
      <c r="AA72" s="38"/>
      <c r="AB72" s="38"/>
      <c r="AC72" s="38"/>
      <c r="AD72" s="38"/>
      <c r="AE72" s="38"/>
      <c r="AF72" s="38"/>
      <c r="AG72" s="38"/>
      <c r="AH72" s="38"/>
      <c r="AI72" s="38"/>
      <c r="AJ72" s="38"/>
      <c r="AK72" s="38"/>
      <c r="AL72" s="38"/>
      <c r="AM72" s="38"/>
      <c r="AN72" s="38"/>
      <c r="AO72" s="38"/>
      <c r="AP72" s="38"/>
      <c r="AQ72" s="38"/>
      <c r="AR72" s="41"/>
      <c r="AS72" s="36"/>
      <c r="AT72" s="36"/>
      <c r="AU72" s="36"/>
      <c r="AV72" s="36"/>
      <c r="AW72" s="36"/>
      <c r="AX72" s="36"/>
      <c r="AY72" s="36"/>
      <c r="AZ72" s="36"/>
      <c r="BA72" s="36"/>
      <c r="BB72" s="36"/>
      <c r="BC72" s="36"/>
      <c r="BD72" s="36"/>
      <c r="BE72" s="36"/>
    </row>
    <row r="73" spans="1:91" s="2" customFormat="1" ht="6.95" customHeight="1">
      <c r="A73" s="36"/>
      <c r="B73" s="49"/>
      <c r="C73" s="50"/>
      <c r="D73" s="50"/>
      <c r="E73" s="50"/>
      <c r="F73" s="50"/>
      <c r="G73" s="50"/>
      <c r="H73" s="50"/>
      <c r="I73" s="50"/>
      <c r="J73" s="50"/>
      <c r="K73" s="50"/>
      <c r="L73" s="50"/>
      <c r="M73" s="50"/>
      <c r="N73" s="50"/>
      <c r="O73" s="50"/>
      <c r="P73" s="50"/>
      <c r="Q73" s="50"/>
      <c r="R73" s="50"/>
      <c r="S73" s="50"/>
      <c r="T73" s="50"/>
      <c r="U73" s="50"/>
      <c r="V73" s="50"/>
      <c r="W73" s="50"/>
      <c r="X73" s="50"/>
      <c r="Y73" s="50"/>
      <c r="Z73" s="50"/>
      <c r="AA73" s="50"/>
      <c r="AB73" s="50"/>
      <c r="AC73" s="50"/>
      <c r="AD73" s="50"/>
      <c r="AE73" s="50"/>
      <c r="AF73" s="50"/>
      <c r="AG73" s="50"/>
      <c r="AH73" s="50"/>
      <c r="AI73" s="50"/>
      <c r="AJ73" s="50"/>
      <c r="AK73" s="50"/>
      <c r="AL73" s="50"/>
      <c r="AM73" s="50"/>
      <c r="AN73" s="50"/>
      <c r="AO73" s="50"/>
      <c r="AP73" s="50"/>
      <c r="AQ73" s="50"/>
      <c r="AR73" s="41"/>
      <c r="AS73" s="36"/>
      <c r="AT73" s="36"/>
      <c r="AU73" s="36"/>
      <c r="AV73" s="36"/>
      <c r="AW73" s="36"/>
      <c r="AX73" s="36"/>
      <c r="AY73" s="36"/>
      <c r="AZ73" s="36"/>
      <c r="BA73" s="36"/>
      <c r="BB73" s="36"/>
      <c r="BC73" s="36"/>
      <c r="BD73" s="36"/>
      <c r="BE73" s="36"/>
    </row>
  </sheetData>
  <sheetProtection algorithmName="SHA-512" hashValue="T+IZSrP33JU1Lcyycm6RduY3iZtaRX4f9vAIp4zNRBbUNE0WQ22KKCaUUGyMMxWJ20llL4Waz7XYDN+3fVdMfQ==" saltValue="3dixW+Nd8RX2IZMWMb8jSx6WYDyALeyuUyFfDqz03st5wcKEsw5ETtSNGcfeUiWzAQjwi6Ac8BL6qwMfXZQ/pw==" spinCount="100000" sheet="1" objects="1" scenarios="1" formatColumns="0" formatRows="0"/>
  <mergeCells count="106">
    <mergeCell ref="AN69:AP69"/>
    <mergeCell ref="AG69:AM69"/>
    <mergeCell ref="AN70:AP70"/>
    <mergeCell ref="AG70:AM70"/>
    <mergeCell ref="AN71:AP71"/>
    <mergeCell ref="AG71:AM71"/>
    <mergeCell ref="AN54:AP54"/>
    <mergeCell ref="AS49:AT51"/>
    <mergeCell ref="AN65:AP65"/>
    <mergeCell ref="AG65:AM65"/>
    <mergeCell ref="AN66:AP66"/>
    <mergeCell ref="AG66:AM66"/>
    <mergeCell ref="AN67:AP67"/>
    <mergeCell ref="AG67:AM67"/>
    <mergeCell ref="AN68:AP68"/>
    <mergeCell ref="AG68:AM68"/>
    <mergeCell ref="AR2:BE2"/>
    <mergeCell ref="AG62:AM62"/>
    <mergeCell ref="AG63:AM63"/>
    <mergeCell ref="AG60:AM60"/>
    <mergeCell ref="AG61:AM61"/>
    <mergeCell ref="AG64:AM64"/>
    <mergeCell ref="AG58:AM58"/>
    <mergeCell ref="AG57:AM57"/>
    <mergeCell ref="AG56:AM56"/>
    <mergeCell ref="AG55:AM55"/>
    <mergeCell ref="AG59:AM59"/>
    <mergeCell ref="AG52:AM52"/>
    <mergeCell ref="AM47:AN47"/>
    <mergeCell ref="AM49:AP49"/>
    <mergeCell ref="AM50:AP50"/>
    <mergeCell ref="AN59:AP59"/>
    <mergeCell ref="AN64:AP64"/>
    <mergeCell ref="AN63:AP63"/>
    <mergeCell ref="AN52:AP52"/>
    <mergeCell ref="AN55:AP55"/>
    <mergeCell ref="AN61:AP61"/>
    <mergeCell ref="AN56:AP56"/>
    <mergeCell ref="AN60:AP60"/>
    <mergeCell ref="AN57:AP57"/>
    <mergeCell ref="L31:P31"/>
    <mergeCell ref="L32:P32"/>
    <mergeCell ref="W32:AE32"/>
    <mergeCell ref="AK32:AO32"/>
    <mergeCell ref="L33:P33"/>
    <mergeCell ref="AK33:AO33"/>
    <mergeCell ref="W33:AE33"/>
    <mergeCell ref="AK35:AO35"/>
    <mergeCell ref="X35:AB35"/>
    <mergeCell ref="E69:I69"/>
    <mergeCell ref="K69:AF69"/>
    <mergeCell ref="E70:I70"/>
    <mergeCell ref="K70:AF70"/>
    <mergeCell ref="D71:H71"/>
    <mergeCell ref="J71:AF71"/>
    <mergeCell ref="AG54:AM54"/>
    <mergeCell ref="BE5:BE32"/>
    <mergeCell ref="K5:AO5"/>
    <mergeCell ref="K6:AO6"/>
    <mergeCell ref="E14:AJ14"/>
    <mergeCell ref="E23:AN23"/>
    <mergeCell ref="AK26:AO26"/>
    <mergeCell ref="L28:P28"/>
    <mergeCell ref="W28:AE28"/>
    <mergeCell ref="AK28:AO28"/>
    <mergeCell ref="AK29:AO29"/>
    <mergeCell ref="L29:P29"/>
    <mergeCell ref="W29:AE29"/>
    <mergeCell ref="W30:AE30"/>
    <mergeCell ref="AK30:AO30"/>
    <mergeCell ref="L30:P30"/>
    <mergeCell ref="AK31:AO31"/>
    <mergeCell ref="W31:AE31"/>
    <mergeCell ref="L45:AO45"/>
    <mergeCell ref="E65:I65"/>
    <mergeCell ref="K65:AF65"/>
    <mergeCell ref="E66:I66"/>
    <mergeCell ref="K66:AF66"/>
    <mergeCell ref="D67:H67"/>
    <mergeCell ref="J67:AF67"/>
    <mergeCell ref="E68:I68"/>
    <mergeCell ref="K68:AF68"/>
    <mergeCell ref="AN62:AP62"/>
    <mergeCell ref="AN58:AP58"/>
    <mergeCell ref="C52:G52"/>
    <mergeCell ref="D63:H63"/>
    <mergeCell ref="D55:H55"/>
    <mergeCell ref="D59:H59"/>
    <mergeCell ref="E61:I61"/>
    <mergeCell ref="E64:I64"/>
    <mergeCell ref="E57:I57"/>
    <mergeCell ref="E56:I56"/>
    <mergeCell ref="E62:I62"/>
    <mergeCell ref="E58:I58"/>
    <mergeCell ref="E60:I60"/>
    <mergeCell ref="I52:AF52"/>
    <mergeCell ref="J55:AF55"/>
    <mergeCell ref="J63:AF63"/>
    <mergeCell ref="J59:AF59"/>
    <mergeCell ref="K60:AF60"/>
    <mergeCell ref="K56:AF56"/>
    <mergeCell ref="K61:AF61"/>
    <mergeCell ref="K58:AF58"/>
    <mergeCell ref="K64:AF64"/>
    <mergeCell ref="K62:AF62"/>
    <mergeCell ref="K57:AF57"/>
  </mergeCells>
  <hyperlinks>
    <hyperlink ref="A56" location="'SO 01.1 - propustek v km ...'!C2" display="/"/>
    <hyperlink ref="A57" location="'SO 01.2 - Propustek v km ...'!C2" display="/"/>
    <hyperlink ref="A58" location="'SO 01.3 - Propustek v km ...'!C2" display="/"/>
    <hyperlink ref="A60" location="'SO 02.1 - Propustek v km ...'!C2" display="/"/>
    <hyperlink ref="A61" location="'SO 02.2 - Propustek v km ...'!C2" display="/"/>
    <hyperlink ref="A62" location="'SO 02.3 - propustek v km ...'!C2" display="/"/>
    <hyperlink ref="A64" location="'SO 03.1 - Propustek v km ...'!C2" display="/"/>
    <hyperlink ref="A65" location="'SO 03.2 - Propustek v km ...'!C2" display="/"/>
    <hyperlink ref="A66" location="'SO 03.3 - Propustek v km ...'!C2" display="/"/>
    <hyperlink ref="A68" location="'SO 04.1 - Propustek v km ...'!C2" display="/"/>
    <hyperlink ref="A69" location="'SO 04.2 - Propustek v km ...'!C2" display="/"/>
    <hyperlink ref="A70" location="'SO 04.3 - Propustek v km ...'!C2" display="/"/>
    <hyperlink ref="A71" location="'VRN - Vedlejší rozpočtové...'!C2" display="/"/>
  </hyperlink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121"/>
  <sheetViews>
    <sheetView showGridLines="0" workbookViewId="0"/>
  </sheetViews>
  <sheetFormatPr defaultRowHeight="12.7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370"/>
      <c r="M2" s="370"/>
      <c r="N2" s="370"/>
      <c r="O2" s="370"/>
      <c r="P2" s="370"/>
      <c r="Q2" s="370"/>
      <c r="R2" s="370"/>
      <c r="S2" s="370"/>
      <c r="T2" s="370"/>
      <c r="U2" s="370"/>
      <c r="V2" s="370"/>
      <c r="AT2" s="19" t="s">
        <v>117</v>
      </c>
    </row>
    <row r="3" spans="1:46" s="1" customFormat="1" ht="6.95" customHeight="1">
      <c r="B3" s="110"/>
      <c r="C3" s="111"/>
      <c r="D3" s="111"/>
      <c r="E3" s="111"/>
      <c r="F3" s="111"/>
      <c r="G3" s="111"/>
      <c r="H3" s="111"/>
      <c r="I3" s="111"/>
      <c r="J3" s="111"/>
      <c r="K3" s="111"/>
      <c r="L3" s="22"/>
      <c r="AT3" s="19" t="s">
        <v>82</v>
      </c>
    </row>
    <row r="4" spans="1:46" s="1" customFormat="1" ht="24.95" customHeight="1">
      <c r="B4" s="22"/>
      <c r="D4" s="112" t="s">
        <v>133</v>
      </c>
      <c r="L4" s="22"/>
      <c r="M4" s="113" t="s">
        <v>10</v>
      </c>
      <c r="AT4" s="19" t="s">
        <v>4</v>
      </c>
    </row>
    <row r="5" spans="1:46" s="1" customFormat="1" ht="6.95" customHeight="1">
      <c r="B5" s="22"/>
      <c r="L5" s="22"/>
    </row>
    <row r="6" spans="1:46" s="1" customFormat="1" ht="12" customHeight="1">
      <c r="B6" s="22"/>
      <c r="D6" s="114" t="s">
        <v>16</v>
      </c>
      <c r="L6" s="22"/>
    </row>
    <row r="7" spans="1:46" s="1" customFormat="1" ht="16.5" customHeight="1">
      <c r="B7" s="22"/>
      <c r="E7" s="387" t="str">
        <f>'Rekapitulace stavby'!K6</f>
        <v>Oprava propustků na trati odb. Moravice - Svobodné Heřmanice</v>
      </c>
      <c r="F7" s="388"/>
      <c r="G7" s="388"/>
      <c r="H7" s="388"/>
      <c r="L7" s="22"/>
    </row>
    <row r="8" spans="1:46" s="1" customFormat="1" ht="12" customHeight="1">
      <c r="B8" s="22"/>
      <c r="D8" s="114" t="s">
        <v>134</v>
      </c>
      <c r="L8" s="22"/>
    </row>
    <row r="9" spans="1:46" s="2" customFormat="1" ht="16.5" customHeight="1">
      <c r="A9" s="36"/>
      <c r="B9" s="41"/>
      <c r="C9" s="36"/>
      <c r="D9" s="36"/>
      <c r="E9" s="387" t="s">
        <v>1333</v>
      </c>
      <c r="F9" s="389"/>
      <c r="G9" s="389"/>
      <c r="H9" s="389"/>
      <c r="I9" s="36"/>
      <c r="J9" s="36"/>
      <c r="K9" s="36"/>
      <c r="L9" s="115"/>
      <c r="S9" s="36"/>
      <c r="T9" s="36"/>
      <c r="U9" s="36"/>
      <c r="V9" s="36"/>
      <c r="W9" s="36"/>
      <c r="X9" s="36"/>
      <c r="Y9" s="36"/>
      <c r="Z9" s="36"/>
      <c r="AA9" s="36"/>
      <c r="AB9" s="36"/>
      <c r="AC9" s="36"/>
      <c r="AD9" s="36"/>
      <c r="AE9" s="36"/>
    </row>
    <row r="10" spans="1:46" s="2" customFormat="1" ht="12" customHeight="1">
      <c r="A10" s="36"/>
      <c r="B10" s="41"/>
      <c r="C10" s="36"/>
      <c r="D10" s="114" t="s">
        <v>136</v>
      </c>
      <c r="E10" s="36"/>
      <c r="F10" s="36"/>
      <c r="G10" s="36"/>
      <c r="H10" s="36"/>
      <c r="I10" s="36"/>
      <c r="J10" s="36"/>
      <c r="K10" s="36"/>
      <c r="L10" s="115"/>
      <c r="S10" s="36"/>
      <c r="T10" s="36"/>
      <c r="U10" s="36"/>
      <c r="V10" s="36"/>
      <c r="W10" s="36"/>
      <c r="X10" s="36"/>
      <c r="Y10" s="36"/>
      <c r="Z10" s="36"/>
      <c r="AA10" s="36"/>
      <c r="AB10" s="36"/>
      <c r="AC10" s="36"/>
      <c r="AD10" s="36"/>
      <c r="AE10" s="36"/>
    </row>
    <row r="11" spans="1:46" s="2" customFormat="1" ht="16.5" customHeight="1">
      <c r="A11" s="36"/>
      <c r="B11" s="41"/>
      <c r="C11" s="36"/>
      <c r="D11" s="36"/>
      <c r="E11" s="390" t="s">
        <v>1570</v>
      </c>
      <c r="F11" s="389"/>
      <c r="G11" s="389"/>
      <c r="H11" s="389"/>
      <c r="I11" s="36"/>
      <c r="J11" s="36"/>
      <c r="K11" s="36"/>
      <c r="L11" s="115"/>
      <c r="S11" s="36"/>
      <c r="T11" s="36"/>
      <c r="U11" s="36"/>
      <c r="V11" s="36"/>
      <c r="W11" s="36"/>
      <c r="X11" s="36"/>
      <c r="Y11" s="36"/>
      <c r="Z11" s="36"/>
      <c r="AA11" s="36"/>
      <c r="AB11" s="36"/>
      <c r="AC11" s="36"/>
      <c r="AD11" s="36"/>
      <c r="AE11" s="36"/>
    </row>
    <row r="12" spans="1:46" s="2" customFormat="1" ht="11.25">
      <c r="A12" s="36"/>
      <c r="B12" s="41"/>
      <c r="C12" s="36"/>
      <c r="D12" s="36"/>
      <c r="E12" s="36"/>
      <c r="F12" s="36"/>
      <c r="G12" s="36"/>
      <c r="H12" s="36"/>
      <c r="I12" s="36"/>
      <c r="J12" s="36"/>
      <c r="K12" s="36"/>
      <c r="L12" s="115"/>
      <c r="S12" s="36"/>
      <c r="T12" s="36"/>
      <c r="U12" s="36"/>
      <c r="V12" s="36"/>
      <c r="W12" s="36"/>
      <c r="X12" s="36"/>
      <c r="Y12" s="36"/>
      <c r="Z12" s="36"/>
      <c r="AA12" s="36"/>
      <c r="AB12" s="36"/>
      <c r="AC12" s="36"/>
      <c r="AD12" s="36"/>
      <c r="AE12" s="36"/>
    </row>
    <row r="13" spans="1:46" s="2" customFormat="1" ht="12" customHeight="1">
      <c r="A13" s="36"/>
      <c r="B13" s="41"/>
      <c r="C13" s="36"/>
      <c r="D13" s="114" t="s">
        <v>18</v>
      </c>
      <c r="E13" s="36"/>
      <c r="F13" s="105" t="s">
        <v>19</v>
      </c>
      <c r="G13" s="36"/>
      <c r="H13" s="36"/>
      <c r="I13" s="114" t="s">
        <v>20</v>
      </c>
      <c r="J13" s="105" t="s">
        <v>19</v>
      </c>
      <c r="K13" s="36"/>
      <c r="L13" s="115"/>
      <c r="S13" s="36"/>
      <c r="T13" s="36"/>
      <c r="U13" s="36"/>
      <c r="V13" s="36"/>
      <c r="W13" s="36"/>
      <c r="X13" s="36"/>
      <c r="Y13" s="36"/>
      <c r="Z13" s="36"/>
      <c r="AA13" s="36"/>
      <c r="AB13" s="36"/>
      <c r="AC13" s="36"/>
      <c r="AD13" s="36"/>
      <c r="AE13" s="36"/>
    </row>
    <row r="14" spans="1:46" s="2" customFormat="1" ht="12" customHeight="1">
      <c r="A14" s="36"/>
      <c r="B14" s="41"/>
      <c r="C14" s="36"/>
      <c r="D14" s="114" t="s">
        <v>21</v>
      </c>
      <c r="E14" s="36"/>
      <c r="F14" s="105" t="s">
        <v>22</v>
      </c>
      <c r="G14" s="36"/>
      <c r="H14" s="36"/>
      <c r="I14" s="114" t="s">
        <v>23</v>
      </c>
      <c r="J14" s="116" t="str">
        <f>'Rekapitulace stavby'!AN8</f>
        <v>10. 5. 2023</v>
      </c>
      <c r="K14" s="36"/>
      <c r="L14" s="115"/>
      <c r="S14" s="36"/>
      <c r="T14" s="36"/>
      <c r="U14" s="36"/>
      <c r="V14" s="36"/>
      <c r="W14" s="36"/>
      <c r="X14" s="36"/>
      <c r="Y14" s="36"/>
      <c r="Z14" s="36"/>
      <c r="AA14" s="36"/>
      <c r="AB14" s="36"/>
      <c r="AC14" s="36"/>
      <c r="AD14" s="36"/>
      <c r="AE14" s="36"/>
    </row>
    <row r="15" spans="1:46" s="2" customFormat="1" ht="10.9" customHeight="1">
      <c r="A15" s="36"/>
      <c r="B15" s="41"/>
      <c r="C15" s="36"/>
      <c r="D15" s="36"/>
      <c r="E15" s="36"/>
      <c r="F15" s="36"/>
      <c r="G15" s="36"/>
      <c r="H15" s="36"/>
      <c r="I15" s="36"/>
      <c r="J15" s="36"/>
      <c r="K15" s="36"/>
      <c r="L15" s="115"/>
      <c r="S15" s="36"/>
      <c r="T15" s="36"/>
      <c r="U15" s="36"/>
      <c r="V15" s="36"/>
      <c r="W15" s="36"/>
      <c r="X15" s="36"/>
      <c r="Y15" s="36"/>
      <c r="Z15" s="36"/>
      <c r="AA15" s="36"/>
      <c r="AB15" s="36"/>
      <c r="AC15" s="36"/>
      <c r="AD15" s="36"/>
      <c r="AE15" s="36"/>
    </row>
    <row r="16" spans="1:46" s="2" customFormat="1" ht="12" customHeight="1">
      <c r="A16" s="36"/>
      <c r="B16" s="41"/>
      <c r="C16" s="36"/>
      <c r="D16" s="114" t="s">
        <v>25</v>
      </c>
      <c r="E16" s="36"/>
      <c r="F16" s="36"/>
      <c r="G16" s="36"/>
      <c r="H16" s="36"/>
      <c r="I16" s="114" t="s">
        <v>26</v>
      </c>
      <c r="J16" s="105" t="s">
        <v>27</v>
      </c>
      <c r="K16" s="36"/>
      <c r="L16" s="115"/>
      <c r="S16" s="36"/>
      <c r="T16" s="36"/>
      <c r="U16" s="36"/>
      <c r="V16" s="36"/>
      <c r="W16" s="36"/>
      <c r="X16" s="36"/>
      <c r="Y16" s="36"/>
      <c r="Z16" s="36"/>
      <c r="AA16" s="36"/>
      <c r="AB16" s="36"/>
      <c r="AC16" s="36"/>
      <c r="AD16" s="36"/>
      <c r="AE16" s="36"/>
    </row>
    <row r="17" spans="1:31" s="2" customFormat="1" ht="18" customHeight="1">
      <c r="A17" s="36"/>
      <c r="B17" s="41"/>
      <c r="C17" s="36"/>
      <c r="D17" s="36"/>
      <c r="E17" s="105" t="s">
        <v>28</v>
      </c>
      <c r="F17" s="36"/>
      <c r="G17" s="36"/>
      <c r="H17" s="36"/>
      <c r="I17" s="114" t="s">
        <v>29</v>
      </c>
      <c r="J17" s="105" t="s">
        <v>30</v>
      </c>
      <c r="K17" s="36"/>
      <c r="L17" s="115"/>
      <c r="S17" s="36"/>
      <c r="T17" s="36"/>
      <c r="U17" s="36"/>
      <c r="V17" s="36"/>
      <c r="W17" s="36"/>
      <c r="X17" s="36"/>
      <c r="Y17" s="36"/>
      <c r="Z17" s="36"/>
      <c r="AA17" s="36"/>
      <c r="AB17" s="36"/>
      <c r="AC17" s="36"/>
      <c r="AD17" s="36"/>
      <c r="AE17" s="36"/>
    </row>
    <row r="18" spans="1:31" s="2" customFormat="1" ht="6.95" customHeight="1">
      <c r="A18" s="36"/>
      <c r="B18" s="41"/>
      <c r="C18" s="36"/>
      <c r="D18" s="36"/>
      <c r="E18" s="36"/>
      <c r="F18" s="36"/>
      <c r="G18" s="36"/>
      <c r="H18" s="36"/>
      <c r="I18" s="36"/>
      <c r="J18" s="36"/>
      <c r="K18" s="36"/>
      <c r="L18" s="115"/>
      <c r="S18" s="36"/>
      <c r="T18" s="36"/>
      <c r="U18" s="36"/>
      <c r="V18" s="36"/>
      <c r="W18" s="36"/>
      <c r="X18" s="36"/>
      <c r="Y18" s="36"/>
      <c r="Z18" s="36"/>
      <c r="AA18" s="36"/>
      <c r="AB18" s="36"/>
      <c r="AC18" s="36"/>
      <c r="AD18" s="36"/>
      <c r="AE18" s="36"/>
    </row>
    <row r="19" spans="1:31" s="2" customFormat="1" ht="12" customHeight="1">
      <c r="A19" s="36"/>
      <c r="B19" s="41"/>
      <c r="C19" s="36"/>
      <c r="D19" s="114" t="s">
        <v>31</v>
      </c>
      <c r="E19" s="36"/>
      <c r="F19" s="36"/>
      <c r="G19" s="36"/>
      <c r="H19" s="36"/>
      <c r="I19" s="114" t="s">
        <v>26</v>
      </c>
      <c r="J19" s="32" t="str">
        <f>'Rekapitulace stavby'!AN13</f>
        <v>Vyplň údaj</v>
      </c>
      <c r="K19" s="36"/>
      <c r="L19" s="115"/>
      <c r="S19" s="36"/>
      <c r="T19" s="36"/>
      <c r="U19" s="36"/>
      <c r="V19" s="36"/>
      <c r="W19" s="36"/>
      <c r="X19" s="36"/>
      <c r="Y19" s="36"/>
      <c r="Z19" s="36"/>
      <c r="AA19" s="36"/>
      <c r="AB19" s="36"/>
      <c r="AC19" s="36"/>
      <c r="AD19" s="36"/>
      <c r="AE19" s="36"/>
    </row>
    <row r="20" spans="1:31" s="2" customFormat="1" ht="18" customHeight="1">
      <c r="A20" s="36"/>
      <c r="B20" s="41"/>
      <c r="C20" s="36"/>
      <c r="D20" s="36"/>
      <c r="E20" s="391" t="str">
        <f>'Rekapitulace stavby'!E14</f>
        <v>Vyplň údaj</v>
      </c>
      <c r="F20" s="392"/>
      <c r="G20" s="392"/>
      <c r="H20" s="392"/>
      <c r="I20" s="114" t="s">
        <v>29</v>
      </c>
      <c r="J20" s="32" t="str">
        <f>'Rekapitulace stavby'!AN14</f>
        <v>Vyplň údaj</v>
      </c>
      <c r="K20" s="36"/>
      <c r="L20" s="115"/>
      <c r="S20" s="36"/>
      <c r="T20" s="36"/>
      <c r="U20" s="36"/>
      <c r="V20" s="36"/>
      <c r="W20" s="36"/>
      <c r="X20" s="36"/>
      <c r="Y20" s="36"/>
      <c r="Z20" s="36"/>
      <c r="AA20" s="36"/>
      <c r="AB20" s="36"/>
      <c r="AC20" s="36"/>
      <c r="AD20" s="36"/>
      <c r="AE20" s="36"/>
    </row>
    <row r="21" spans="1:31" s="2" customFormat="1" ht="6.95" customHeight="1">
      <c r="A21" s="36"/>
      <c r="B21" s="41"/>
      <c r="C21" s="36"/>
      <c r="D21" s="36"/>
      <c r="E21" s="36"/>
      <c r="F21" s="36"/>
      <c r="G21" s="36"/>
      <c r="H21" s="36"/>
      <c r="I21" s="36"/>
      <c r="J21" s="36"/>
      <c r="K21" s="36"/>
      <c r="L21" s="115"/>
      <c r="S21" s="36"/>
      <c r="T21" s="36"/>
      <c r="U21" s="36"/>
      <c r="V21" s="36"/>
      <c r="W21" s="36"/>
      <c r="X21" s="36"/>
      <c r="Y21" s="36"/>
      <c r="Z21" s="36"/>
      <c r="AA21" s="36"/>
      <c r="AB21" s="36"/>
      <c r="AC21" s="36"/>
      <c r="AD21" s="36"/>
      <c r="AE21" s="36"/>
    </row>
    <row r="22" spans="1:31" s="2" customFormat="1" ht="12" customHeight="1">
      <c r="A22" s="36"/>
      <c r="B22" s="41"/>
      <c r="C22" s="36"/>
      <c r="D22" s="114" t="s">
        <v>33</v>
      </c>
      <c r="E22" s="36"/>
      <c r="F22" s="36"/>
      <c r="G22" s="36"/>
      <c r="H22" s="36"/>
      <c r="I22" s="114" t="s">
        <v>26</v>
      </c>
      <c r="J22" s="105" t="str">
        <f>IF('Rekapitulace stavby'!AN16="","",'Rekapitulace stavby'!AN16)</f>
        <v/>
      </c>
      <c r="K22" s="36"/>
      <c r="L22" s="115"/>
      <c r="S22" s="36"/>
      <c r="T22" s="36"/>
      <c r="U22" s="36"/>
      <c r="V22" s="36"/>
      <c r="W22" s="36"/>
      <c r="X22" s="36"/>
      <c r="Y22" s="36"/>
      <c r="Z22" s="36"/>
      <c r="AA22" s="36"/>
      <c r="AB22" s="36"/>
      <c r="AC22" s="36"/>
      <c r="AD22" s="36"/>
      <c r="AE22" s="36"/>
    </row>
    <row r="23" spans="1:31" s="2" customFormat="1" ht="18" customHeight="1">
      <c r="A23" s="36"/>
      <c r="B23" s="41"/>
      <c r="C23" s="36"/>
      <c r="D23" s="36"/>
      <c r="E23" s="105" t="str">
        <f>IF('Rekapitulace stavby'!E17="","",'Rekapitulace stavby'!E17)</f>
        <v xml:space="preserve"> </v>
      </c>
      <c r="F23" s="36"/>
      <c r="G23" s="36"/>
      <c r="H23" s="36"/>
      <c r="I23" s="114" t="s">
        <v>29</v>
      </c>
      <c r="J23" s="105" t="str">
        <f>IF('Rekapitulace stavby'!AN17="","",'Rekapitulace stavby'!AN17)</f>
        <v/>
      </c>
      <c r="K23" s="36"/>
      <c r="L23" s="115"/>
      <c r="S23" s="36"/>
      <c r="T23" s="36"/>
      <c r="U23" s="36"/>
      <c r="V23" s="36"/>
      <c r="W23" s="36"/>
      <c r="X23" s="36"/>
      <c r="Y23" s="36"/>
      <c r="Z23" s="36"/>
      <c r="AA23" s="36"/>
      <c r="AB23" s="36"/>
      <c r="AC23" s="36"/>
      <c r="AD23" s="36"/>
      <c r="AE23" s="36"/>
    </row>
    <row r="24" spans="1:31" s="2" customFormat="1" ht="6.95" customHeight="1">
      <c r="A24" s="36"/>
      <c r="B24" s="41"/>
      <c r="C24" s="36"/>
      <c r="D24" s="36"/>
      <c r="E24" s="36"/>
      <c r="F24" s="36"/>
      <c r="G24" s="36"/>
      <c r="H24" s="36"/>
      <c r="I24" s="36"/>
      <c r="J24" s="36"/>
      <c r="K24" s="36"/>
      <c r="L24" s="115"/>
      <c r="S24" s="36"/>
      <c r="T24" s="36"/>
      <c r="U24" s="36"/>
      <c r="V24" s="36"/>
      <c r="W24" s="36"/>
      <c r="X24" s="36"/>
      <c r="Y24" s="36"/>
      <c r="Z24" s="36"/>
      <c r="AA24" s="36"/>
      <c r="AB24" s="36"/>
      <c r="AC24" s="36"/>
      <c r="AD24" s="36"/>
      <c r="AE24" s="36"/>
    </row>
    <row r="25" spans="1:31" s="2" customFormat="1" ht="12" customHeight="1">
      <c r="A25" s="36"/>
      <c r="B25" s="41"/>
      <c r="C25" s="36"/>
      <c r="D25" s="114" t="s">
        <v>36</v>
      </c>
      <c r="E25" s="36"/>
      <c r="F25" s="36"/>
      <c r="G25" s="36"/>
      <c r="H25" s="36"/>
      <c r="I25" s="114" t="s">
        <v>26</v>
      </c>
      <c r="J25" s="105" t="str">
        <f>IF('Rekapitulace stavby'!AN19="","",'Rekapitulace stavby'!AN19)</f>
        <v/>
      </c>
      <c r="K25" s="36"/>
      <c r="L25" s="115"/>
      <c r="S25" s="36"/>
      <c r="T25" s="36"/>
      <c r="U25" s="36"/>
      <c r="V25" s="36"/>
      <c r="W25" s="36"/>
      <c r="X25" s="36"/>
      <c r="Y25" s="36"/>
      <c r="Z25" s="36"/>
      <c r="AA25" s="36"/>
      <c r="AB25" s="36"/>
      <c r="AC25" s="36"/>
      <c r="AD25" s="36"/>
      <c r="AE25" s="36"/>
    </row>
    <row r="26" spans="1:31" s="2" customFormat="1" ht="18" customHeight="1">
      <c r="A26" s="36"/>
      <c r="B26" s="41"/>
      <c r="C26" s="36"/>
      <c r="D26" s="36"/>
      <c r="E26" s="105" t="str">
        <f>IF('Rekapitulace stavby'!E20="","",'Rekapitulace stavby'!E20)</f>
        <v xml:space="preserve"> </v>
      </c>
      <c r="F26" s="36"/>
      <c r="G26" s="36"/>
      <c r="H26" s="36"/>
      <c r="I26" s="114" t="s">
        <v>29</v>
      </c>
      <c r="J26" s="105" t="str">
        <f>IF('Rekapitulace stavby'!AN20="","",'Rekapitulace stavby'!AN20)</f>
        <v/>
      </c>
      <c r="K26" s="36"/>
      <c r="L26" s="115"/>
      <c r="S26" s="36"/>
      <c r="T26" s="36"/>
      <c r="U26" s="36"/>
      <c r="V26" s="36"/>
      <c r="W26" s="36"/>
      <c r="X26" s="36"/>
      <c r="Y26" s="36"/>
      <c r="Z26" s="36"/>
      <c r="AA26" s="36"/>
      <c r="AB26" s="36"/>
      <c r="AC26" s="36"/>
      <c r="AD26" s="36"/>
      <c r="AE26" s="36"/>
    </row>
    <row r="27" spans="1:31" s="2" customFormat="1" ht="6.95" customHeight="1">
      <c r="A27" s="36"/>
      <c r="B27" s="41"/>
      <c r="C27" s="36"/>
      <c r="D27" s="36"/>
      <c r="E27" s="36"/>
      <c r="F27" s="36"/>
      <c r="G27" s="36"/>
      <c r="H27" s="36"/>
      <c r="I27" s="36"/>
      <c r="J27" s="36"/>
      <c r="K27" s="36"/>
      <c r="L27" s="115"/>
      <c r="S27" s="36"/>
      <c r="T27" s="36"/>
      <c r="U27" s="36"/>
      <c r="V27" s="36"/>
      <c r="W27" s="36"/>
      <c r="X27" s="36"/>
      <c r="Y27" s="36"/>
      <c r="Z27" s="36"/>
      <c r="AA27" s="36"/>
      <c r="AB27" s="36"/>
      <c r="AC27" s="36"/>
      <c r="AD27" s="36"/>
      <c r="AE27" s="36"/>
    </row>
    <row r="28" spans="1:31" s="2" customFormat="1" ht="12" customHeight="1">
      <c r="A28" s="36"/>
      <c r="B28" s="41"/>
      <c r="C28" s="36"/>
      <c r="D28" s="114" t="s">
        <v>37</v>
      </c>
      <c r="E28" s="36"/>
      <c r="F28" s="36"/>
      <c r="G28" s="36"/>
      <c r="H28" s="36"/>
      <c r="I28" s="36"/>
      <c r="J28" s="36"/>
      <c r="K28" s="36"/>
      <c r="L28" s="115"/>
      <c r="S28" s="36"/>
      <c r="T28" s="36"/>
      <c r="U28" s="36"/>
      <c r="V28" s="36"/>
      <c r="W28" s="36"/>
      <c r="X28" s="36"/>
      <c r="Y28" s="36"/>
      <c r="Z28" s="36"/>
      <c r="AA28" s="36"/>
      <c r="AB28" s="36"/>
      <c r="AC28" s="36"/>
      <c r="AD28" s="36"/>
      <c r="AE28" s="36"/>
    </row>
    <row r="29" spans="1:31" s="8" customFormat="1" ht="16.5" customHeight="1">
      <c r="A29" s="117"/>
      <c r="B29" s="118"/>
      <c r="C29" s="117"/>
      <c r="D29" s="117"/>
      <c r="E29" s="393" t="s">
        <v>19</v>
      </c>
      <c r="F29" s="393"/>
      <c r="G29" s="393"/>
      <c r="H29" s="393"/>
      <c r="I29" s="117"/>
      <c r="J29" s="117"/>
      <c r="K29" s="117"/>
      <c r="L29" s="119"/>
      <c r="S29" s="117"/>
      <c r="T29" s="117"/>
      <c r="U29" s="117"/>
      <c r="V29" s="117"/>
      <c r="W29" s="117"/>
      <c r="X29" s="117"/>
      <c r="Y29" s="117"/>
      <c r="Z29" s="117"/>
      <c r="AA29" s="117"/>
      <c r="AB29" s="117"/>
      <c r="AC29" s="117"/>
      <c r="AD29" s="117"/>
      <c r="AE29" s="117"/>
    </row>
    <row r="30" spans="1:31" s="2" customFormat="1" ht="6.95" customHeight="1">
      <c r="A30" s="36"/>
      <c r="B30" s="41"/>
      <c r="C30" s="36"/>
      <c r="D30" s="36"/>
      <c r="E30" s="36"/>
      <c r="F30" s="36"/>
      <c r="G30" s="36"/>
      <c r="H30" s="36"/>
      <c r="I30" s="36"/>
      <c r="J30" s="36"/>
      <c r="K30" s="36"/>
      <c r="L30" s="115"/>
      <c r="S30" s="36"/>
      <c r="T30" s="36"/>
      <c r="U30" s="36"/>
      <c r="V30" s="36"/>
      <c r="W30" s="36"/>
      <c r="X30" s="36"/>
      <c r="Y30" s="36"/>
      <c r="Z30" s="36"/>
      <c r="AA30" s="36"/>
      <c r="AB30" s="36"/>
      <c r="AC30" s="36"/>
      <c r="AD30" s="36"/>
      <c r="AE30" s="36"/>
    </row>
    <row r="31" spans="1:31" s="2" customFormat="1" ht="6.95" customHeight="1">
      <c r="A31" s="36"/>
      <c r="B31" s="41"/>
      <c r="C31" s="36"/>
      <c r="D31" s="120"/>
      <c r="E31" s="120"/>
      <c r="F31" s="120"/>
      <c r="G31" s="120"/>
      <c r="H31" s="120"/>
      <c r="I31" s="120"/>
      <c r="J31" s="120"/>
      <c r="K31" s="120"/>
      <c r="L31" s="115"/>
      <c r="S31" s="36"/>
      <c r="T31" s="36"/>
      <c r="U31" s="36"/>
      <c r="V31" s="36"/>
      <c r="W31" s="36"/>
      <c r="X31" s="36"/>
      <c r="Y31" s="36"/>
      <c r="Z31" s="36"/>
      <c r="AA31" s="36"/>
      <c r="AB31" s="36"/>
      <c r="AC31" s="36"/>
      <c r="AD31" s="36"/>
      <c r="AE31" s="36"/>
    </row>
    <row r="32" spans="1:31" s="2" customFormat="1" ht="25.35" customHeight="1">
      <c r="A32" s="36"/>
      <c r="B32" s="41"/>
      <c r="C32" s="36"/>
      <c r="D32" s="121" t="s">
        <v>39</v>
      </c>
      <c r="E32" s="36"/>
      <c r="F32" s="36"/>
      <c r="G32" s="36"/>
      <c r="H32" s="36"/>
      <c r="I32" s="36"/>
      <c r="J32" s="122">
        <f>ROUND(J89, 2)</f>
        <v>0</v>
      </c>
      <c r="K32" s="36"/>
      <c r="L32" s="115"/>
      <c r="S32" s="36"/>
      <c r="T32" s="36"/>
      <c r="U32" s="36"/>
      <c r="V32" s="36"/>
      <c r="W32" s="36"/>
      <c r="X32" s="36"/>
      <c r="Y32" s="36"/>
      <c r="Z32" s="36"/>
      <c r="AA32" s="36"/>
      <c r="AB32" s="36"/>
      <c r="AC32" s="36"/>
      <c r="AD32" s="36"/>
      <c r="AE32" s="36"/>
    </row>
    <row r="33" spans="1:31" s="2" customFormat="1" ht="6.95" customHeight="1">
      <c r="A33" s="36"/>
      <c r="B33" s="41"/>
      <c r="C33" s="36"/>
      <c r="D33" s="120"/>
      <c r="E33" s="120"/>
      <c r="F33" s="120"/>
      <c r="G33" s="120"/>
      <c r="H33" s="120"/>
      <c r="I33" s="120"/>
      <c r="J33" s="120"/>
      <c r="K33" s="120"/>
      <c r="L33" s="115"/>
      <c r="S33" s="36"/>
      <c r="T33" s="36"/>
      <c r="U33" s="36"/>
      <c r="V33" s="36"/>
      <c r="W33" s="36"/>
      <c r="X33" s="36"/>
      <c r="Y33" s="36"/>
      <c r="Z33" s="36"/>
      <c r="AA33" s="36"/>
      <c r="AB33" s="36"/>
      <c r="AC33" s="36"/>
      <c r="AD33" s="36"/>
      <c r="AE33" s="36"/>
    </row>
    <row r="34" spans="1:31" s="2" customFormat="1" ht="14.45" customHeight="1">
      <c r="A34" s="36"/>
      <c r="B34" s="41"/>
      <c r="C34" s="36"/>
      <c r="D34" s="36"/>
      <c r="E34" s="36"/>
      <c r="F34" s="123" t="s">
        <v>41</v>
      </c>
      <c r="G34" s="36"/>
      <c r="H34" s="36"/>
      <c r="I34" s="123" t="s">
        <v>40</v>
      </c>
      <c r="J34" s="123" t="s">
        <v>42</v>
      </c>
      <c r="K34" s="36"/>
      <c r="L34" s="115"/>
      <c r="S34" s="36"/>
      <c r="T34" s="36"/>
      <c r="U34" s="36"/>
      <c r="V34" s="36"/>
      <c r="W34" s="36"/>
      <c r="X34" s="36"/>
      <c r="Y34" s="36"/>
      <c r="Z34" s="36"/>
      <c r="AA34" s="36"/>
      <c r="AB34" s="36"/>
      <c r="AC34" s="36"/>
      <c r="AD34" s="36"/>
      <c r="AE34" s="36"/>
    </row>
    <row r="35" spans="1:31" s="2" customFormat="1" ht="14.45" customHeight="1">
      <c r="A35" s="36"/>
      <c r="B35" s="41"/>
      <c r="C35" s="36"/>
      <c r="D35" s="124" t="s">
        <v>43</v>
      </c>
      <c r="E35" s="114" t="s">
        <v>44</v>
      </c>
      <c r="F35" s="125">
        <f>ROUND((SUM(BE89:BE120)),  2)</f>
        <v>0</v>
      </c>
      <c r="G35" s="36"/>
      <c r="H35" s="36"/>
      <c r="I35" s="126">
        <v>0.21</v>
      </c>
      <c r="J35" s="125">
        <f>ROUND(((SUM(BE89:BE120))*I35),  2)</f>
        <v>0</v>
      </c>
      <c r="K35" s="36"/>
      <c r="L35" s="115"/>
      <c r="S35" s="36"/>
      <c r="T35" s="36"/>
      <c r="U35" s="36"/>
      <c r="V35" s="36"/>
      <c r="W35" s="36"/>
      <c r="X35" s="36"/>
      <c r="Y35" s="36"/>
      <c r="Z35" s="36"/>
      <c r="AA35" s="36"/>
      <c r="AB35" s="36"/>
      <c r="AC35" s="36"/>
      <c r="AD35" s="36"/>
      <c r="AE35" s="36"/>
    </row>
    <row r="36" spans="1:31" s="2" customFormat="1" ht="14.45" customHeight="1">
      <c r="A36" s="36"/>
      <c r="B36" s="41"/>
      <c r="C36" s="36"/>
      <c r="D36" s="36"/>
      <c r="E36" s="114" t="s">
        <v>45</v>
      </c>
      <c r="F36" s="125">
        <f>ROUND((SUM(BF89:BF120)),  2)</f>
        <v>0</v>
      </c>
      <c r="G36" s="36"/>
      <c r="H36" s="36"/>
      <c r="I36" s="126">
        <v>0.15</v>
      </c>
      <c r="J36" s="125">
        <f>ROUND(((SUM(BF89:BF120))*I36),  2)</f>
        <v>0</v>
      </c>
      <c r="K36" s="36"/>
      <c r="L36" s="115"/>
      <c r="S36" s="36"/>
      <c r="T36" s="36"/>
      <c r="U36" s="36"/>
      <c r="V36" s="36"/>
      <c r="W36" s="36"/>
      <c r="X36" s="36"/>
      <c r="Y36" s="36"/>
      <c r="Z36" s="36"/>
      <c r="AA36" s="36"/>
      <c r="AB36" s="36"/>
      <c r="AC36" s="36"/>
      <c r="AD36" s="36"/>
      <c r="AE36" s="36"/>
    </row>
    <row r="37" spans="1:31" s="2" customFormat="1" ht="14.45" hidden="1" customHeight="1">
      <c r="A37" s="36"/>
      <c r="B37" s="41"/>
      <c r="C37" s="36"/>
      <c r="D37" s="36"/>
      <c r="E37" s="114" t="s">
        <v>46</v>
      </c>
      <c r="F37" s="125">
        <f>ROUND((SUM(BG89:BG120)),  2)</f>
        <v>0</v>
      </c>
      <c r="G37" s="36"/>
      <c r="H37" s="36"/>
      <c r="I37" s="126">
        <v>0.21</v>
      </c>
      <c r="J37" s="125">
        <f>0</f>
        <v>0</v>
      </c>
      <c r="K37" s="36"/>
      <c r="L37" s="115"/>
      <c r="S37" s="36"/>
      <c r="T37" s="36"/>
      <c r="U37" s="36"/>
      <c r="V37" s="36"/>
      <c r="W37" s="36"/>
      <c r="X37" s="36"/>
      <c r="Y37" s="36"/>
      <c r="Z37" s="36"/>
      <c r="AA37" s="36"/>
      <c r="AB37" s="36"/>
      <c r="AC37" s="36"/>
      <c r="AD37" s="36"/>
      <c r="AE37" s="36"/>
    </row>
    <row r="38" spans="1:31" s="2" customFormat="1" ht="14.45" hidden="1" customHeight="1">
      <c r="A38" s="36"/>
      <c r="B38" s="41"/>
      <c r="C38" s="36"/>
      <c r="D38" s="36"/>
      <c r="E38" s="114" t="s">
        <v>47</v>
      </c>
      <c r="F38" s="125">
        <f>ROUND((SUM(BH89:BH120)),  2)</f>
        <v>0</v>
      </c>
      <c r="G38" s="36"/>
      <c r="H38" s="36"/>
      <c r="I38" s="126">
        <v>0.15</v>
      </c>
      <c r="J38" s="125">
        <f>0</f>
        <v>0</v>
      </c>
      <c r="K38" s="36"/>
      <c r="L38" s="115"/>
      <c r="S38" s="36"/>
      <c r="T38" s="36"/>
      <c r="U38" s="36"/>
      <c r="V38" s="36"/>
      <c r="W38" s="36"/>
      <c r="X38" s="36"/>
      <c r="Y38" s="36"/>
      <c r="Z38" s="36"/>
      <c r="AA38" s="36"/>
      <c r="AB38" s="36"/>
      <c r="AC38" s="36"/>
      <c r="AD38" s="36"/>
      <c r="AE38" s="36"/>
    </row>
    <row r="39" spans="1:31" s="2" customFormat="1" ht="14.45" hidden="1" customHeight="1">
      <c r="A39" s="36"/>
      <c r="B39" s="41"/>
      <c r="C39" s="36"/>
      <c r="D39" s="36"/>
      <c r="E39" s="114" t="s">
        <v>48</v>
      </c>
      <c r="F39" s="125">
        <f>ROUND((SUM(BI89:BI120)),  2)</f>
        <v>0</v>
      </c>
      <c r="G39" s="36"/>
      <c r="H39" s="36"/>
      <c r="I39" s="126">
        <v>0</v>
      </c>
      <c r="J39" s="125">
        <f>0</f>
        <v>0</v>
      </c>
      <c r="K39" s="36"/>
      <c r="L39" s="115"/>
      <c r="S39" s="36"/>
      <c r="T39" s="36"/>
      <c r="U39" s="36"/>
      <c r="V39" s="36"/>
      <c r="W39" s="36"/>
      <c r="X39" s="36"/>
      <c r="Y39" s="36"/>
      <c r="Z39" s="36"/>
      <c r="AA39" s="36"/>
      <c r="AB39" s="36"/>
      <c r="AC39" s="36"/>
      <c r="AD39" s="36"/>
      <c r="AE39" s="36"/>
    </row>
    <row r="40" spans="1:31" s="2" customFormat="1" ht="6.95" customHeight="1">
      <c r="A40" s="36"/>
      <c r="B40" s="41"/>
      <c r="C40" s="36"/>
      <c r="D40" s="36"/>
      <c r="E40" s="36"/>
      <c r="F40" s="36"/>
      <c r="G40" s="36"/>
      <c r="H40" s="36"/>
      <c r="I40" s="36"/>
      <c r="J40" s="36"/>
      <c r="K40" s="36"/>
      <c r="L40" s="115"/>
      <c r="S40" s="36"/>
      <c r="T40" s="36"/>
      <c r="U40" s="36"/>
      <c r="V40" s="36"/>
      <c r="W40" s="36"/>
      <c r="X40" s="36"/>
      <c r="Y40" s="36"/>
      <c r="Z40" s="36"/>
      <c r="AA40" s="36"/>
      <c r="AB40" s="36"/>
      <c r="AC40" s="36"/>
      <c r="AD40" s="36"/>
      <c r="AE40" s="36"/>
    </row>
    <row r="41" spans="1:31" s="2" customFormat="1" ht="25.35" customHeight="1">
      <c r="A41" s="36"/>
      <c r="B41" s="41"/>
      <c r="C41" s="127"/>
      <c r="D41" s="128" t="s">
        <v>49</v>
      </c>
      <c r="E41" s="129"/>
      <c r="F41" s="129"/>
      <c r="G41" s="130" t="s">
        <v>50</v>
      </c>
      <c r="H41" s="131" t="s">
        <v>51</v>
      </c>
      <c r="I41" s="129"/>
      <c r="J41" s="132">
        <f>SUM(J32:J39)</f>
        <v>0</v>
      </c>
      <c r="K41" s="133"/>
      <c r="L41" s="115"/>
      <c r="S41" s="36"/>
      <c r="T41" s="36"/>
      <c r="U41" s="36"/>
      <c r="V41" s="36"/>
      <c r="W41" s="36"/>
      <c r="X41" s="36"/>
      <c r="Y41" s="36"/>
      <c r="Z41" s="36"/>
      <c r="AA41" s="36"/>
      <c r="AB41" s="36"/>
      <c r="AC41" s="36"/>
      <c r="AD41" s="36"/>
      <c r="AE41" s="36"/>
    </row>
    <row r="42" spans="1:31" s="2" customFormat="1" ht="14.45" customHeight="1">
      <c r="A42" s="36"/>
      <c r="B42" s="134"/>
      <c r="C42" s="135"/>
      <c r="D42" s="135"/>
      <c r="E42" s="135"/>
      <c r="F42" s="135"/>
      <c r="G42" s="135"/>
      <c r="H42" s="135"/>
      <c r="I42" s="135"/>
      <c r="J42" s="135"/>
      <c r="K42" s="135"/>
      <c r="L42" s="115"/>
      <c r="S42" s="36"/>
      <c r="T42" s="36"/>
      <c r="U42" s="36"/>
      <c r="V42" s="36"/>
      <c r="W42" s="36"/>
      <c r="X42" s="36"/>
      <c r="Y42" s="36"/>
      <c r="Z42" s="36"/>
      <c r="AA42" s="36"/>
      <c r="AB42" s="36"/>
      <c r="AC42" s="36"/>
      <c r="AD42" s="36"/>
      <c r="AE42" s="36"/>
    </row>
    <row r="46" spans="1:31" s="2" customFormat="1" ht="6.95" customHeight="1">
      <c r="A46" s="36"/>
      <c r="B46" s="136"/>
      <c r="C46" s="137"/>
      <c r="D46" s="137"/>
      <c r="E46" s="137"/>
      <c r="F46" s="137"/>
      <c r="G46" s="137"/>
      <c r="H46" s="137"/>
      <c r="I46" s="137"/>
      <c r="J46" s="137"/>
      <c r="K46" s="137"/>
      <c r="L46" s="115"/>
      <c r="S46" s="36"/>
      <c r="T46" s="36"/>
      <c r="U46" s="36"/>
      <c r="V46" s="36"/>
      <c r="W46" s="36"/>
      <c r="X46" s="36"/>
      <c r="Y46" s="36"/>
      <c r="Z46" s="36"/>
      <c r="AA46" s="36"/>
      <c r="AB46" s="36"/>
      <c r="AC46" s="36"/>
      <c r="AD46" s="36"/>
      <c r="AE46" s="36"/>
    </row>
    <row r="47" spans="1:31" s="2" customFormat="1" ht="24.95" customHeight="1">
      <c r="A47" s="36"/>
      <c r="B47" s="37"/>
      <c r="C47" s="25" t="s">
        <v>138</v>
      </c>
      <c r="D47" s="38"/>
      <c r="E47" s="38"/>
      <c r="F47" s="38"/>
      <c r="G47" s="38"/>
      <c r="H47" s="38"/>
      <c r="I47" s="38"/>
      <c r="J47" s="38"/>
      <c r="K47" s="38"/>
      <c r="L47" s="115"/>
      <c r="S47" s="36"/>
      <c r="T47" s="36"/>
      <c r="U47" s="36"/>
      <c r="V47" s="36"/>
      <c r="W47" s="36"/>
      <c r="X47" s="36"/>
      <c r="Y47" s="36"/>
      <c r="Z47" s="36"/>
      <c r="AA47" s="36"/>
      <c r="AB47" s="36"/>
      <c r="AC47" s="36"/>
      <c r="AD47" s="36"/>
      <c r="AE47" s="36"/>
    </row>
    <row r="48" spans="1:31" s="2" customFormat="1" ht="6.95" customHeight="1">
      <c r="A48" s="36"/>
      <c r="B48" s="37"/>
      <c r="C48" s="38"/>
      <c r="D48" s="38"/>
      <c r="E48" s="38"/>
      <c r="F48" s="38"/>
      <c r="G48" s="38"/>
      <c r="H48" s="38"/>
      <c r="I48" s="38"/>
      <c r="J48" s="38"/>
      <c r="K48" s="38"/>
      <c r="L48" s="115"/>
      <c r="S48" s="36"/>
      <c r="T48" s="36"/>
      <c r="U48" s="36"/>
      <c r="V48" s="36"/>
      <c r="W48" s="36"/>
      <c r="X48" s="36"/>
      <c r="Y48" s="36"/>
      <c r="Z48" s="36"/>
      <c r="AA48" s="36"/>
      <c r="AB48" s="36"/>
      <c r="AC48" s="36"/>
      <c r="AD48" s="36"/>
      <c r="AE48" s="36"/>
    </row>
    <row r="49" spans="1:47" s="2" customFormat="1" ht="12" customHeight="1">
      <c r="A49" s="36"/>
      <c r="B49" s="37"/>
      <c r="C49" s="31" t="s">
        <v>16</v>
      </c>
      <c r="D49" s="38"/>
      <c r="E49" s="38"/>
      <c r="F49" s="38"/>
      <c r="G49" s="38"/>
      <c r="H49" s="38"/>
      <c r="I49" s="38"/>
      <c r="J49" s="38"/>
      <c r="K49" s="38"/>
      <c r="L49" s="115"/>
      <c r="S49" s="36"/>
      <c r="T49" s="36"/>
      <c r="U49" s="36"/>
      <c r="V49" s="36"/>
      <c r="W49" s="36"/>
      <c r="X49" s="36"/>
      <c r="Y49" s="36"/>
      <c r="Z49" s="36"/>
      <c r="AA49" s="36"/>
      <c r="AB49" s="36"/>
      <c r="AC49" s="36"/>
      <c r="AD49" s="36"/>
      <c r="AE49" s="36"/>
    </row>
    <row r="50" spans="1:47" s="2" customFormat="1" ht="16.5" customHeight="1">
      <c r="A50" s="36"/>
      <c r="B50" s="37"/>
      <c r="C50" s="38"/>
      <c r="D50" s="38"/>
      <c r="E50" s="394" t="str">
        <f>E7</f>
        <v>Oprava propustků na trati odb. Moravice - Svobodné Heřmanice</v>
      </c>
      <c r="F50" s="395"/>
      <c r="G50" s="395"/>
      <c r="H50" s="395"/>
      <c r="I50" s="38"/>
      <c r="J50" s="38"/>
      <c r="K50" s="38"/>
      <c r="L50" s="115"/>
      <c r="S50" s="36"/>
      <c r="T50" s="36"/>
      <c r="U50" s="36"/>
      <c r="V50" s="36"/>
      <c r="W50" s="36"/>
      <c r="X50" s="36"/>
      <c r="Y50" s="36"/>
      <c r="Z50" s="36"/>
      <c r="AA50" s="36"/>
      <c r="AB50" s="36"/>
      <c r="AC50" s="36"/>
      <c r="AD50" s="36"/>
      <c r="AE50" s="36"/>
    </row>
    <row r="51" spans="1:47" s="1" customFormat="1" ht="12" customHeight="1">
      <c r="B51" s="23"/>
      <c r="C51" s="31" t="s">
        <v>134</v>
      </c>
      <c r="D51" s="24"/>
      <c r="E51" s="24"/>
      <c r="F51" s="24"/>
      <c r="G51" s="24"/>
      <c r="H51" s="24"/>
      <c r="I51" s="24"/>
      <c r="J51" s="24"/>
      <c r="K51" s="24"/>
      <c r="L51" s="22"/>
    </row>
    <row r="52" spans="1:47" s="2" customFormat="1" ht="16.5" customHeight="1">
      <c r="A52" s="36"/>
      <c r="B52" s="37"/>
      <c r="C52" s="38"/>
      <c r="D52" s="38"/>
      <c r="E52" s="394" t="s">
        <v>1333</v>
      </c>
      <c r="F52" s="396"/>
      <c r="G52" s="396"/>
      <c r="H52" s="396"/>
      <c r="I52" s="38"/>
      <c r="J52" s="38"/>
      <c r="K52" s="38"/>
      <c r="L52" s="115"/>
      <c r="S52" s="36"/>
      <c r="T52" s="36"/>
      <c r="U52" s="36"/>
      <c r="V52" s="36"/>
      <c r="W52" s="36"/>
      <c r="X52" s="36"/>
      <c r="Y52" s="36"/>
      <c r="Z52" s="36"/>
      <c r="AA52" s="36"/>
      <c r="AB52" s="36"/>
      <c r="AC52" s="36"/>
      <c r="AD52" s="36"/>
      <c r="AE52" s="36"/>
    </row>
    <row r="53" spans="1:47" s="2" customFormat="1" ht="12" customHeight="1">
      <c r="A53" s="36"/>
      <c r="B53" s="37"/>
      <c r="C53" s="31" t="s">
        <v>136</v>
      </c>
      <c r="D53" s="38"/>
      <c r="E53" s="38"/>
      <c r="F53" s="38"/>
      <c r="G53" s="38"/>
      <c r="H53" s="38"/>
      <c r="I53" s="38"/>
      <c r="J53" s="38"/>
      <c r="K53" s="38"/>
      <c r="L53" s="115"/>
      <c r="S53" s="36"/>
      <c r="T53" s="36"/>
      <c r="U53" s="36"/>
      <c r="V53" s="36"/>
      <c r="W53" s="36"/>
      <c r="X53" s="36"/>
      <c r="Y53" s="36"/>
      <c r="Z53" s="36"/>
      <c r="AA53" s="36"/>
      <c r="AB53" s="36"/>
      <c r="AC53" s="36"/>
      <c r="AD53" s="36"/>
      <c r="AE53" s="36"/>
    </row>
    <row r="54" spans="1:47" s="2" customFormat="1" ht="16.5" customHeight="1">
      <c r="A54" s="36"/>
      <c r="B54" s="37"/>
      <c r="C54" s="38"/>
      <c r="D54" s="38"/>
      <c r="E54" s="348" t="str">
        <f>E11</f>
        <v>SO 03.3 - Propustek v km 14,995 - kabelové trasy</v>
      </c>
      <c r="F54" s="396"/>
      <c r="G54" s="396"/>
      <c r="H54" s="396"/>
      <c r="I54" s="38"/>
      <c r="J54" s="38"/>
      <c r="K54" s="38"/>
      <c r="L54" s="115"/>
      <c r="S54" s="36"/>
      <c r="T54" s="36"/>
      <c r="U54" s="36"/>
      <c r="V54" s="36"/>
      <c r="W54" s="36"/>
      <c r="X54" s="36"/>
      <c r="Y54" s="36"/>
      <c r="Z54" s="36"/>
      <c r="AA54" s="36"/>
      <c r="AB54" s="36"/>
      <c r="AC54" s="36"/>
      <c r="AD54" s="36"/>
      <c r="AE54" s="36"/>
    </row>
    <row r="55" spans="1:47" s="2" customFormat="1" ht="6.95" customHeight="1">
      <c r="A55" s="36"/>
      <c r="B55" s="37"/>
      <c r="C55" s="38"/>
      <c r="D55" s="38"/>
      <c r="E55" s="38"/>
      <c r="F55" s="38"/>
      <c r="G55" s="38"/>
      <c r="H55" s="38"/>
      <c r="I55" s="38"/>
      <c r="J55" s="38"/>
      <c r="K55" s="38"/>
      <c r="L55" s="115"/>
      <c r="S55" s="36"/>
      <c r="T55" s="36"/>
      <c r="U55" s="36"/>
      <c r="V55" s="36"/>
      <c r="W55" s="36"/>
      <c r="X55" s="36"/>
      <c r="Y55" s="36"/>
      <c r="Z55" s="36"/>
      <c r="AA55" s="36"/>
      <c r="AB55" s="36"/>
      <c r="AC55" s="36"/>
      <c r="AD55" s="36"/>
      <c r="AE55" s="36"/>
    </row>
    <row r="56" spans="1:47" s="2" customFormat="1" ht="12" customHeight="1">
      <c r="A56" s="36"/>
      <c r="B56" s="37"/>
      <c r="C56" s="31" t="s">
        <v>21</v>
      </c>
      <c r="D56" s="38"/>
      <c r="E56" s="38"/>
      <c r="F56" s="29" t="str">
        <f>F14</f>
        <v>OŘ Ostrava</v>
      </c>
      <c r="G56" s="38"/>
      <c r="H56" s="38"/>
      <c r="I56" s="31" t="s">
        <v>23</v>
      </c>
      <c r="J56" s="61" t="str">
        <f>IF(J14="","",J14)</f>
        <v>10. 5. 2023</v>
      </c>
      <c r="K56" s="38"/>
      <c r="L56" s="115"/>
      <c r="S56" s="36"/>
      <c r="T56" s="36"/>
      <c r="U56" s="36"/>
      <c r="V56" s="36"/>
      <c r="W56" s="36"/>
      <c r="X56" s="36"/>
      <c r="Y56" s="36"/>
      <c r="Z56" s="36"/>
      <c r="AA56" s="36"/>
      <c r="AB56" s="36"/>
      <c r="AC56" s="36"/>
      <c r="AD56" s="36"/>
      <c r="AE56" s="36"/>
    </row>
    <row r="57" spans="1:47" s="2" customFormat="1" ht="6.95" customHeight="1">
      <c r="A57" s="36"/>
      <c r="B57" s="37"/>
      <c r="C57" s="38"/>
      <c r="D57" s="38"/>
      <c r="E57" s="38"/>
      <c r="F57" s="38"/>
      <c r="G57" s="38"/>
      <c r="H57" s="38"/>
      <c r="I57" s="38"/>
      <c r="J57" s="38"/>
      <c r="K57" s="38"/>
      <c r="L57" s="115"/>
      <c r="S57" s="36"/>
      <c r="T57" s="36"/>
      <c r="U57" s="36"/>
      <c r="V57" s="36"/>
      <c r="W57" s="36"/>
      <c r="X57" s="36"/>
      <c r="Y57" s="36"/>
      <c r="Z57" s="36"/>
      <c r="AA57" s="36"/>
      <c r="AB57" s="36"/>
      <c r="AC57" s="36"/>
      <c r="AD57" s="36"/>
      <c r="AE57" s="36"/>
    </row>
    <row r="58" spans="1:47" s="2" customFormat="1" ht="15.2" customHeight="1">
      <c r="A58" s="36"/>
      <c r="B58" s="37"/>
      <c r="C58" s="31" t="s">
        <v>25</v>
      </c>
      <c r="D58" s="38"/>
      <c r="E58" s="38"/>
      <c r="F58" s="29" t="str">
        <f>E17</f>
        <v>Správa železnic s.o. OŘ Ostrava</v>
      </c>
      <c r="G58" s="38"/>
      <c r="H58" s="38"/>
      <c r="I58" s="31" t="s">
        <v>33</v>
      </c>
      <c r="J58" s="34" t="str">
        <f>E23</f>
        <v xml:space="preserve"> </v>
      </c>
      <c r="K58" s="38"/>
      <c r="L58" s="115"/>
      <c r="S58" s="36"/>
      <c r="T58" s="36"/>
      <c r="U58" s="36"/>
      <c r="V58" s="36"/>
      <c r="W58" s="36"/>
      <c r="X58" s="36"/>
      <c r="Y58" s="36"/>
      <c r="Z58" s="36"/>
      <c r="AA58" s="36"/>
      <c r="AB58" s="36"/>
      <c r="AC58" s="36"/>
      <c r="AD58" s="36"/>
      <c r="AE58" s="36"/>
    </row>
    <row r="59" spans="1:47" s="2" customFormat="1" ht="15.2" customHeight="1">
      <c r="A59" s="36"/>
      <c r="B59" s="37"/>
      <c r="C59" s="31" t="s">
        <v>31</v>
      </c>
      <c r="D59" s="38"/>
      <c r="E59" s="38"/>
      <c r="F59" s="29" t="str">
        <f>IF(E20="","",E20)</f>
        <v>Vyplň údaj</v>
      </c>
      <c r="G59" s="38"/>
      <c r="H59" s="38"/>
      <c r="I59" s="31" t="s">
        <v>36</v>
      </c>
      <c r="J59" s="34" t="str">
        <f>E26</f>
        <v xml:space="preserve"> </v>
      </c>
      <c r="K59" s="38"/>
      <c r="L59" s="115"/>
      <c r="S59" s="36"/>
      <c r="T59" s="36"/>
      <c r="U59" s="36"/>
      <c r="V59" s="36"/>
      <c r="W59" s="36"/>
      <c r="X59" s="36"/>
      <c r="Y59" s="36"/>
      <c r="Z59" s="36"/>
      <c r="AA59" s="36"/>
      <c r="AB59" s="36"/>
      <c r="AC59" s="36"/>
      <c r="AD59" s="36"/>
      <c r="AE59" s="36"/>
    </row>
    <row r="60" spans="1:47" s="2" customFormat="1" ht="10.35" customHeight="1">
      <c r="A60" s="36"/>
      <c r="B60" s="37"/>
      <c r="C60" s="38"/>
      <c r="D60" s="38"/>
      <c r="E60" s="38"/>
      <c r="F60" s="38"/>
      <c r="G60" s="38"/>
      <c r="H60" s="38"/>
      <c r="I60" s="38"/>
      <c r="J60" s="38"/>
      <c r="K60" s="38"/>
      <c r="L60" s="115"/>
      <c r="S60" s="36"/>
      <c r="T60" s="36"/>
      <c r="U60" s="36"/>
      <c r="V60" s="36"/>
      <c r="W60" s="36"/>
      <c r="X60" s="36"/>
      <c r="Y60" s="36"/>
      <c r="Z60" s="36"/>
      <c r="AA60" s="36"/>
      <c r="AB60" s="36"/>
      <c r="AC60" s="36"/>
      <c r="AD60" s="36"/>
      <c r="AE60" s="36"/>
    </row>
    <row r="61" spans="1:47" s="2" customFormat="1" ht="29.25" customHeight="1">
      <c r="A61" s="36"/>
      <c r="B61" s="37"/>
      <c r="C61" s="138" t="s">
        <v>139</v>
      </c>
      <c r="D61" s="139"/>
      <c r="E61" s="139"/>
      <c r="F61" s="139"/>
      <c r="G61" s="139"/>
      <c r="H61" s="139"/>
      <c r="I61" s="139"/>
      <c r="J61" s="140" t="s">
        <v>140</v>
      </c>
      <c r="K61" s="139"/>
      <c r="L61" s="115"/>
      <c r="S61" s="36"/>
      <c r="T61" s="36"/>
      <c r="U61" s="36"/>
      <c r="V61" s="36"/>
      <c r="W61" s="36"/>
      <c r="X61" s="36"/>
      <c r="Y61" s="36"/>
      <c r="Z61" s="36"/>
      <c r="AA61" s="36"/>
      <c r="AB61" s="36"/>
      <c r="AC61" s="36"/>
      <c r="AD61" s="36"/>
      <c r="AE61" s="36"/>
    </row>
    <row r="62" spans="1:47" s="2" customFormat="1" ht="10.35" customHeight="1">
      <c r="A62" s="36"/>
      <c r="B62" s="37"/>
      <c r="C62" s="38"/>
      <c r="D62" s="38"/>
      <c r="E62" s="38"/>
      <c r="F62" s="38"/>
      <c r="G62" s="38"/>
      <c r="H62" s="38"/>
      <c r="I62" s="38"/>
      <c r="J62" s="38"/>
      <c r="K62" s="38"/>
      <c r="L62" s="115"/>
      <c r="S62" s="36"/>
      <c r="T62" s="36"/>
      <c r="U62" s="36"/>
      <c r="V62" s="36"/>
      <c r="W62" s="36"/>
      <c r="X62" s="36"/>
      <c r="Y62" s="36"/>
      <c r="Z62" s="36"/>
      <c r="AA62" s="36"/>
      <c r="AB62" s="36"/>
      <c r="AC62" s="36"/>
      <c r="AD62" s="36"/>
      <c r="AE62" s="36"/>
    </row>
    <row r="63" spans="1:47" s="2" customFormat="1" ht="22.9" customHeight="1">
      <c r="A63" s="36"/>
      <c r="B63" s="37"/>
      <c r="C63" s="141" t="s">
        <v>71</v>
      </c>
      <c r="D63" s="38"/>
      <c r="E63" s="38"/>
      <c r="F63" s="38"/>
      <c r="G63" s="38"/>
      <c r="H63" s="38"/>
      <c r="I63" s="38"/>
      <c r="J63" s="79">
        <f>J89</f>
        <v>0</v>
      </c>
      <c r="K63" s="38"/>
      <c r="L63" s="115"/>
      <c r="S63" s="36"/>
      <c r="T63" s="36"/>
      <c r="U63" s="36"/>
      <c r="V63" s="36"/>
      <c r="W63" s="36"/>
      <c r="X63" s="36"/>
      <c r="Y63" s="36"/>
      <c r="Z63" s="36"/>
      <c r="AA63" s="36"/>
      <c r="AB63" s="36"/>
      <c r="AC63" s="36"/>
      <c r="AD63" s="36"/>
      <c r="AE63" s="36"/>
      <c r="AU63" s="19" t="s">
        <v>141</v>
      </c>
    </row>
    <row r="64" spans="1:47" s="9" customFormat="1" ht="24.95" customHeight="1">
      <c r="B64" s="142"/>
      <c r="C64" s="143"/>
      <c r="D64" s="144" t="s">
        <v>142</v>
      </c>
      <c r="E64" s="145"/>
      <c r="F64" s="145"/>
      <c r="G64" s="145"/>
      <c r="H64" s="145"/>
      <c r="I64" s="145"/>
      <c r="J64" s="146">
        <f>J90</f>
        <v>0</v>
      </c>
      <c r="K64" s="143"/>
      <c r="L64" s="147"/>
    </row>
    <row r="65" spans="1:31" s="10" customFormat="1" ht="19.899999999999999" customHeight="1">
      <c r="B65" s="148"/>
      <c r="C65" s="99"/>
      <c r="D65" s="149" t="s">
        <v>143</v>
      </c>
      <c r="E65" s="150"/>
      <c r="F65" s="150"/>
      <c r="G65" s="150"/>
      <c r="H65" s="150"/>
      <c r="I65" s="150"/>
      <c r="J65" s="151">
        <f>J91</f>
        <v>0</v>
      </c>
      <c r="K65" s="99"/>
      <c r="L65" s="152"/>
    </row>
    <row r="66" spans="1:31" s="9" customFormat="1" ht="24.95" customHeight="1">
      <c r="B66" s="142"/>
      <c r="C66" s="143"/>
      <c r="D66" s="144" t="s">
        <v>1001</v>
      </c>
      <c r="E66" s="145"/>
      <c r="F66" s="145"/>
      <c r="G66" s="145"/>
      <c r="H66" s="145"/>
      <c r="I66" s="145"/>
      <c r="J66" s="146">
        <f>J99</f>
        <v>0</v>
      </c>
      <c r="K66" s="143"/>
      <c r="L66" s="147"/>
    </row>
    <row r="67" spans="1:31" s="10" customFormat="1" ht="19.899999999999999" customHeight="1">
      <c r="B67" s="148"/>
      <c r="C67" s="99"/>
      <c r="D67" s="149" t="s">
        <v>1002</v>
      </c>
      <c r="E67" s="150"/>
      <c r="F67" s="150"/>
      <c r="G67" s="150"/>
      <c r="H67" s="150"/>
      <c r="I67" s="150"/>
      <c r="J67" s="151">
        <f>J100</f>
        <v>0</v>
      </c>
      <c r="K67" s="99"/>
      <c r="L67" s="152"/>
    </row>
    <row r="68" spans="1:31" s="2" customFormat="1" ht="21.75" customHeight="1">
      <c r="A68" s="36"/>
      <c r="B68" s="37"/>
      <c r="C68" s="38"/>
      <c r="D68" s="38"/>
      <c r="E68" s="38"/>
      <c r="F68" s="38"/>
      <c r="G68" s="38"/>
      <c r="H68" s="38"/>
      <c r="I68" s="38"/>
      <c r="J68" s="38"/>
      <c r="K68" s="38"/>
      <c r="L68" s="115"/>
      <c r="S68" s="36"/>
      <c r="T68" s="36"/>
      <c r="U68" s="36"/>
      <c r="V68" s="36"/>
      <c r="W68" s="36"/>
      <c r="X68" s="36"/>
      <c r="Y68" s="36"/>
      <c r="Z68" s="36"/>
      <c r="AA68" s="36"/>
      <c r="AB68" s="36"/>
      <c r="AC68" s="36"/>
      <c r="AD68" s="36"/>
      <c r="AE68" s="36"/>
    </row>
    <row r="69" spans="1:31" s="2" customFormat="1" ht="6.95" customHeight="1">
      <c r="A69" s="36"/>
      <c r="B69" s="49"/>
      <c r="C69" s="50"/>
      <c r="D69" s="50"/>
      <c r="E69" s="50"/>
      <c r="F69" s="50"/>
      <c r="G69" s="50"/>
      <c r="H69" s="50"/>
      <c r="I69" s="50"/>
      <c r="J69" s="50"/>
      <c r="K69" s="50"/>
      <c r="L69" s="115"/>
      <c r="S69" s="36"/>
      <c r="T69" s="36"/>
      <c r="U69" s="36"/>
      <c r="V69" s="36"/>
      <c r="W69" s="36"/>
      <c r="X69" s="36"/>
      <c r="Y69" s="36"/>
      <c r="Z69" s="36"/>
      <c r="AA69" s="36"/>
      <c r="AB69" s="36"/>
      <c r="AC69" s="36"/>
      <c r="AD69" s="36"/>
      <c r="AE69" s="36"/>
    </row>
    <row r="73" spans="1:31" s="2" customFormat="1" ht="6.95" customHeight="1">
      <c r="A73" s="36"/>
      <c r="B73" s="51"/>
      <c r="C73" s="52"/>
      <c r="D73" s="52"/>
      <c r="E73" s="52"/>
      <c r="F73" s="52"/>
      <c r="G73" s="52"/>
      <c r="H73" s="52"/>
      <c r="I73" s="52"/>
      <c r="J73" s="52"/>
      <c r="K73" s="52"/>
      <c r="L73" s="115"/>
      <c r="S73" s="36"/>
      <c r="T73" s="36"/>
      <c r="U73" s="36"/>
      <c r="V73" s="36"/>
      <c r="W73" s="36"/>
      <c r="X73" s="36"/>
      <c r="Y73" s="36"/>
      <c r="Z73" s="36"/>
      <c r="AA73" s="36"/>
      <c r="AB73" s="36"/>
      <c r="AC73" s="36"/>
      <c r="AD73" s="36"/>
      <c r="AE73" s="36"/>
    </row>
    <row r="74" spans="1:31" s="2" customFormat="1" ht="24.95" customHeight="1">
      <c r="A74" s="36"/>
      <c r="B74" s="37"/>
      <c r="C74" s="25" t="s">
        <v>156</v>
      </c>
      <c r="D74" s="38"/>
      <c r="E74" s="38"/>
      <c r="F74" s="38"/>
      <c r="G74" s="38"/>
      <c r="H74" s="38"/>
      <c r="I74" s="38"/>
      <c r="J74" s="38"/>
      <c r="K74" s="38"/>
      <c r="L74" s="115"/>
      <c r="S74" s="36"/>
      <c r="T74" s="36"/>
      <c r="U74" s="36"/>
      <c r="V74" s="36"/>
      <c r="W74" s="36"/>
      <c r="X74" s="36"/>
      <c r="Y74" s="36"/>
      <c r="Z74" s="36"/>
      <c r="AA74" s="36"/>
      <c r="AB74" s="36"/>
      <c r="AC74" s="36"/>
      <c r="AD74" s="36"/>
      <c r="AE74" s="36"/>
    </row>
    <row r="75" spans="1:31" s="2" customFormat="1" ht="6.95" customHeight="1">
      <c r="A75" s="36"/>
      <c r="B75" s="37"/>
      <c r="C75" s="38"/>
      <c r="D75" s="38"/>
      <c r="E75" s="38"/>
      <c r="F75" s="38"/>
      <c r="G75" s="38"/>
      <c r="H75" s="38"/>
      <c r="I75" s="38"/>
      <c r="J75" s="38"/>
      <c r="K75" s="38"/>
      <c r="L75" s="115"/>
      <c r="S75" s="36"/>
      <c r="T75" s="36"/>
      <c r="U75" s="36"/>
      <c r="V75" s="36"/>
      <c r="W75" s="36"/>
      <c r="X75" s="36"/>
      <c r="Y75" s="36"/>
      <c r="Z75" s="36"/>
      <c r="AA75" s="36"/>
      <c r="AB75" s="36"/>
      <c r="AC75" s="36"/>
      <c r="AD75" s="36"/>
      <c r="AE75" s="36"/>
    </row>
    <row r="76" spans="1:31" s="2" customFormat="1" ht="12" customHeight="1">
      <c r="A76" s="36"/>
      <c r="B76" s="37"/>
      <c r="C76" s="31" t="s">
        <v>16</v>
      </c>
      <c r="D76" s="38"/>
      <c r="E76" s="38"/>
      <c r="F76" s="38"/>
      <c r="G76" s="38"/>
      <c r="H76" s="38"/>
      <c r="I76" s="38"/>
      <c r="J76" s="38"/>
      <c r="K76" s="38"/>
      <c r="L76" s="115"/>
      <c r="S76" s="36"/>
      <c r="T76" s="36"/>
      <c r="U76" s="36"/>
      <c r="V76" s="36"/>
      <c r="W76" s="36"/>
      <c r="X76" s="36"/>
      <c r="Y76" s="36"/>
      <c r="Z76" s="36"/>
      <c r="AA76" s="36"/>
      <c r="AB76" s="36"/>
      <c r="AC76" s="36"/>
      <c r="AD76" s="36"/>
      <c r="AE76" s="36"/>
    </row>
    <row r="77" spans="1:31" s="2" customFormat="1" ht="16.5" customHeight="1">
      <c r="A77" s="36"/>
      <c r="B77" s="37"/>
      <c r="C77" s="38"/>
      <c r="D77" s="38"/>
      <c r="E77" s="394" t="str">
        <f>E7</f>
        <v>Oprava propustků na trati odb. Moravice - Svobodné Heřmanice</v>
      </c>
      <c r="F77" s="395"/>
      <c r="G77" s="395"/>
      <c r="H77" s="395"/>
      <c r="I77" s="38"/>
      <c r="J77" s="38"/>
      <c r="K77" s="38"/>
      <c r="L77" s="115"/>
      <c r="S77" s="36"/>
      <c r="T77" s="36"/>
      <c r="U77" s="36"/>
      <c r="V77" s="36"/>
      <c r="W77" s="36"/>
      <c r="X77" s="36"/>
      <c r="Y77" s="36"/>
      <c r="Z77" s="36"/>
      <c r="AA77" s="36"/>
      <c r="AB77" s="36"/>
      <c r="AC77" s="36"/>
      <c r="AD77" s="36"/>
      <c r="AE77" s="36"/>
    </row>
    <row r="78" spans="1:31" s="1" customFormat="1" ht="12" customHeight="1">
      <c r="B78" s="23"/>
      <c r="C78" s="31" t="s">
        <v>134</v>
      </c>
      <c r="D78" s="24"/>
      <c r="E78" s="24"/>
      <c r="F78" s="24"/>
      <c r="G78" s="24"/>
      <c r="H78" s="24"/>
      <c r="I78" s="24"/>
      <c r="J78" s="24"/>
      <c r="K78" s="24"/>
      <c r="L78" s="22"/>
    </row>
    <row r="79" spans="1:31" s="2" customFormat="1" ht="16.5" customHeight="1">
      <c r="A79" s="36"/>
      <c r="B79" s="37"/>
      <c r="C79" s="38"/>
      <c r="D79" s="38"/>
      <c r="E79" s="394" t="s">
        <v>1333</v>
      </c>
      <c r="F79" s="396"/>
      <c r="G79" s="396"/>
      <c r="H79" s="396"/>
      <c r="I79" s="38"/>
      <c r="J79" s="38"/>
      <c r="K79" s="38"/>
      <c r="L79" s="115"/>
      <c r="S79" s="36"/>
      <c r="T79" s="36"/>
      <c r="U79" s="36"/>
      <c r="V79" s="36"/>
      <c r="W79" s="36"/>
      <c r="X79" s="36"/>
      <c r="Y79" s="36"/>
      <c r="Z79" s="36"/>
      <c r="AA79" s="36"/>
      <c r="AB79" s="36"/>
      <c r="AC79" s="36"/>
      <c r="AD79" s="36"/>
      <c r="AE79" s="36"/>
    </row>
    <row r="80" spans="1:31" s="2" customFormat="1" ht="12" customHeight="1">
      <c r="A80" s="36"/>
      <c r="B80" s="37"/>
      <c r="C80" s="31" t="s">
        <v>136</v>
      </c>
      <c r="D80" s="38"/>
      <c r="E80" s="38"/>
      <c r="F80" s="38"/>
      <c r="G80" s="38"/>
      <c r="H80" s="38"/>
      <c r="I80" s="38"/>
      <c r="J80" s="38"/>
      <c r="K80" s="38"/>
      <c r="L80" s="115"/>
      <c r="S80" s="36"/>
      <c r="T80" s="36"/>
      <c r="U80" s="36"/>
      <c r="V80" s="36"/>
      <c r="W80" s="36"/>
      <c r="X80" s="36"/>
      <c r="Y80" s="36"/>
      <c r="Z80" s="36"/>
      <c r="AA80" s="36"/>
      <c r="AB80" s="36"/>
      <c r="AC80" s="36"/>
      <c r="AD80" s="36"/>
      <c r="AE80" s="36"/>
    </row>
    <row r="81" spans="1:65" s="2" customFormat="1" ht="16.5" customHeight="1">
      <c r="A81" s="36"/>
      <c r="B81" s="37"/>
      <c r="C81" s="38"/>
      <c r="D81" s="38"/>
      <c r="E81" s="348" t="str">
        <f>E11</f>
        <v>SO 03.3 - Propustek v km 14,995 - kabelové trasy</v>
      </c>
      <c r="F81" s="396"/>
      <c r="G81" s="396"/>
      <c r="H81" s="396"/>
      <c r="I81" s="38"/>
      <c r="J81" s="38"/>
      <c r="K81" s="38"/>
      <c r="L81" s="115"/>
      <c r="S81" s="36"/>
      <c r="T81" s="36"/>
      <c r="U81" s="36"/>
      <c r="V81" s="36"/>
      <c r="W81" s="36"/>
      <c r="X81" s="36"/>
      <c r="Y81" s="36"/>
      <c r="Z81" s="36"/>
      <c r="AA81" s="36"/>
      <c r="AB81" s="36"/>
      <c r="AC81" s="36"/>
      <c r="AD81" s="36"/>
      <c r="AE81" s="36"/>
    </row>
    <row r="82" spans="1:65" s="2" customFormat="1" ht="6.95" customHeight="1">
      <c r="A82" s="36"/>
      <c r="B82" s="37"/>
      <c r="C82" s="38"/>
      <c r="D82" s="38"/>
      <c r="E82" s="38"/>
      <c r="F82" s="38"/>
      <c r="G82" s="38"/>
      <c r="H82" s="38"/>
      <c r="I82" s="38"/>
      <c r="J82" s="38"/>
      <c r="K82" s="38"/>
      <c r="L82" s="115"/>
      <c r="S82" s="36"/>
      <c r="T82" s="36"/>
      <c r="U82" s="36"/>
      <c r="V82" s="36"/>
      <c r="W82" s="36"/>
      <c r="X82" s="36"/>
      <c r="Y82" s="36"/>
      <c r="Z82" s="36"/>
      <c r="AA82" s="36"/>
      <c r="AB82" s="36"/>
      <c r="AC82" s="36"/>
      <c r="AD82" s="36"/>
      <c r="AE82" s="36"/>
    </row>
    <row r="83" spans="1:65" s="2" customFormat="1" ht="12" customHeight="1">
      <c r="A83" s="36"/>
      <c r="B83" s="37"/>
      <c r="C83" s="31" t="s">
        <v>21</v>
      </c>
      <c r="D83" s="38"/>
      <c r="E83" s="38"/>
      <c r="F83" s="29" t="str">
        <f>F14</f>
        <v>OŘ Ostrava</v>
      </c>
      <c r="G83" s="38"/>
      <c r="H83" s="38"/>
      <c r="I83" s="31" t="s">
        <v>23</v>
      </c>
      <c r="J83" s="61" t="str">
        <f>IF(J14="","",J14)</f>
        <v>10. 5. 2023</v>
      </c>
      <c r="K83" s="38"/>
      <c r="L83" s="115"/>
      <c r="S83" s="36"/>
      <c r="T83" s="36"/>
      <c r="U83" s="36"/>
      <c r="V83" s="36"/>
      <c r="W83" s="36"/>
      <c r="X83" s="36"/>
      <c r="Y83" s="36"/>
      <c r="Z83" s="36"/>
      <c r="AA83" s="36"/>
      <c r="AB83" s="36"/>
      <c r="AC83" s="36"/>
      <c r="AD83" s="36"/>
      <c r="AE83" s="36"/>
    </row>
    <row r="84" spans="1:65" s="2" customFormat="1" ht="6.95" customHeight="1">
      <c r="A84" s="36"/>
      <c r="B84" s="37"/>
      <c r="C84" s="38"/>
      <c r="D84" s="38"/>
      <c r="E84" s="38"/>
      <c r="F84" s="38"/>
      <c r="G84" s="38"/>
      <c r="H84" s="38"/>
      <c r="I84" s="38"/>
      <c r="J84" s="38"/>
      <c r="K84" s="38"/>
      <c r="L84" s="115"/>
      <c r="S84" s="36"/>
      <c r="T84" s="36"/>
      <c r="U84" s="36"/>
      <c r="V84" s="36"/>
      <c r="W84" s="36"/>
      <c r="X84" s="36"/>
      <c r="Y84" s="36"/>
      <c r="Z84" s="36"/>
      <c r="AA84" s="36"/>
      <c r="AB84" s="36"/>
      <c r="AC84" s="36"/>
      <c r="AD84" s="36"/>
      <c r="AE84" s="36"/>
    </row>
    <row r="85" spans="1:65" s="2" customFormat="1" ht="15.2" customHeight="1">
      <c r="A85" s="36"/>
      <c r="B85" s="37"/>
      <c r="C85" s="31" t="s">
        <v>25</v>
      </c>
      <c r="D85" s="38"/>
      <c r="E85" s="38"/>
      <c r="F85" s="29" t="str">
        <f>E17</f>
        <v>Správa železnic s.o. OŘ Ostrava</v>
      </c>
      <c r="G85" s="38"/>
      <c r="H85" s="38"/>
      <c r="I85" s="31" t="s">
        <v>33</v>
      </c>
      <c r="J85" s="34" t="str">
        <f>E23</f>
        <v xml:space="preserve"> </v>
      </c>
      <c r="K85" s="38"/>
      <c r="L85" s="115"/>
      <c r="S85" s="36"/>
      <c r="T85" s="36"/>
      <c r="U85" s="36"/>
      <c r="V85" s="36"/>
      <c r="W85" s="36"/>
      <c r="X85" s="36"/>
      <c r="Y85" s="36"/>
      <c r="Z85" s="36"/>
      <c r="AA85" s="36"/>
      <c r="AB85" s="36"/>
      <c r="AC85" s="36"/>
      <c r="AD85" s="36"/>
      <c r="AE85" s="36"/>
    </row>
    <row r="86" spans="1:65" s="2" customFormat="1" ht="15.2" customHeight="1">
      <c r="A86" s="36"/>
      <c r="B86" s="37"/>
      <c r="C86" s="31" t="s">
        <v>31</v>
      </c>
      <c r="D86" s="38"/>
      <c r="E86" s="38"/>
      <c r="F86" s="29" t="str">
        <f>IF(E20="","",E20)</f>
        <v>Vyplň údaj</v>
      </c>
      <c r="G86" s="38"/>
      <c r="H86" s="38"/>
      <c r="I86" s="31" t="s">
        <v>36</v>
      </c>
      <c r="J86" s="34" t="str">
        <f>E26</f>
        <v xml:space="preserve"> </v>
      </c>
      <c r="K86" s="38"/>
      <c r="L86" s="115"/>
      <c r="S86" s="36"/>
      <c r="T86" s="36"/>
      <c r="U86" s="36"/>
      <c r="V86" s="36"/>
      <c r="W86" s="36"/>
      <c r="X86" s="36"/>
      <c r="Y86" s="36"/>
      <c r="Z86" s="36"/>
      <c r="AA86" s="36"/>
      <c r="AB86" s="36"/>
      <c r="AC86" s="36"/>
      <c r="AD86" s="36"/>
      <c r="AE86" s="36"/>
    </row>
    <row r="87" spans="1:65" s="2" customFormat="1" ht="10.35" customHeight="1">
      <c r="A87" s="36"/>
      <c r="B87" s="37"/>
      <c r="C87" s="38"/>
      <c r="D87" s="38"/>
      <c r="E87" s="38"/>
      <c r="F87" s="38"/>
      <c r="G87" s="38"/>
      <c r="H87" s="38"/>
      <c r="I87" s="38"/>
      <c r="J87" s="38"/>
      <c r="K87" s="38"/>
      <c r="L87" s="115"/>
      <c r="S87" s="36"/>
      <c r="T87" s="36"/>
      <c r="U87" s="36"/>
      <c r="V87" s="36"/>
      <c r="W87" s="36"/>
      <c r="X87" s="36"/>
      <c r="Y87" s="36"/>
      <c r="Z87" s="36"/>
      <c r="AA87" s="36"/>
      <c r="AB87" s="36"/>
      <c r="AC87" s="36"/>
      <c r="AD87" s="36"/>
      <c r="AE87" s="36"/>
    </row>
    <row r="88" spans="1:65" s="11" customFormat="1" ht="29.25" customHeight="1">
      <c r="A88" s="153"/>
      <c r="B88" s="154"/>
      <c r="C88" s="155" t="s">
        <v>157</v>
      </c>
      <c r="D88" s="156" t="s">
        <v>58</v>
      </c>
      <c r="E88" s="156" t="s">
        <v>54</v>
      </c>
      <c r="F88" s="156" t="s">
        <v>55</v>
      </c>
      <c r="G88" s="156" t="s">
        <v>158</v>
      </c>
      <c r="H88" s="156" t="s">
        <v>159</v>
      </c>
      <c r="I88" s="156" t="s">
        <v>160</v>
      </c>
      <c r="J88" s="156" t="s">
        <v>140</v>
      </c>
      <c r="K88" s="157" t="s">
        <v>161</v>
      </c>
      <c r="L88" s="158"/>
      <c r="M88" s="70" t="s">
        <v>19</v>
      </c>
      <c r="N88" s="71" t="s">
        <v>43</v>
      </c>
      <c r="O88" s="71" t="s">
        <v>162</v>
      </c>
      <c r="P88" s="71" t="s">
        <v>163</v>
      </c>
      <c r="Q88" s="71" t="s">
        <v>164</v>
      </c>
      <c r="R88" s="71" t="s">
        <v>165</v>
      </c>
      <c r="S88" s="71" t="s">
        <v>166</v>
      </c>
      <c r="T88" s="72" t="s">
        <v>167</v>
      </c>
      <c r="U88" s="153"/>
      <c r="V88" s="153"/>
      <c r="W88" s="153"/>
      <c r="X88" s="153"/>
      <c r="Y88" s="153"/>
      <c r="Z88" s="153"/>
      <c r="AA88" s="153"/>
      <c r="AB88" s="153"/>
      <c r="AC88" s="153"/>
      <c r="AD88" s="153"/>
      <c r="AE88" s="153"/>
    </row>
    <row r="89" spans="1:65" s="2" customFormat="1" ht="22.9" customHeight="1">
      <c r="A89" s="36"/>
      <c r="B89" s="37"/>
      <c r="C89" s="77" t="s">
        <v>168</v>
      </c>
      <c r="D89" s="38"/>
      <c r="E89" s="38"/>
      <c r="F89" s="38"/>
      <c r="G89" s="38"/>
      <c r="H89" s="38"/>
      <c r="I89" s="38"/>
      <c r="J89" s="159">
        <f>BK89</f>
        <v>0</v>
      </c>
      <c r="K89" s="38"/>
      <c r="L89" s="41"/>
      <c r="M89" s="73"/>
      <c r="N89" s="160"/>
      <c r="O89" s="74"/>
      <c r="P89" s="161">
        <f>P90+P99</f>
        <v>0</v>
      </c>
      <c r="Q89" s="74"/>
      <c r="R89" s="161">
        <f>R90+R99</f>
        <v>0.47988000000000003</v>
      </c>
      <c r="S89" s="74"/>
      <c r="T89" s="162">
        <f>T90+T99</f>
        <v>0</v>
      </c>
      <c r="U89" s="36"/>
      <c r="V89" s="36"/>
      <c r="W89" s="36"/>
      <c r="X89" s="36"/>
      <c r="Y89" s="36"/>
      <c r="Z89" s="36"/>
      <c r="AA89" s="36"/>
      <c r="AB89" s="36"/>
      <c r="AC89" s="36"/>
      <c r="AD89" s="36"/>
      <c r="AE89" s="36"/>
      <c r="AT89" s="19" t="s">
        <v>72</v>
      </c>
      <c r="AU89" s="19" t="s">
        <v>141</v>
      </c>
      <c r="BK89" s="163">
        <f>BK90+BK99</f>
        <v>0</v>
      </c>
    </row>
    <row r="90" spans="1:65" s="12" customFormat="1" ht="25.9" customHeight="1">
      <c r="B90" s="164"/>
      <c r="C90" s="165"/>
      <c r="D90" s="166" t="s">
        <v>72</v>
      </c>
      <c r="E90" s="167" t="s">
        <v>169</v>
      </c>
      <c r="F90" s="167" t="s">
        <v>170</v>
      </c>
      <c r="G90" s="165"/>
      <c r="H90" s="165"/>
      <c r="I90" s="168"/>
      <c r="J90" s="169">
        <f>BK90</f>
        <v>0</v>
      </c>
      <c r="K90" s="165"/>
      <c r="L90" s="170"/>
      <c r="M90" s="171"/>
      <c r="N90" s="172"/>
      <c r="O90" s="172"/>
      <c r="P90" s="173">
        <f>P91</f>
        <v>0</v>
      </c>
      <c r="Q90" s="172"/>
      <c r="R90" s="173">
        <f>R91</f>
        <v>0.44280000000000003</v>
      </c>
      <c r="S90" s="172"/>
      <c r="T90" s="174">
        <f>T91</f>
        <v>0</v>
      </c>
      <c r="AR90" s="175" t="s">
        <v>80</v>
      </c>
      <c r="AT90" s="176" t="s">
        <v>72</v>
      </c>
      <c r="AU90" s="176" t="s">
        <v>73</v>
      </c>
      <c r="AY90" s="175" t="s">
        <v>171</v>
      </c>
      <c r="BK90" s="177">
        <f>BK91</f>
        <v>0</v>
      </c>
    </row>
    <row r="91" spans="1:65" s="12" customFormat="1" ht="22.9" customHeight="1">
      <c r="B91" s="164"/>
      <c r="C91" s="165"/>
      <c r="D91" s="166" t="s">
        <v>72</v>
      </c>
      <c r="E91" s="178" t="s">
        <v>80</v>
      </c>
      <c r="F91" s="178" t="s">
        <v>172</v>
      </c>
      <c r="G91" s="165"/>
      <c r="H91" s="165"/>
      <c r="I91" s="168"/>
      <c r="J91" s="179">
        <f>BK91</f>
        <v>0</v>
      </c>
      <c r="K91" s="165"/>
      <c r="L91" s="170"/>
      <c r="M91" s="171"/>
      <c r="N91" s="172"/>
      <c r="O91" s="172"/>
      <c r="P91" s="173">
        <f>SUM(P92:P98)</f>
        <v>0</v>
      </c>
      <c r="Q91" s="172"/>
      <c r="R91" s="173">
        <f>SUM(R92:R98)</f>
        <v>0.44280000000000003</v>
      </c>
      <c r="S91" s="172"/>
      <c r="T91" s="174">
        <f>SUM(T92:T98)</f>
        <v>0</v>
      </c>
      <c r="AR91" s="175" t="s">
        <v>80</v>
      </c>
      <c r="AT91" s="176" t="s">
        <v>72</v>
      </c>
      <c r="AU91" s="176" t="s">
        <v>80</v>
      </c>
      <c r="AY91" s="175" t="s">
        <v>171</v>
      </c>
      <c r="BK91" s="177">
        <f>SUM(BK92:BK98)</f>
        <v>0</v>
      </c>
    </row>
    <row r="92" spans="1:65" s="2" customFormat="1" ht="24.2" customHeight="1">
      <c r="A92" s="36"/>
      <c r="B92" s="37"/>
      <c r="C92" s="180" t="s">
        <v>80</v>
      </c>
      <c r="D92" s="180" t="s">
        <v>173</v>
      </c>
      <c r="E92" s="181" t="s">
        <v>1003</v>
      </c>
      <c r="F92" s="182" t="s">
        <v>1004</v>
      </c>
      <c r="G92" s="183" t="s">
        <v>606</v>
      </c>
      <c r="H92" s="184">
        <v>12</v>
      </c>
      <c r="I92" s="185"/>
      <c r="J92" s="186">
        <f>ROUND(I92*H92,2)</f>
        <v>0</v>
      </c>
      <c r="K92" s="182" t="s">
        <v>177</v>
      </c>
      <c r="L92" s="41"/>
      <c r="M92" s="187" t="s">
        <v>19</v>
      </c>
      <c r="N92" s="188" t="s">
        <v>44</v>
      </c>
      <c r="O92" s="66"/>
      <c r="P92" s="189">
        <f>O92*H92</f>
        <v>0</v>
      </c>
      <c r="Q92" s="189">
        <v>3.6900000000000002E-2</v>
      </c>
      <c r="R92" s="189">
        <f>Q92*H92</f>
        <v>0.44280000000000003</v>
      </c>
      <c r="S92" s="189">
        <v>0</v>
      </c>
      <c r="T92" s="190">
        <f>S92*H92</f>
        <v>0</v>
      </c>
      <c r="U92" s="36"/>
      <c r="V92" s="36"/>
      <c r="W92" s="36"/>
      <c r="X92" s="36"/>
      <c r="Y92" s="36"/>
      <c r="Z92" s="36"/>
      <c r="AA92" s="36"/>
      <c r="AB92" s="36"/>
      <c r="AC92" s="36"/>
      <c r="AD92" s="36"/>
      <c r="AE92" s="36"/>
      <c r="AR92" s="191" t="s">
        <v>178</v>
      </c>
      <c r="AT92" s="191" t="s">
        <v>173</v>
      </c>
      <c r="AU92" s="191" t="s">
        <v>82</v>
      </c>
      <c r="AY92" s="19" t="s">
        <v>171</v>
      </c>
      <c r="BE92" s="192">
        <f>IF(N92="základní",J92,0)</f>
        <v>0</v>
      </c>
      <c r="BF92" s="192">
        <f>IF(N92="snížená",J92,0)</f>
        <v>0</v>
      </c>
      <c r="BG92" s="192">
        <f>IF(N92="zákl. přenesená",J92,0)</f>
        <v>0</v>
      </c>
      <c r="BH92" s="192">
        <f>IF(N92="sníž. přenesená",J92,0)</f>
        <v>0</v>
      </c>
      <c r="BI92" s="192">
        <f>IF(N92="nulová",J92,0)</f>
        <v>0</v>
      </c>
      <c r="BJ92" s="19" t="s">
        <v>80</v>
      </c>
      <c r="BK92" s="192">
        <f>ROUND(I92*H92,2)</f>
        <v>0</v>
      </c>
      <c r="BL92" s="19" t="s">
        <v>178</v>
      </c>
      <c r="BM92" s="191" t="s">
        <v>1571</v>
      </c>
    </row>
    <row r="93" spans="1:65" s="2" customFormat="1" ht="58.5">
      <c r="A93" s="36"/>
      <c r="B93" s="37"/>
      <c r="C93" s="38"/>
      <c r="D93" s="193" t="s">
        <v>180</v>
      </c>
      <c r="E93" s="38"/>
      <c r="F93" s="194" t="s">
        <v>1006</v>
      </c>
      <c r="G93" s="38"/>
      <c r="H93" s="38"/>
      <c r="I93" s="195"/>
      <c r="J93" s="38"/>
      <c r="K93" s="38"/>
      <c r="L93" s="41"/>
      <c r="M93" s="196"/>
      <c r="N93" s="197"/>
      <c r="O93" s="66"/>
      <c r="P93" s="66"/>
      <c r="Q93" s="66"/>
      <c r="R93" s="66"/>
      <c r="S93" s="66"/>
      <c r="T93" s="67"/>
      <c r="U93" s="36"/>
      <c r="V93" s="36"/>
      <c r="W93" s="36"/>
      <c r="X93" s="36"/>
      <c r="Y93" s="36"/>
      <c r="Z93" s="36"/>
      <c r="AA93" s="36"/>
      <c r="AB93" s="36"/>
      <c r="AC93" s="36"/>
      <c r="AD93" s="36"/>
      <c r="AE93" s="36"/>
      <c r="AT93" s="19" t="s">
        <v>180</v>
      </c>
      <c r="AU93" s="19" t="s">
        <v>82</v>
      </c>
    </row>
    <row r="94" spans="1:65" s="2" customFormat="1" ht="11.25">
      <c r="A94" s="36"/>
      <c r="B94" s="37"/>
      <c r="C94" s="38"/>
      <c r="D94" s="198" t="s">
        <v>182</v>
      </c>
      <c r="E94" s="38"/>
      <c r="F94" s="199" t="s">
        <v>1007</v>
      </c>
      <c r="G94" s="38"/>
      <c r="H94" s="38"/>
      <c r="I94" s="195"/>
      <c r="J94" s="38"/>
      <c r="K94" s="38"/>
      <c r="L94" s="41"/>
      <c r="M94" s="196"/>
      <c r="N94" s="197"/>
      <c r="O94" s="66"/>
      <c r="P94" s="66"/>
      <c r="Q94" s="66"/>
      <c r="R94" s="66"/>
      <c r="S94" s="66"/>
      <c r="T94" s="67"/>
      <c r="U94" s="36"/>
      <c r="V94" s="36"/>
      <c r="W94" s="36"/>
      <c r="X94" s="36"/>
      <c r="Y94" s="36"/>
      <c r="Z94" s="36"/>
      <c r="AA94" s="36"/>
      <c r="AB94" s="36"/>
      <c r="AC94" s="36"/>
      <c r="AD94" s="36"/>
      <c r="AE94" s="36"/>
      <c r="AT94" s="19" t="s">
        <v>182</v>
      </c>
      <c r="AU94" s="19" t="s">
        <v>82</v>
      </c>
    </row>
    <row r="95" spans="1:65" s="2" customFormat="1" ht="19.5">
      <c r="A95" s="36"/>
      <c r="B95" s="37"/>
      <c r="C95" s="38"/>
      <c r="D95" s="193" t="s">
        <v>1008</v>
      </c>
      <c r="E95" s="38"/>
      <c r="F95" s="256" t="s">
        <v>1009</v>
      </c>
      <c r="G95" s="38"/>
      <c r="H95" s="38"/>
      <c r="I95" s="195"/>
      <c r="J95" s="38"/>
      <c r="K95" s="38"/>
      <c r="L95" s="41"/>
      <c r="M95" s="196"/>
      <c r="N95" s="197"/>
      <c r="O95" s="66"/>
      <c r="P95" s="66"/>
      <c r="Q95" s="66"/>
      <c r="R95" s="66"/>
      <c r="S95" s="66"/>
      <c r="T95" s="67"/>
      <c r="U95" s="36"/>
      <c r="V95" s="36"/>
      <c r="W95" s="36"/>
      <c r="X95" s="36"/>
      <c r="Y95" s="36"/>
      <c r="Z95" s="36"/>
      <c r="AA95" s="36"/>
      <c r="AB95" s="36"/>
      <c r="AC95" s="36"/>
      <c r="AD95" s="36"/>
      <c r="AE95" s="36"/>
      <c r="AT95" s="19" t="s">
        <v>1008</v>
      </c>
      <c r="AU95" s="19" t="s">
        <v>82</v>
      </c>
    </row>
    <row r="96" spans="1:65" s="13" customFormat="1" ht="22.5">
      <c r="B96" s="200"/>
      <c r="C96" s="201"/>
      <c r="D96" s="193" t="s">
        <v>184</v>
      </c>
      <c r="E96" s="202" t="s">
        <v>19</v>
      </c>
      <c r="F96" s="203" t="s">
        <v>1010</v>
      </c>
      <c r="G96" s="201"/>
      <c r="H96" s="202" t="s">
        <v>19</v>
      </c>
      <c r="I96" s="204"/>
      <c r="J96" s="201"/>
      <c r="K96" s="201"/>
      <c r="L96" s="205"/>
      <c r="M96" s="206"/>
      <c r="N96" s="207"/>
      <c r="O96" s="207"/>
      <c r="P96" s="207"/>
      <c r="Q96" s="207"/>
      <c r="R96" s="207"/>
      <c r="S96" s="207"/>
      <c r="T96" s="208"/>
      <c r="AT96" s="209" t="s">
        <v>184</v>
      </c>
      <c r="AU96" s="209" t="s">
        <v>82</v>
      </c>
      <c r="AV96" s="13" t="s">
        <v>80</v>
      </c>
      <c r="AW96" s="13" t="s">
        <v>35</v>
      </c>
      <c r="AX96" s="13" t="s">
        <v>73</v>
      </c>
      <c r="AY96" s="209" t="s">
        <v>171</v>
      </c>
    </row>
    <row r="97" spans="1:65" s="14" customFormat="1" ht="11.25">
      <c r="B97" s="210"/>
      <c r="C97" s="211"/>
      <c r="D97" s="193" t="s">
        <v>184</v>
      </c>
      <c r="E97" s="212" t="s">
        <v>19</v>
      </c>
      <c r="F97" s="213" t="s">
        <v>1011</v>
      </c>
      <c r="G97" s="211"/>
      <c r="H97" s="214">
        <v>12</v>
      </c>
      <c r="I97" s="215"/>
      <c r="J97" s="211"/>
      <c r="K97" s="211"/>
      <c r="L97" s="216"/>
      <c r="M97" s="217"/>
      <c r="N97" s="218"/>
      <c r="O97" s="218"/>
      <c r="P97" s="218"/>
      <c r="Q97" s="218"/>
      <c r="R97" s="218"/>
      <c r="S97" s="218"/>
      <c r="T97" s="219"/>
      <c r="AT97" s="220" t="s">
        <v>184</v>
      </c>
      <c r="AU97" s="220" t="s">
        <v>82</v>
      </c>
      <c r="AV97" s="14" t="s">
        <v>82</v>
      </c>
      <c r="AW97" s="14" t="s">
        <v>35</v>
      </c>
      <c r="AX97" s="14" t="s">
        <v>73</v>
      </c>
      <c r="AY97" s="220" t="s">
        <v>171</v>
      </c>
    </row>
    <row r="98" spans="1:65" s="15" customFormat="1" ht="11.25">
      <c r="B98" s="221"/>
      <c r="C98" s="222"/>
      <c r="D98" s="193" t="s">
        <v>184</v>
      </c>
      <c r="E98" s="223" t="s">
        <v>19</v>
      </c>
      <c r="F98" s="224" t="s">
        <v>189</v>
      </c>
      <c r="G98" s="222"/>
      <c r="H98" s="225">
        <v>12</v>
      </c>
      <c r="I98" s="226"/>
      <c r="J98" s="222"/>
      <c r="K98" s="222"/>
      <c r="L98" s="227"/>
      <c r="M98" s="228"/>
      <c r="N98" s="229"/>
      <c r="O98" s="229"/>
      <c r="P98" s="229"/>
      <c r="Q98" s="229"/>
      <c r="R98" s="229"/>
      <c r="S98" s="229"/>
      <c r="T98" s="230"/>
      <c r="AT98" s="231" t="s">
        <v>184</v>
      </c>
      <c r="AU98" s="231" t="s">
        <v>82</v>
      </c>
      <c r="AV98" s="15" t="s">
        <v>178</v>
      </c>
      <c r="AW98" s="15" t="s">
        <v>35</v>
      </c>
      <c r="AX98" s="15" t="s">
        <v>80</v>
      </c>
      <c r="AY98" s="231" t="s">
        <v>171</v>
      </c>
    </row>
    <row r="99" spans="1:65" s="12" customFormat="1" ht="25.9" customHeight="1">
      <c r="B99" s="164"/>
      <c r="C99" s="165"/>
      <c r="D99" s="166" t="s">
        <v>72</v>
      </c>
      <c r="E99" s="167" t="s">
        <v>335</v>
      </c>
      <c r="F99" s="167" t="s">
        <v>1012</v>
      </c>
      <c r="G99" s="165"/>
      <c r="H99" s="165"/>
      <c r="I99" s="168"/>
      <c r="J99" s="169">
        <f>BK99</f>
        <v>0</v>
      </c>
      <c r="K99" s="165"/>
      <c r="L99" s="170"/>
      <c r="M99" s="171"/>
      <c r="N99" s="172"/>
      <c r="O99" s="172"/>
      <c r="P99" s="173">
        <f>P100</f>
        <v>0</v>
      </c>
      <c r="Q99" s="172"/>
      <c r="R99" s="173">
        <f>R100</f>
        <v>3.7080000000000002E-2</v>
      </c>
      <c r="S99" s="172"/>
      <c r="T99" s="174">
        <f>T100</f>
        <v>0</v>
      </c>
      <c r="AR99" s="175" t="s">
        <v>197</v>
      </c>
      <c r="AT99" s="176" t="s">
        <v>72</v>
      </c>
      <c r="AU99" s="176" t="s">
        <v>73</v>
      </c>
      <c r="AY99" s="175" t="s">
        <v>171</v>
      </c>
      <c r="BK99" s="177">
        <f>BK100</f>
        <v>0</v>
      </c>
    </row>
    <row r="100" spans="1:65" s="12" customFormat="1" ht="22.9" customHeight="1">
      <c r="B100" s="164"/>
      <c r="C100" s="165"/>
      <c r="D100" s="166" t="s">
        <v>72</v>
      </c>
      <c r="E100" s="178" t="s">
        <v>1013</v>
      </c>
      <c r="F100" s="178" t="s">
        <v>1014</v>
      </c>
      <c r="G100" s="165"/>
      <c r="H100" s="165"/>
      <c r="I100" s="168"/>
      <c r="J100" s="179">
        <f>BK100</f>
        <v>0</v>
      </c>
      <c r="K100" s="165"/>
      <c r="L100" s="170"/>
      <c r="M100" s="171"/>
      <c r="N100" s="172"/>
      <c r="O100" s="172"/>
      <c r="P100" s="173">
        <f>SUM(P101:P120)</f>
        <v>0</v>
      </c>
      <c r="Q100" s="172"/>
      <c r="R100" s="173">
        <f>SUM(R101:R120)</f>
        <v>3.7080000000000002E-2</v>
      </c>
      <c r="S100" s="172"/>
      <c r="T100" s="174">
        <f>SUM(T101:T120)</f>
        <v>0</v>
      </c>
      <c r="AR100" s="175" t="s">
        <v>197</v>
      </c>
      <c r="AT100" s="176" t="s">
        <v>72</v>
      </c>
      <c r="AU100" s="176" t="s">
        <v>80</v>
      </c>
      <c r="AY100" s="175" t="s">
        <v>171</v>
      </c>
      <c r="BK100" s="177">
        <f>SUM(BK101:BK120)</f>
        <v>0</v>
      </c>
    </row>
    <row r="101" spans="1:65" s="2" customFormat="1" ht="24.2" customHeight="1">
      <c r="A101" s="36"/>
      <c r="B101" s="37"/>
      <c r="C101" s="180" t="s">
        <v>82</v>
      </c>
      <c r="D101" s="180" t="s">
        <v>173</v>
      </c>
      <c r="E101" s="181" t="s">
        <v>1015</v>
      </c>
      <c r="F101" s="182" t="s">
        <v>1016</v>
      </c>
      <c r="G101" s="183" t="s">
        <v>606</v>
      </c>
      <c r="H101" s="184">
        <v>12</v>
      </c>
      <c r="I101" s="185"/>
      <c r="J101" s="186">
        <f>ROUND(I101*H101,2)</f>
        <v>0</v>
      </c>
      <c r="K101" s="182" t="s">
        <v>177</v>
      </c>
      <c r="L101" s="41"/>
      <c r="M101" s="187" t="s">
        <v>19</v>
      </c>
      <c r="N101" s="188" t="s">
        <v>44</v>
      </c>
      <c r="O101" s="66"/>
      <c r="P101" s="189">
        <f>O101*H101</f>
        <v>0</v>
      </c>
      <c r="Q101" s="189">
        <v>0</v>
      </c>
      <c r="R101" s="189">
        <f>Q101*H101</f>
        <v>0</v>
      </c>
      <c r="S101" s="189">
        <v>0</v>
      </c>
      <c r="T101" s="190">
        <f>S101*H101</f>
        <v>0</v>
      </c>
      <c r="U101" s="36"/>
      <c r="V101" s="36"/>
      <c r="W101" s="36"/>
      <c r="X101" s="36"/>
      <c r="Y101" s="36"/>
      <c r="Z101" s="36"/>
      <c r="AA101" s="36"/>
      <c r="AB101" s="36"/>
      <c r="AC101" s="36"/>
      <c r="AD101" s="36"/>
      <c r="AE101" s="36"/>
      <c r="AR101" s="191" t="s">
        <v>706</v>
      </c>
      <c r="AT101" s="191" t="s">
        <v>173</v>
      </c>
      <c r="AU101" s="191" t="s">
        <v>82</v>
      </c>
      <c r="AY101" s="19" t="s">
        <v>171</v>
      </c>
      <c r="BE101" s="192">
        <f>IF(N101="základní",J101,0)</f>
        <v>0</v>
      </c>
      <c r="BF101" s="192">
        <f>IF(N101="snížená",J101,0)</f>
        <v>0</v>
      </c>
      <c r="BG101" s="192">
        <f>IF(N101="zákl. přenesená",J101,0)</f>
        <v>0</v>
      </c>
      <c r="BH101" s="192">
        <f>IF(N101="sníž. přenesená",J101,0)</f>
        <v>0</v>
      </c>
      <c r="BI101" s="192">
        <f>IF(N101="nulová",J101,0)</f>
        <v>0</v>
      </c>
      <c r="BJ101" s="19" t="s">
        <v>80</v>
      </c>
      <c r="BK101" s="192">
        <f>ROUND(I101*H101,2)</f>
        <v>0</v>
      </c>
      <c r="BL101" s="19" t="s">
        <v>706</v>
      </c>
      <c r="BM101" s="191" t="s">
        <v>1572</v>
      </c>
    </row>
    <row r="102" spans="1:65" s="2" customFormat="1" ht="39">
      <c r="A102" s="36"/>
      <c r="B102" s="37"/>
      <c r="C102" s="38"/>
      <c r="D102" s="193" t="s">
        <v>180</v>
      </c>
      <c r="E102" s="38"/>
      <c r="F102" s="194" t="s">
        <v>1018</v>
      </c>
      <c r="G102" s="38"/>
      <c r="H102" s="38"/>
      <c r="I102" s="195"/>
      <c r="J102" s="38"/>
      <c r="K102" s="38"/>
      <c r="L102" s="41"/>
      <c r="M102" s="196"/>
      <c r="N102" s="197"/>
      <c r="O102" s="66"/>
      <c r="P102" s="66"/>
      <c r="Q102" s="66"/>
      <c r="R102" s="66"/>
      <c r="S102" s="66"/>
      <c r="T102" s="67"/>
      <c r="U102" s="36"/>
      <c r="V102" s="36"/>
      <c r="W102" s="36"/>
      <c r="X102" s="36"/>
      <c r="Y102" s="36"/>
      <c r="Z102" s="36"/>
      <c r="AA102" s="36"/>
      <c r="AB102" s="36"/>
      <c r="AC102" s="36"/>
      <c r="AD102" s="36"/>
      <c r="AE102" s="36"/>
      <c r="AT102" s="19" t="s">
        <v>180</v>
      </c>
      <c r="AU102" s="19" t="s">
        <v>82</v>
      </c>
    </row>
    <row r="103" spans="1:65" s="2" customFormat="1" ht="11.25">
      <c r="A103" s="36"/>
      <c r="B103" s="37"/>
      <c r="C103" s="38"/>
      <c r="D103" s="198" t="s">
        <v>182</v>
      </c>
      <c r="E103" s="38"/>
      <c r="F103" s="199" t="s">
        <v>1019</v>
      </c>
      <c r="G103" s="38"/>
      <c r="H103" s="38"/>
      <c r="I103" s="195"/>
      <c r="J103" s="38"/>
      <c r="K103" s="38"/>
      <c r="L103" s="41"/>
      <c r="M103" s="196"/>
      <c r="N103" s="197"/>
      <c r="O103" s="66"/>
      <c r="P103" s="66"/>
      <c r="Q103" s="66"/>
      <c r="R103" s="66"/>
      <c r="S103" s="66"/>
      <c r="T103" s="67"/>
      <c r="U103" s="36"/>
      <c r="V103" s="36"/>
      <c r="W103" s="36"/>
      <c r="X103" s="36"/>
      <c r="Y103" s="36"/>
      <c r="Z103" s="36"/>
      <c r="AA103" s="36"/>
      <c r="AB103" s="36"/>
      <c r="AC103" s="36"/>
      <c r="AD103" s="36"/>
      <c r="AE103" s="36"/>
      <c r="AT103" s="19" t="s">
        <v>182</v>
      </c>
      <c r="AU103" s="19" t="s">
        <v>82</v>
      </c>
    </row>
    <row r="104" spans="1:65" s="13" customFormat="1" ht="11.25">
      <c r="B104" s="200"/>
      <c r="C104" s="201"/>
      <c r="D104" s="193" t="s">
        <v>184</v>
      </c>
      <c r="E104" s="202" t="s">
        <v>19</v>
      </c>
      <c r="F104" s="203" t="s">
        <v>1020</v>
      </c>
      <c r="G104" s="201"/>
      <c r="H104" s="202" t="s">
        <v>19</v>
      </c>
      <c r="I104" s="204"/>
      <c r="J104" s="201"/>
      <c r="K104" s="201"/>
      <c r="L104" s="205"/>
      <c r="M104" s="206"/>
      <c r="N104" s="207"/>
      <c r="O104" s="207"/>
      <c r="P104" s="207"/>
      <c r="Q104" s="207"/>
      <c r="R104" s="207"/>
      <c r="S104" s="207"/>
      <c r="T104" s="208"/>
      <c r="AT104" s="209" t="s">
        <v>184</v>
      </c>
      <c r="AU104" s="209" t="s">
        <v>82</v>
      </c>
      <c r="AV104" s="13" t="s">
        <v>80</v>
      </c>
      <c r="AW104" s="13" t="s">
        <v>35</v>
      </c>
      <c r="AX104" s="13" t="s">
        <v>73</v>
      </c>
      <c r="AY104" s="209" t="s">
        <v>171</v>
      </c>
    </row>
    <row r="105" spans="1:65" s="14" customFormat="1" ht="11.25">
      <c r="B105" s="210"/>
      <c r="C105" s="211"/>
      <c r="D105" s="193" t="s">
        <v>184</v>
      </c>
      <c r="E105" s="212" t="s">
        <v>19</v>
      </c>
      <c r="F105" s="213" t="s">
        <v>1021</v>
      </c>
      <c r="G105" s="211"/>
      <c r="H105" s="214">
        <v>12</v>
      </c>
      <c r="I105" s="215"/>
      <c r="J105" s="211"/>
      <c r="K105" s="211"/>
      <c r="L105" s="216"/>
      <c r="M105" s="217"/>
      <c r="N105" s="218"/>
      <c r="O105" s="218"/>
      <c r="P105" s="218"/>
      <c r="Q105" s="218"/>
      <c r="R105" s="218"/>
      <c r="S105" s="218"/>
      <c r="T105" s="219"/>
      <c r="AT105" s="220" t="s">
        <v>184</v>
      </c>
      <c r="AU105" s="220" t="s">
        <v>82</v>
      </c>
      <c r="AV105" s="14" t="s">
        <v>82</v>
      </c>
      <c r="AW105" s="14" t="s">
        <v>35</v>
      </c>
      <c r="AX105" s="14" t="s">
        <v>73</v>
      </c>
      <c r="AY105" s="220" t="s">
        <v>171</v>
      </c>
    </row>
    <row r="106" spans="1:65" s="15" customFormat="1" ht="11.25">
      <c r="B106" s="221"/>
      <c r="C106" s="222"/>
      <c r="D106" s="193" t="s">
        <v>184</v>
      </c>
      <c r="E106" s="223" t="s">
        <v>19</v>
      </c>
      <c r="F106" s="224" t="s">
        <v>189</v>
      </c>
      <c r="G106" s="222"/>
      <c r="H106" s="225">
        <v>12</v>
      </c>
      <c r="I106" s="226"/>
      <c r="J106" s="222"/>
      <c r="K106" s="222"/>
      <c r="L106" s="227"/>
      <c r="M106" s="228"/>
      <c r="N106" s="229"/>
      <c r="O106" s="229"/>
      <c r="P106" s="229"/>
      <c r="Q106" s="229"/>
      <c r="R106" s="229"/>
      <c r="S106" s="229"/>
      <c r="T106" s="230"/>
      <c r="AT106" s="231" t="s">
        <v>184</v>
      </c>
      <c r="AU106" s="231" t="s">
        <v>82</v>
      </c>
      <c r="AV106" s="15" t="s">
        <v>178</v>
      </c>
      <c r="AW106" s="15" t="s">
        <v>35</v>
      </c>
      <c r="AX106" s="15" t="s">
        <v>80</v>
      </c>
      <c r="AY106" s="231" t="s">
        <v>171</v>
      </c>
    </row>
    <row r="107" spans="1:65" s="2" customFormat="1" ht="24.2" customHeight="1">
      <c r="A107" s="36"/>
      <c r="B107" s="37"/>
      <c r="C107" s="180" t="s">
        <v>197</v>
      </c>
      <c r="D107" s="180" t="s">
        <v>173</v>
      </c>
      <c r="E107" s="181" t="s">
        <v>1022</v>
      </c>
      <c r="F107" s="182" t="s">
        <v>1023</v>
      </c>
      <c r="G107" s="183" t="s">
        <v>606</v>
      </c>
      <c r="H107" s="184">
        <v>12</v>
      </c>
      <c r="I107" s="185"/>
      <c r="J107" s="186">
        <f>ROUND(I107*H107,2)</f>
        <v>0</v>
      </c>
      <c r="K107" s="182" t="s">
        <v>177</v>
      </c>
      <c r="L107" s="41"/>
      <c r="M107" s="187" t="s">
        <v>19</v>
      </c>
      <c r="N107" s="188" t="s">
        <v>44</v>
      </c>
      <c r="O107" s="66"/>
      <c r="P107" s="189">
        <f>O107*H107</f>
        <v>0</v>
      </c>
      <c r="Q107" s="189">
        <v>0</v>
      </c>
      <c r="R107" s="189">
        <f>Q107*H107</f>
        <v>0</v>
      </c>
      <c r="S107" s="189">
        <v>0</v>
      </c>
      <c r="T107" s="190">
        <f>S107*H107</f>
        <v>0</v>
      </c>
      <c r="U107" s="36"/>
      <c r="V107" s="36"/>
      <c r="W107" s="36"/>
      <c r="X107" s="36"/>
      <c r="Y107" s="36"/>
      <c r="Z107" s="36"/>
      <c r="AA107" s="36"/>
      <c r="AB107" s="36"/>
      <c r="AC107" s="36"/>
      <c r="AD107" s="36"/>
      <c r="AE107" s="36"/>
      <c r="AR107" s="191" t="s">
        <v>178</v>
      </c>
      <c r="AT107" s="191" t="s">
        <v>173</v>
      </c>
      <c r="AU107" s="191" t="s">
        <v>82</v>
      </c>
      <c r="AY107" s="19" t="s">
        <v>171</v>
      </c>
      <c r="BE107" s="192">
        <f>IF(N107="základní",J107,0)</f>
        <v>0</v>
      </c>
      <c r="BF107" s="192">
        <f>IF(N107="snížená",J107,0)</f>
        <v>0</v>
      </c>
      <c r="BG107" s="192">
        <f>IF(N107="zákl. přenesená",J107,0)</f>
        <v>0</v>
      </c>
      <c r="BH107" s="192">
        <f>IF(N107="sníž. přenesená",J107,0)</f>
        <v>0</v>
      </c>
      <c r="BI107" s="192">
        <f>IF(N107="nulová",J107,0)</f>
        <v>0</v>
      </c>
      <c r="BJ107" s="19" t="s">
        <v>80</v>
      </c>
      <c r="BK107" s="192">
        <f>ROUND(I107*H107,2)</f>
        <v>0</v>
      </c>
      <c r="BL107" s="19" t="s">
        <v>178</v>
      </c>
      <c r="BM107" s="191" t="s">
        <v>1573</v>
      </c>
    </row>
    <row r="108" spans="1:65" s="2" customFormat="1" ht="39">
      <c r="A108" s="36"/>
      <c r="B108" s="37"/>
      <c r="C108" s="38"/>
      <c r="D108" s="193" t="s">
        <v>180</v>
      </c>
      <c r="E108" s="38"/>
      <c r="F108" s="194" t="s">
        <v>1025</v>
      </c>
      <c r="G108" s="38"/>
      <c r="H108" s="38"/>
      <c r="I108" s="195"/>
      <c r="J108" s="38"/>
      <c r="K108" s="38"/>
      <c r="L108" s="41"/>
      <c r="M108" s="196"/>
      <c r="N108" s="197"/>
      <c r="O108" s="66"/>
      <c r="P108" s="66"/>
      <c r="Q108" s="66"/>
      <c r="R108" s="66"/>
      <c r="S108" s="66"/>
      <c r="T108" s="67"/>
      <c r="U108" s="36"/>
      <c r="V108" s="36"/>
      <c r="W108" s="36"/>
      <c r="X108" s="36"/>
      <c r="Y108" s="36"/>
      <c r="Z108" s="36"/>
      <c r="AA108" s="36"/>
      <c r="AB108" s="36"/>
      <c r="AC108" s="36"/>
      <c r="AD108" s="36"/>
      <c r="AE108" s="36"/>
      <c r="AT108" s="19" t="s">
        <v>180</v>
      </c>
      <c r="AU108" s="19" t="s">
        <v>82</v>
      </c>
    </row>
    <row r="109" spans="1:65" s="2" customFormat="1" ht="11.25">
      <c r="A109" s="36"/>
      <c r="B109" s="37"/>
      <c r="C109" s="38"/>
      <c r="D109" s="198" t="s">
        <v>182</v>
      </c>
      <c r="E109" s="38"/>
      <c r="F109" s="199" t="s">
        <v>1026</v>
      </c>
      <c r="G109" s="38"/>
      <c r="H109" s="38"/>
      <c r="I109" s="195"/>
      <c r="J109" s="38"/>
      <c r="K109" s="38"/>
      <c r="L109" s="41"/>
      <c r="M109" s="196"/>
      <c r="N109" s="197"/>
      <c r="O109" s="66"/>
      <c r="P109" s="66"/>
      <c r="Q109" s="66"/>
      <c r="R109" s="66"/>
      <c r="S109" s="66"/>
      <c r="T109" s="67"/>
      <c r="U109" s="36"/>
      <c r="V109" s="36"/>
      <c r="W109" s="36"/>
      <c r="X109" s="36"/>
      <c r="Y109" s="36"/>
      <c r="Z109" s="36"/>
      <c r="AA109" s="36"/>
      <c r="AB109" s="36"/>
      <c r="AC109" s="36"/>
      <c r="AD109" s="36"/>
      <c r="AE109" s="36"/>
      <c r="AT109" s="19" t="s">
        <v>182</v>
      </c>
      <c r="AU109" s="19" t="s">
        <v>82</v>
      </c>
    </row>
    <row r="110" spans="1:65" s="2" customFormat="1" ht="16.5" customHeight="1">
      <c r="A110" s="36"/>
      <c r="B110" s="37"/>
      <c r="C110" s="180" t="s">
        <v>178</v>
      </c>
      <c r="D110" s="180" t="s">
        <v>173</v>
      </c>
      <c r="E110" s="181" t="s">
        <v>1027</v>
      </c>
      <c r="F110" s="182" t="s">
        <v>1028</v>
      </c>
      <c r="G110" s="183" t="s">
        <v>606</v>
      </c>
      <c r="H110" s="184">
        <v>12</v>
      </c>
      <c r="I110" s="185"/>
      <c r="J110" s="186">
        <f>ROUND(I110*H110,2)</f>
        <v>0</v>
      </c>
      <c r="K110" s="182" t="s">
        <v>177</v>
      </c>
      <c r="L110" s="41"/>
      <c r="M110" s="187" t="s">
        <v>19</v>
      </c>
      <c r="N110" s="188" t="s">
        <v>44</v>
      </c>
      <c r="O110" s="66"/>
      <c r="P110" s="189">
        <f>O110*H110</f>
        <v>0</v>
      </c>
      <c r="Q110" s="189">
        <v>9.0000000000000006E-5</v>
      </c>
      <c r="R110" s="189">
        <f>Q110*H110</f>
        <v>1.08E-3</v>
      </c>
      <c r="S110" s="189">
        <v>0</v>
      </c>
      <c r="T110" s="190">
        <f>S110*H110</f>
        <v>0</v>
      </c>
      <c r="U110" s="36"/>
      <c r="V110" s="36"/>
      <c r="W110" s="36"/>
      <c r="X110" s="36"/>
      <c r="Y110" s="36"/>
      <c r="Z110" s="36"/>
      <c r="AA110" s="36"/>
      <c r="AB110" s="36"/>
      <c r="AC110" s="36"/>
      <c r="AD110" s="36"/>
      <c r="AE110" s="36"/>
      <c r="AR110" s="191" t="s">
        <v>706</v>
      </c>
      <c r="AT110" s="191" t="s">
        <v>173</v>
      </c>
      <c r="AU110" s="191" t="s">
        <v>82</v>
      </c>
      <c r="AY110" s="19" t="s">
        <v>171</v>
      </c>
      <c r="BE110" s="192">
        <f>IF(N110="základní",J110,0)</f>
        <v>0</v>
      </c>
      <c r="BF110" s="192">
        <f>IF(N110="snížená",J110,0)</f>
        <v>0</v>
      </c>
      <c r="BG110" s="192">
        <f>IF(N110="zákl. přenesená",J110,0)</f>
        <v>0</v>
      </c>
      <c r="BH110" s="192">
        <f>IF(N110="sníž. přenesená",J110,0)</f>
        <v>0</v>
      </c>
      <c r="BI110" s="192">
        <f>IF(N110="nulová",J110,0)</f>
        <v>0</v>
      </c>
      <c r="BJ110" s="19" t="s">
        <v>80</v>
      </c>
      <c r="BK110" s="192">
        <f>ROUND(I110*H110,2)</f>
        <v>0</v>
      </c>
      <c r="BL110" s="19" t="s">
        <v>706</v>
      </c>
      <c r="BM110" s="191" t="s">
        <v>1574</v>
      </c>
    </row>
    <row r="111" spans="1:65" s="2" customFormat="1" ht="19.5">
      <c r="A111" s="36"/>
      <c r="B111" s="37"/>
      <c r="C111" s="38"/>
      <c r="D111" s="193" t="s">
        <v>180</v>
      </c>
      <c r="E111" s="38"/>
      <c r="F111" s="194" t="s">
        <v>1030</v>
      </c>
      <c r="G111" s="38"/>
      <c r="H111" s="38"/>
      <c r="I111" s="195"/>
      <c r="J111" s="38"/>
      <c r="K111" s="38"/>
      <c r="L111" s="41"/>
      <c r="M111" s="196"/>
      <c r="N111" s="197"/>
      <c r="O111" s="66"/>
      <c r="P111" s="66"/>
      <c r="Q111" s="66"/>
      <c r="R111" s="66"/>
      <c r="S111" s="66"/>
      <c r="T111" s="67"/>
      <c r="U111" s="36"/>
      <c r="V111" s="36"/>
      <c r="W111" s="36"/>
      <c r="X111" s="36"/>
      <c r="Y111" s="36"/>
      <c r="Z111" s="36"/>
      <c r="AA111" s="36"/>
      <c r="AB111" s="36"/>
      <c r="AC111" s="36"/>
      <c r="AD111" s="36"/>
      <c r="AE111" s="36"/>
      <c r="AT111" s="19" t="s">
        <v>180</v>
      </c>
      <c r="AU111" s="19" t="s">
        <v>82</v>
      </c>
    </row>
    <row r="112" spans="1:65" s="2" customFormat="1" ht="11.25">
      <c r="A112" s="36"/>
      <c r="B112" s="37"/>
      <c r="C112" s="38"/>
      <c r="D112" s="198" t="s">
        <v>182</v>
      </c>
      <c r="E112" s="38"/>
      <c r="F112" s="199" t="s">
        <v>1031</v>
      </c>
      <c r="G112" s="38"/>
      <c r="H112" s="38"/>
      <c r="I112" s="195"/>
      <c r="J112" s="38"/>
      <c r="K112" s="38"/>
      <c r="L112" s="41"/>
      <c r="M112" s="196"/>
      <c r="N112" s="197"/>
      <c r="O112" s="66"/>
      <c r="P112" s="66"/>
      <c r="Q112" s="66"/>
      <c r="R112" s="66"/>
      <c r="S112" s="66"/>
      <c r="T112" s="67"/>
      <c r="U112" s="36"/>
      <c r="V112" s="36"/>
      <c r="W112" s="36"/>
      <c r="X112" s="36"/>
      <c r="Y112" s="36"/>
      <c r="Z112" s="36"/>
      <c r="AA112" s="36"/>
      <c r="AB112" s="36"/>
      <c r="AC112" s="36"/>
      <c r="AD112" s="36"/>
      <c r="AE112" s="36"/>
      <c r="AT112" s="19" t="s">
        <v>182</v>
      </c>
      <c r="AU112" s="19" t="s">
        <v>82</v>
      </c>
    </row>
    <row r="113" spans="1:65" s="2" customFormat="1" ht="16.5" customHeight="1">
      <c r="A113" s="36"/>
      <c r="B113" s="37"/>
      <c r="C113" s="232" t="s">
        <v>210</v>
      </c>
      <c r="D113" s="232" t="s">
        <v>335</v>
      </c>
      <c r="E113" s="233" t="s">
        <v>1038</v>
      </c>
      <c r="F113" s="234" t="s">
        <v>1039</v>
      </c>
      <c r="G113" s="235" t="s">
        <v>606</v>
      </c>
      <c r="H113" s="236">
        <v>12</v>
      </c>
      <c r="I113" s="237"/>
      <c r="J113" s="238">
        <f>ROUND(I113*H113,2)</f>
        <v>0</v>
      </c>
      <c r="K113" s="234" t="s">
        <v>177</v>
      </c>
      <c r="L113" s="239"/>
      <c r="M113" s="240" t="s">
        <v>19</v>
      </c>
      <c r="N113" s="241" t="s">
        <v>44</v>
      </c>
      <c r="O113" s="66"/>
      <c r="P113" s="189">
        <f>O113*H113</f>
        <v>0</v>
      </c>
      <c r="Q113" s="189">
        <v>3.0000000000000001E-3</v>
      </c>
      <c r="R113" s="189">
        <f>Q113*H113</f>
        <v>3.6000000000000004E-2</v>
      </c>
      <c r="S113" s="189">
        <v>0</v>
      </c>
      <c r="T113" s="190">
        <f>S113*H113</f>
        <v>0</v>
      </c>
      <c r="U113" s="36"/>
      <c r="V113" s="36"/>
      <c r="W113" s="36"/>
      <c r="X113" s="36"/>
      <c r="Y113" s="36"/>
      <c r="Z113" s="36"/>
      <c r="AA113" s="36"/>
      <c r="AB113" s="36"/>
      <c r="AC113" s="36"/>
      <c r="AD113" s="36"/>
      <c r="AE113" s="36"/>
      <c r="AR113" s="191" t="s">
        <v>242</v>
      </c>
      <c r="AT113" s="191" t="s">
        <v>335</v>
      </c>
      <c r="AU113" s="191" t="s">
        <v>82</v>
      </c>
      <c r="AY113" s="19" t="s">
        <v>171</v>
      </c>
      <c r="BE113" s="192">
        <f>IF(N113="základní",J113,0)</f>
        <v>0</v>
      </c>
      <c r="BF113" s="192">
        <f>IF(N113="snížená",J113,0)</f>
        <v>0</v>
      </c>
      <c r="BG113" s="192">
        <f>IF(N113="zákl. přenesená",J113,0)</f>
        <v>0</v>
      </c>
      <c r="BH113" s="192">
        <f>IF(N113="sníž. přenesená",J113,0)</f>
        <v>0</v>
      </c>
      <c r="BI113" s="192">
        <f>IF(N113="nulová",J113,0)</f>
        <v>0</v>
      </c>
      <c r="BJ113" s="19" t="s">
        <v>80</v>
      </c>
      <c r="BK113" s="192">
        <f>ROUND(I113*H113,2)</f>
        <v>0</v>
      </c>
      <c r="BL113" s="19" t="s">
        <v>178</v>
      </c>
      <c r="BM113" s="191" t="s">
        <v>1575</v>
      </c>
    </row>
    <row r="114" spans="1:65" s="2" customFormat="1" ht="11.25">
      <c r="A114" s="36"/>
      <c r="B114" s="37"/>
      <c r="C114" s="38"/>
      <c r="D114" s="193" t="s">
        <v>180</v>
      </c>
      <c r="E114" s="38"/>
      <c r="F114" s="194" t="s">
        <v>1039</v>
      </c>
      <c r="G114" s="38"/>
      <c r="H114" s="38"/>
      <c r="I114" s="195"/>
      <c r="J114" s="38"/>
      <c r="K114" s="38"/>
      <c r="L114" s="41"/>
      <c r="M114" s="196"/>
      <c r="N114" s="197"/>
      <c r="O114" s="66"/>
      <c r="P114" s="66"/>
      <c r="Q114" s="66"/>
      <c r="R114" s="66"/>
      <c r="S114" s="66"/>
      <c r="T114" s="67"/>
      <c r="U114" s="36"/>
      <c r="V114" s="36"/>
      <c r="W114" s="36"/>
      <c r="X114" s="36"/>
      <c r="Y114" s="36"/>
      <c r="Z114" s="36"/>
      <c r="AA114" s="36"/>
      <c r="AB114" s="36"/>
      <c r="AC114" s="36"/>
      <c r="AD114" s="36"/>
      <c r="AE114" s="36"/>
      <c r="AT114" s="19" t="s">
        <v>180</v>
      </c>
      <c r="AU114" s="19" t="s">
        <v>82</v>
      </c>
    </row>
    <row r="115" spans="1:65" s="2" customFormat="1" ht="24.2" customHeight="1">
      <c r="A115" s="36"/>
      <c r="B115" s="37"/>
      <c r="C115" s="180" t="s">
        <v>217</v>
      </c>
      <c r="D115" s="180" t="s">
        <v>173</v>
      </c>
      <c r="E115" s="181" t="s">
        <v>1032</v>
      </c>
      <c r="F115" s="182" t="s">
        <v>1033</v>
      </c>
      <c r="G115" s="183" t="s">
        <v>606</v>
      </c>
      <c r="H115" s="184">
        <v>12</v>
      </c>
      <c r="I115" s="185"/>
      <c r="J115" s="186">
        <f>ROUND(I115*H115,2)</f>
        <v>0</v>
      </c>
      <c r="K115" s="182" t="s">
        <v>177</v>
      </c>
      <c r="L115" s="41"/>
      <c r="M115" s="187" t="s">
        <v>19</v>
      </c>
      <c r="N115" s="188" t="s">
        <v>44</v>
      </c>
      <c r="O115" s="66"/>
      <c r="P115" s="189">
        <f>O115*H115</f>
        <v>0</v>
      </c>
      <c r="Q115" s="189">
        <v>0</v>
      </c>
      <c r="R115" s="189">
        <f>Q115*H115</f>
        <v>0</v>
      </c>
      <c r="S115" s="189">
        <v>0</v>
      </c>
      <c r="T115" s="190">
        <f>S115*H115</f>
        <v>0</v>
      </c>
      <c r="U115" s="36"/>
      <c r="V115" s="36"/>
      <c r="W115" s="36"/>
      <c r="X115" s="36"/>
      <c r="Y115" s="36"/>
      <c r="Z115" s="36"/>
      <c r="AA115" s="36"/>
      <c r="AB115" s="36"/>
      <c r="AC115" s="36"/>
      <c r="AD115" s="36"/>
      <c r="AE115" s="36"/>
      <c r="AR115" s="191" t="s">
        <v>706</v>
      </c>
      <c r="AT115" s="191" t="s">
        <v>173</v>
      </c>
      <c r="AU115" s="191" t="s">
        <v>82</v>
      </c>
      <c r="AY115" s="19" t="s">
        <v>171</v>
      </c>
      <c r="BE115" s="192">
        <f>IF(N115="základní",J115,0)</f>
        <v>0</v>
      </c>
      <c r="BF115" s="192">
        <f>IF(N115="snížená",J115,0)</f>
        <v>0</v>
      </c>
      <c r="BG115" s="192">
        <f>IF(N115="zákl. přenesená",J115,0)</f>
        <v>0</v>
      </c>
      <c r="BH115" s="192">
        <f>IF(N115="sníž. přenesená",J115,0)</f>
        <v>0</v>
      </c>
      <c r="BI115" s="192">
        <f>IF(N115="nulová",J115,0)</f>
        <v>0</v>
      </c>
      <c r="BJ115" s="19" t="s">
        <v>80</v>
      </c>
      <c r="BK115" s="192">
        <f>ROUND(I115*H115,2)</f>
        <v>0</v>
      </c>
      <c r="BL115" s="19" t="s">
        <v>706</v>
      </c>
      <c r="BM115" s="191" t="s">
        <v>1576</v>
      </c>
    </row>
    <row r="116" spans="1:65" s="2" customFormat="1" ht="29.25">
      <c r="A116" s="36"/>
      <c r="B116" s="37"/>
      <c r="C116" s="38"/>
      <c r="D116" s="193" t="s">
        <v>180</v>
      </c>
      <c r="E116" s="38"/>
      <c r="F116" s="194" t="s">
        <v>1035</v>
      </c>
      <c r="G116" s="38"/>
      <c r="H116" s="38"/>
      <c r="I116" s="195"/>
      <c r="J116" s="38"/>
      <c r="K116" s="38"/>
      <c r="L116" s="41"/>
      <c r="M116" s="196"/>
      <c r="N116" s="197"/>
      <c r="O116" s="66"/>
      <c r="P116" s="66"/>
      <c r="Q116" s="66"/>
      <c r="R116" s="66"/>
      <c r="S116" s="66"/>
      <c r="T116" s="67"/>
      <c r="U116" s="36"/>
      <c r="V116" s="36"/>
      <c r="W116" s="36"/>
      <c r="X116" s="36"/>
      <c r="Y116" s="36"/>
      <c r="Z116" s="36"/>
      <c r="AA116" s="36"/>
      <c r="AB116" s="36"/>
      <c r="AC116" s="36"/>
      <c r="AD116" s="36"/>
      <c r="AE116" s="36"/>
      <c r="AT116" s="19" t="s">
        <v>180</v>
      </c>
      <c r="AU116" s="19" t="s">
        <v>82</v>
      </c>
    </row>
    <row r="117" spans="1:65" s="2" customFormat="1" ht="11.25">
      <c r="A117" s="36"/>
      <c r="B117" s="37"/>
      <c r="C117" s="38"/>
      <c r="D117" s="198" t="s">
        <v>182</v>
      </c>
      <c r="E117" s="38"/>
      <c r="F117" s="199" t="s">
        <v>1036</v>
      </c>
      <c r="G117" s="38"/>
      <c r="H117" s="38"/>
      <c r="I117" s="195"/>
      <c r="J117" s="38"/>
      <c r="K117" s="38"/>
      <c r="L117" s="41"/>
      <c r="M117" s="196"/>
      <c r="N117" s="197"/>
      <c r="O117" s="66"/>
      <c r="P117" s="66"/>
      <c r="Q117" s="66"/>
      <c r="R117" s="66"/>
      <c r="S117" s="66"/>
      <c r="T117" s="67"/>
      <c r="U117" s="36"/>
      <c r="V117" s="36"/>
      <c r="W117" s="36"/>
      <c r="X117" s="36"/>
      <c r="Y117" s="36"/>
      <c r="Z117" s="36"/>
      <c r="AA117" s="36"/>
      <c r="AB117" s="36"/>
      <c r="AC117" s="36"/>
      <c r="AD117" s="36"/>
      <c r="AE117" s="36"/>
      <c r="AT117" s="19" t="s">
        <v>182</v>
      </c>
      <c r="AU117" s="19" t="s">
        <v>82</v>
      </c>
    </row>
    <row r="118" spans="1:65" s="13" customFormat="1" ht="22.5">
      <c r="B118" s="200"/>
      <c r="C118" s="201"/>
      <c r="D118" s="193" t="s">
        <v>184</v>
      </c>
      <c r="E118" s="202" t="s">
        <v>19</v>
      </c>
      <c r="F118" s="203" t="s">
        <v>1037</v>
      </c>
      <c r="G118" s="201"/>
      <c r="H118" s="202" t="s">
        <v>19</v>
      </c>
      <c r="I118" s="204"/>
      <c r="J118" s="201"/>
      <c r="K118" s="201"/>
      <c r="L118" s="205"/>
      <c r="M118" s="206"/>
      <c r="N118" s="207"/>
      <c r="O118" s="207"/>
      <c r="P118" s="207"/>
      <c r="Q118" s="207"/>
      <c r="R118" s="207"/>
      <c r="S118" s="207"/>
      <c r="T118" s="208"/>
      <c r="AT118" s="209" t="s">
        <v>184</v>
      </c>
      <c r="AU118" s="209" t="s">
        <v>82</v>
      </c>
      <c r="AV118" s="13" t="s">
        <v>80</v>
      </c>
      <c r="AW118" s="13" t="s">
        <v>35</v>
      </c>
      <c r="AX118" s="13" t="s">
        <v>73</v>
      </c>
      <c r="AY118" s="209" t="s">
        <v>171</v>
      </c>
    </row>
    <row r="119" spans="1:65" s="14" customFormat="1" ht="11.25">
      <c r="B119" s="210"/>
      <c r="C119" s="211"/>
      <c r="D119" s="193" t="s">
        <v>184</v>
      </c>
      <c r="E119" s="212" t="s">
        <v>19</v>
      </c>
      <c r="F119" s="213" t="s">
        <v>1011</v>
      </c>
      <c r="G119" s="211"/>
      <c r="H119" s="214">
        <v>12</v>
      </c>
      <c r="I119" s="215"/>
      <c r="J119" s="211"/>
      <c r="K119" s="211"/>
      <c r="L119" s="216"/>
      <c r="M119" s="217"/>
      <c r="N119" s="218"/>
      <c r="O119" s="218"/>
      <c r="P119" s="218"/>
      <c r="Q119" s="218"/>
      <c r="R119" s="218"/>
      <c r="S119" s="218"/>
      <c r="T119" s="219"/>
      <c r="AT119" s="220" t="s">
        <v>184</v>
      </c>
      <c r="AU119" s="220" t="s">
        <v>82</v>
      </c>
      <c r="AV119" s="14" t="s">
        <v>82</v>
      </c>
      <c r="AW119" s="14" t="s">
        <v>35</v>
      </c>
      <c r="AX119" s="14" t="s">
        <v>73</v>
      </c>
      <c r="AY119" s="220" t="s">
        <v>171</v>
      </c>
    </row>
    <row r="120" spans="1:65" s="15" customFormat="1" ht="11.25">
      <c r="B120" s="221"/>
      <c r="C120" s="222"/>
      <c r="D120" s="193" t="s">
        <v>184</v>
      </c>
      <c r="E120" s="223" t="s">
        <v>19</v>
      </c>
      <c r="F120" s="224" t="s">
        <v>189</v>
      </c>
      <c r="G120" s="222"/>
      <c r="H120" s="225">
        <v>12</v>
      </c>
      <c r="I120" s="226"/>
      <c r="J120" s="222"/>
      <c r="K120" s="222"/>
      <c r="L120" s="227"/>
      <c r="M120" s="253"/>
      <c r="N120" s="254"/>
      <c r="O120" s="254"/>
      <c r="P120" s="254"/>
      <c r="Q120" s="254"/>
      <c r="R120" s="254"/>
      <c r="S120" s="254"/>
      <c r="T120" s="255"/>
      <c r="AT120" s="231" t="s">
        <v>184</v>
      </c>
      <c r="AU120" s="231" t="s">
        <v>82</v>
      </c>
      <c r="AV120" s="15" t="s">
        <v>178</v>
      </c>
      <c r="AW120" s="15" t="s">
        <v>35</v>
      </c>
      <c r="AX120" s="15" t="s">
        <v>80</v>
      </c>
      <c r="AY120" s="231" t="s">
        <v>171</v>
      </c>
    </row>
    <row r="121" spans="1:65" s="2" customFormat="1" ht="6.95" customHeight="1">
      <c r="A121" s="36"/>
      <c r="B121" s="49"/>
      <c r="C121" s="50"/>
      <c r="D121" s="50"/>
      <c r="E121" s="50"/>
      <c r="F121" s="50"/>
      <c r="G121" s="50"/>
      <c r="H121" s="50"/>
      <c r="I121" s="50"/>
      <c r="J121" s="50"/>
      <c r="K121" s="50"/>
      <c r="L121" s="41"/>
      <c r="M121" s="36"/>
      <c r="O121" s="36"/>
      <c r="P121" s="36"/>
      <c r="Q121" s="36"/>
      <c r="R121" s="36"/>
      <c r="S121" s="36"/>
      <c r="T121" s="36"/>
      <c r="U121" s="36"/>
      <c r="V121" s="36"/>
      <c r="W121" s="36"/>
      <c r="X121" s="36"/>
      <c r="Y121" s="36"/>
      <c r="Z121" s="36"/>
      <c r="AA121" s="36"/>
      <c r="AB121" s="36"/>
      <c r="AC121" s="36"/>
      <c r="AD121" s="36"/>
      <c r="AE121" s="36"/>
    </row>
  </sheetData>
  <sheetProtection algorithmName="SHA-512" hashValue="xyWxEku9Vd95Sm+J/r0TkuF3RHFmexx+CgIJwoM86I9izvxnqDus1nsMv8cUH4jDBedg/DaUWKB4GInSXggO5g==" saltValue="5PwzMvuf/5Zq4WY6PVkKg7g4T5M+GLNn0L5cjRB6AoFibltrxlwZBmUHffevLuZu4AnHNWW9ONWc6vQtaeLZ6Q==" spinCount="100000" sheet="1" objects="1" scenarios="1" formatColumns="0" formatRows="0" autoFilter="0"/>
  <autoFilter ref="C88:K120"/>
  <mergeCells count="12">
    <mergeCell ref="E81:H81"/>
    <mergeCell ref="L2:V2"/>
    <mergeCell ref="E50:H50"/>
    <mergeCell ref="E52:H52"/>
    <mergeCell ref="E54:H54"/>
    <mergeCell ref="E77:H77"/>
    <mergeCell ref="E79:H79"/>
    <mergeCell ref="E7:H7"/>
    <mergeCell ref="E9:H9"/>
    <mergeCell ref="E11:H11"/>
    <mergeCell ref="E20:H20"/>
    <mergeCell ref="E29:H29"/>
  </mergeCells>
  <hyperlinks>
    <hyperlink ref="F94" r:id="rId1"/>
    <hyperlink ref="F103" r:id="rId2"/>
    <hyperlink ref="F109" r:id="rId3"/>
    <hyperlink ref="F112" r:id="rId4"/>
    <hyperlink ref="F117" r:id="rId5"/>
  </hyperlinks>
  <pageMargins left="0.39374999999999999" right="0.39374999999999999" top="0.39374999999999999" bottom="0.39374999999999999" header="0" footer="0"/>
  <pageSetup paperSize="9" fitToHeight="100" orientation="portrait" blackAndWhite="1"/>
  <headerFooter>
    <oddFooter>&amp;CStrana &amp;P z &amp;N</oddFooter>
  </headerFooter>
  <drawing r:id="rId6"/>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562"/>
  <sheetViews>
    <sheetView showGridLines="0" workbookViewId="0"/>
  </sheetViews>
  <sheetFormatPr defaultRowHeight="12.7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370"/>
      <c r="M2" s="370"/>
      <c r="N2" s="370"/>
      <c r="O2" s="370"/>
      <c r="P2" s="370"/>
      <c r="Q2" s="370"/>
      <c r="R2" s="370"/>
      <c r="S2" s="370"/>
      <c r="T2" s="370"/>
      <c r="U2" s="370"/>
      <c r="V2" s="370"/>
      <c r="AT2" s="19" t="s">
        <v>123</v>
      </c>
    </row>
    <row r="3" spans="1:46" s="1" customFormat="1" ht="6.95" customHeight="1">
      <c r="B3" s="110"/>
      <c r="C3" s="111"/>
      <c r="D3" s="111"/>
      <c r="E3" s="111"/>
      <c r="F3" s="111"/>
      <c r="G3" s="111"/>
      <c r="H3" s="111"/>
      <c r="I3" s="111"/>
      <c r="J3" s="111"/>
      <c r="K3" s="111"/>
      <c r="L3" s="22"/>
      <c r="AT3" s="19" t="s">
        <v>82</v>
      </c>
    </row>
    <row r="4" spans="1:46" s="1" customFormat="1" ht="24.95" customHeight="1">
      <c r="B4" s="22"/>
      <c r="D4" s="112" t="s">
        <v>133</v>
      </c>
      <c r="L4" s="22"/>
      <c r="M4" s="113" t="s">
        <v>10</v>
      </c>
      <c r="AT4" s="19" t="s">
        <v>4</v>
      </c>
    </row>
    <row r="5" spans="1:46" s="1" customFormat="1" ht="6.95" customHeight="1">
      <c r="B5" s="22"/>
      <c r="L5" s="22"/>
    </row>
    <row r="6" spans="1:46" s="1" customFormat="1" ht="12" customHeight="1">
      <c r="B6" s="22"/>
      <c r="D6" s="114" t="s">
        <v>16</v>
      </c>
      <c r="L6" s="22"/>
    </row>
    <row r="7" spans="1:46" s="1" customFormat="1" ht="16.5" customHeight="1">
      <c r="B7" s="22"/>
      <c r="E7" s="387" t="str">
        <f>'Rekapitulace stavby'!K6</f>
        <v>Oprava propustků na trati odb. Moravice - Svobodné Heřmanice</v>
      </c>
      <c r="F7" s="388"/>
      <c r="G7" s="388"/>
      <c r="H7" s="388"/>
      <c r="L7" s="22"/>
    </row>
    <row r="8" spans="1:46" s="1" customFormat="1" ht="12" customHeight="1">
      <c r="B8" s="22"/>
      <c r="D8" s="114" t="s">
        <v>134</v>
      </c>
      <c r="L8" s="22"/>
    </row>
    <row r="9" spans="1:46" s="2" customFormat="1" ht="16.5" customHeight="1">
      <c r="A9" s="36"/>
      <c r="B9" s="41"/>
      <c r="C9" s="36"/>
      <c r="D9" s="36"/>
      <c r="E9" s="387" t="s">
        <v>1577</v>
      </c>
      <c r="F9" s="389"/>
      <c r="G9" s="389"/>
      <c r="H9" s="389"/>
      <c r="I9" s="36"/>
      <c r="J9" s="36"/>
      <c r="K9" s="36"/>
      <c r="L9" s="115"/>
      <c r="S9" s="36"/>
      <c r="T9" s="36"/>
      <c r="U9" s="36"/>
      <c r="V9" s="36"/>
      <c r="W9" s="36"/>
      <c r="X9" s="36"/>
      <c r="Y9" s="36"/>
      <c r="Z9" s="36"/>
      <c r="AA9" s="36"/>
      <c r="AB9" s="36"/>
      <c r="AC9" s="36"/>
      <c r="AD9" s="36"/>
      <c r="AE9" s="36"/>
    </row>
    <row r="10" spans="1:46" s="2" customFormat="1" ht="12" customHeight="1">
      <c r="A10" s="36"/>
      <c r="B10" s="41"/>
      <c r="C10" s="36"/>
      <c r="D10" s="114" t="s">
        <v>136</v>
      </c>
      <c r="E10" s="36"/>
      <c r="F10" s="36"/>
      <c r="G10" s="36"/>
      <c r="H10" s="36"/>
      <c r="I10" s="36"/>
      <c r="J10" s="36"/>
      <c r="K10" s="36"/>
      <c r="L10" s="115"/>
      <c r="S10" s="36"/>
      <c r="T10" s="36"/>
      <c r="U10" s="36"/>
      <c r="V10" s="36"/>
      <c r="W10" s="36"/>
      <c r="X10" s="36"/>
      <c r="Y10" s="36"/>
      <c r="Z10" s="36"/>
      <c r="AA10" s="36"/>
      <c r="AB10" s="36"/>
      <c r="AC10" s="36"/>
      <c r="AD10" s="36"/>
      <c r="AE10" s="36"/>
    </row>
    <row r="11" spans="1:46" s="2" customFormat="1" ht="16.5" customHeight="1">
      <c r="A11" s="36"/>
      <c r="B11" s="41"/>
      <c r="C11" s="36"/>
      <c r="D11" s="36"/>
      <c r="E11" s="390" t="s">
        <v>1578</v>
      </c>
      <c r="F11" s="389"/>
      <c r="G11" s="389"/>
      <c r="H11" s="389"/>
      <c r="I11" s="36"/>
      <c r="J11" s="36"/>
      <c r="K11" s="36"/>
      <c r="L11" s="115"/>
      <c r="S11" s="36"/>
      <c r="T11" s="36"/>
      <c r="U11" s="36"/>
      <c r="V11" s="36"/>
      <c r="W11" s="36"/>
      <c r="X11" s="36"/>
      <c r="Y11" s="36"/>
      <c r="Z11" s="36"/>
      <c r="AA11" s="36"/>
      <c r="AB11" s="36"/>
      <c r="AC11" s="36"/>
      <c r="AD11" s="36"/>
      <c r="AE11" s="36"/>
    </row>
    <row r="12" spans="1:46" s="2" customFormat="1" ht="11.25">
      <c r="A12" s="36"/>
      <c r="B12" s="41"/>
      <c r="C12" s="36"/>
      <c r="D12" s="36"/>
      <c r="E12" s="36"/>
      <c r="F12" s="36"/>
      <c r="G12" s="36"/>
      <c r="H12" s="36"/>
      <c r="I12" s="36"/>
      <c r="J12" s="36"/>
      <c r="K12" s="36"/>
      <c r="L12" s="115"/>
      <c r="S12" s="36"/>
      <c r="T12" s="36"/>
      <c r="U12" s="36"/>
      <c r="V12" s="36"/>
      <c r="W12" s="36"/>
      <c r="X12" s="36"/>
      <c r="Y12" s="36"/>
      <c r="Z12" s="36"/>
      <c r="AA12" s="36"/>
      <c r="AB12" s="36"/>
      <c r="AC12" s="36"/>
      <c r="AD12" s="36"/>
      <c r="AE12" s="36"/>
    </row>
    <row r="13" spans="1:46" s="2" customFormat="1" ht="12" customHeight="1">
      <c r="A13" s="36"/>
      <c r="B13" s="41"/>
      <c r="C13" s="36"/>
      <c r="D13" s="114" t="s">
        <v>18</v>
      </c>
      <c r="E13" s="36"/>
      <c r="F13" s="105" t="s">
        <v>19</v>
      </c>
      <c r="G13" s="36"/>
      <c r="H13" s="36"/>
      <c r="I13" s="114" t="s">
        <v>20</v>
      </c>
      <c r="J13" s="105" t="s">
        <v>19</v>
      </c>
      <c r="K13" s="36"/>
      <c r="L13" s="115"/>
      <c r="S13" s="36"/>
      <c r="T13" s="36"/>
      <c r="U13" s="36"/>
      <c r="V13" s="36"/>
      <c r="W13" s="36"/>
      <c r="X13" s="36"/>
      <c r="Y13" s="36"/>
      <c r="Z13" s="36"/>
      <c r="AA13" s="36"/>
      <c r="AB13" s="36"/>
      <c r="AC13" s="36"/>
      <c r="AD13" s="36"/>
      <c r="AE13" s="36"/>
    </row>
    <row r="14" spans="1:46" s="2" customFormat="1" ht="12" customHeight="1">
      <c r="A14" s="36"/>
      <c r="B14" s="41"/>
      <c r="C14" s="36"/>
      <c r="D14" s="114" t="s">
        <v>21</v>
      </c>
      <c r="E14" s="36"/>
      <c r="F14" s="105" t="s">
        <v>22</v>
      </c>
      <c r="G14" s="36"/>
      <c r="H14" s="36"/>
      <c r="I14" s="114" t="s">
        <v>23</v>
      </c>
      <c r="J14" s="116" t="str">
        <f>'Rekapitulace stavby'!AN8</f>
        <v>10. 5. 2023</v>
      </c>
      <c r="K14" s="36"/>
      <c r="L14" s="115"/>
      <c r="S14" s="36"/>
      <c r="T14" s="36"/>
      <c r="U14" s="36"/>
      <c r="V14" s="36"/>
      <c r="W14" s="36"/>
      <c r="X14" s="36"/>
      <c r="Y14" s="36"/>
      <c r="Z14" s="36"/>
      <c r="AA14" s="36"/>
      <c r="AB14" s="36"/>
      <c r="AC14" s="36"/>
      <c r="AD14" s="36"/>
      <c r="AE14" s="36"/>
    </row>
    <row r="15" spans="1:46" s="2" customFormat="1" ht="10.9" customHeight="1">
      <c r="A15" s="36"/>
      <c r="B15" s="41"/>
      <c r="C15" s="36"/>
      <c r="D15" s="36"/>
      <c r="E15" s="36"/>
      <c r="F15" s="36"/>
      <c r="G15" s="36"/>
      <c r="H15" s="36"/>
      <c r="I15" s="36"/>
      <c r="J15" s="36"/>
      <c r="K15" s="36"/>
      <c r="L15" s="115"/>
      <c r="S15" s="36"/>
      <c r="T15" s="36"/>
      <c r="U15" s="36"/>
      <c r="V15" s="36"/>
      <c r="W15" s="36"/>
      <c r="X15" s="36"/>
      <c r="Y15" s="36"/>
      <c r="Z15" s="36"/>
      <c r="AA15" s="36"/>
      <c r="AB15" s="36"/>
      <c r="AC15" s="36"/>
      <c r="AD15" s="36"/>
      <c r="AE15" s="36"/>
    </row>
    <row r="16" spans="1:46" s="2" customFormat="1" ht="12" customHeight="1">
      <c r="A16" s="36"/>
      <c r="B16" s="41"/>
      <c r="C16" s="36"/>
      <c r="D16" s="114" t="s">
        <v>25</v>
      </c>
      <c r="E16" s="36"/>
      <c r="F16" s="36"/>
      <c r="G16" s="36"/>
      <c r="H16" s="36"/>
      <c r="I16" s="114" t="s">
        <v>26</v>
      </c>
      <c r="J16" s="105" t="s">
        <v>27</v>
      </c>
      <c r="K16" s="36"/>
      <c r="L16" s="115"/>
      <c r="S16" s="36"/>
      <c r="T16" s="36"/>
      <c r="U16" s="36"/>
      <c r="V16" s="36"/>
      <c r="W16" s="36"/>
      <c r="X16" s="36"/>
      <c r="Y16" s="36"/>
      <c r="Z16" s="36"/>
      <c r="AA16" s="36"/>
      <c r="AB16" s="36"/>
      <c r="AC16" s="36"/>
      <c r="AD16" s="36"/>
      <c r="AE16" s="36"/>
    </row>
    <row r="17" spans="1:31" s="2" customFormat="1" ht="18" customHeight="1">
      <c r="A17" s="36"/>
      <c r="B17" s="41"/>
      <c r="C17" s="36"/>
      <c r="D17" s="36"/>
      <c r="E17" s="105" t="s">
        <v>28</v>
      </c>
      <c r="F17" s="36"/>
      <c r="G17" s="36"/>
      <c r="H17" s="36"/>
      <c r="I17" s="114" t="s">
        <v>29</v>
      </c>
      <c r="J17" s="105" t="s">
        <v>30</v>
      </c>
      <c r="K17" s="36"/>
      <c r="L17" s="115"/>
      <c r="S17" s="36"/>
      <c r="T17" s="36"/>
      <c r="U17" s="36"/>
      <c r="V17" s="36"/>
      <c r="W17" s="36"/>
      <c r="X17" s="36"/>
      <c r="Y17" s="36"/>
      <c r="Z17" s="36"/>
      <c r="AA17" s="36"/>
      <c r="AB17" s="36"/>
      <c r="AC17" s="36"/>
      <c r="AD17" s="36"/>
      <c r="AE17" s="36"/>
    </row>
    <row r="18" spans="1:31" s="2" customFormat="1" ht="6.95" customHeight="1">
      <c r="A18" s="36"/>
      <c r="B18" s="41"/>
      <c r="C18" s="36"/>
      <c r="D18" s="36"/>
      <c r="E18" s="36"/>
      <c r="F18" s="36"/>
      <c r="G18" s="36"/>
      <c r="H18" s="36"/>
      <c r="I18" s="36"/>
      <c r="J18" s="36"/>
      <c r="K18" s="36"/>
      <c r="L18" s="115"/>
      <c r="S18" s="36"/>
      <c r="T18" s="36"/>
      <c r="U18" s="36"/>
      <c r="V18" s="36"/>
      <c r="W18" s="36"/>
      <c r="X18" s="36"/>
      <c r="Y18" s="36"/>
      <c r="Z18" s="36"/>
      <c r="AA18" s="36"/>
      <c r="AB18" s="36"/>
      <c r="AC18" s="36"/>
      <c r="AD18" s="36"/>
      <c r="AE18" s="36"/>
    </row>
    <row r="19" spans="1:31" s="2" customFormat="1" ht="12" customHeight="1">
      <c r="A19" s="36"/>
      <c r="B19" s="41"/>
      <c r="C19" s="36"/>
      <c r="D19" s="114" t="s">
        <v>31</v>
      </c>
      <c r="E19" s="36"/>
      <c r="F19" s="36"/>
      <c r="G19" s="36"/>
      <c r="H19" s="36"/>
      <c r="I19" s="114" t="s">
        <v>26</v>
      </c>
      <c r="J19" s="32" t="str">
        <f>'Rekapitulace stavby'!AN13</f>
        <v>Vyplň údaj</v>
      </c>
      <c r="K19" s="36"/>
      <c r="L19" s="115"/>
      <c r="S19" s="36"/>
      <c r="T19" s="36"/>
      <c r="U19" s="36"/>
      <c r="V19" s="36"/>
      <c r="W19" s="36"/>
      <c r="X19" s="36"/>
      <c r="Y19" s="36"/>
      <c r="Z19" s="36"/>
      <c r="AA19" s="36"/>
      <c r="AB19" s="36"/>
      <c r="AC19" s="36"/>
      <c r="AD19" s="36"/>
      <c r="AE19" s="36"/>
    </row>
    <row r="20" spans="1:31" s="2" customFormat="1" ht="18" customHeight="1">
      <c r="A20" s="36"/>
      <c r="B20" s="41"/>
      <c r="C20" s="36"/>
      <c r="D20" s="36"/>
      <c r="E20" s="391" t="str">
        <f>'Rekapitulace stavby'!E14</f>
        <v>Vyplň údaj</v>
      </c>
      <c r="F20" s="392"/>
      <c r="G20" s="392"/>
      <c r="H20" s="392"/>
      <c r="I20" s="114" t="s">
        <v>29</v>
      </c>
      <c r="J20" s="32" t="str">
        <f>'Rekapitulace stavby'!AN14</f>
        <v>Vyplň údaj</v>
      </c>
      <c r="K20" s="36"/>
      <c r="L20" s="115"/>
      <c r="S20" s="36"/>
      <c r="T20" s="36"/>
      <c r="U20" s="36"/>
      <c r="V20" s="36"/>
      <c r="W20" s="36"/>
      <c r="X20" s="36"/>
      <c r="Y20" s="36"/>
      <c r="Z20" s="36"/>
      <c r="AA20" s="36"/>
      <c r="AB20" s="36"/>
      <c r="AC20" s="36"/>
      <c r="AD20" s="36"/>
      <c r="AE20" s="36"/>
    </row>
    <row r="21" spans="1:31" s="2" customFormat="1" ht="6.95" customHeight="1">
      <c r="A21" s="36"/>
      <c r="B21" s="41"/>
      <c r="C21" s="36"/>
      <c r="D21" s="36"/>
      <c r="E21" s="36"/>
      <c r="F21" s="36"/>
      <c r="G21" s="36"/>
      <c r="H21" s="36"/>
      <c r="I21" s="36"/>
      <c r="J21" s="36"/>
      <c r="K21" s="36"/>
      <c r="L21" s="115"/>
      <c r="S21" s="36"/>
      <c r="T21" s="36"/>
      <c r="U21" s="36"/>
      <c r="V21" s="36"/>
      <c r="W21" s="36"/>
      <c r="X21" s="36"/>
      <c r="Y21" s="36"/>
      <c r="Z21" s="36"/>
      <c r="AA21" s="36"/>
      <c r="AB21" s="36"/>
      <c r="AC21" s="36"/>
      <c r="AD21" s="36"/>
      <c r="AE21" s="36"/>
    </row>
    <row r="22" spans="1:31" s="2" customFormat="1" ht="12" customHeight="1">
      <c r="A22" s="36"/>
      <c r="B22" s="41"/>
      <c r="C22" s="36"/>
      <c r="D22" s="114" t="s">
        <v>33</v>
      </c>
      <c r="E22" s="36"/>
      <c r="F22" s="36"/>
      <c r="G22" s="36"/>
      <c r="H22" s="36"/>
      <c r="I22" s="114" t="s">
        <v>26</v>
      </c>
      <c r="J22" s="105" t="str">
        <f>IF('Rekapitulace stavby'!AN16="","",'Rekapitulace stavby'!AN16)</f>
        <v/>
      </c>
      <c r="K22" s="36"/>
      <c r="L22" s="115"/>
      <c r="S22" s="36"/>
      <c r="T22" s="36"/>
      <c r="U22" s="36"/>
      <c r="V22" s="36"/>
      <c r="W22" s="36"/>
      <c r="X22" s="36"/>
      <c r="Y22" s="36"/>
      <c r="Z22" s="36"/>
      <c r="AA22" s="36"/>
      <c r="AB22" s="36"/>
      <c r="AC22" s="36"/>
      <c r="AD22" s="36"/>
      <c r="AE22" s="36"/>
    </row>
    <row r="23" spans="1:31" s="2" customFormat="1" ht="18" customHeight="1">
      <c r="A23" s="36"/>
      <c r="B23" s="41"/>
      <c r="C23" s="36"/>
      <c r="D23" s="36"/>
      <c r="E23" s="105" t="str">
        <f>IF('Rekapitulace stavby'!E17="","",'Rekapitulace stavby'!E17)</f>
        <v xml:space="preserve"> </v>
      </c>
      <c r="F23" s="36"/>
      <c r="G23" s="36"/>
      <c r="H23" s="36"/>
      <c r="I23" s="114" t="s">
        <v>29</v>
      </c>
      <c r="J23" s="105" t="str">
        <f>IF('Rekapitulace stavby'!AN17="","",'Rekapitulace stavby'!AN17)</f>
        <v/>
      </c>
      <c r="K23" s="36"/>
      <c r="L23" s="115"/>
      <c r="S23" s="36"/>
      <c r="T23" s="36"/>
      <c r="U23" s="36"/>
      <c r="V23" s="36"/>
      <c r="W23" s="36"/>
      <c r="X23" s="36"/>
      <c r="Y23" s="36"/>
      <c r="Z23" s="36"/>
      <c r="AA23" s="36"/>
      <c r="AB23" s="36"/>
      <c r="AC23" s="36"/>
      <c r="AD23" s="36"/>
      <c r="AE23" s="36"/>
    </row>
    <row r="24" spans="1:31" s="2" customFormat="1" ht="6.95" customHeight="1">
      <c r="A24" s="36"/>
      <c r="B24" s="41"/>
      <c r="C24" s="36"/>
      <c r="D24" s="36"/>
      <c r="E24" s="36"/>
      <c r="F24" s="36"/>
      <c r="G24" s="36"/>
      <c r="H24" s="36"/>
      <c r="I24" s="36"/>
      <c r="J24" s="36"/>
      <c r="K24" s="36"/>
      <c r="L24" s="115"/>
      <c r="S24" s="36"/>
      <c r="T24" s="36"/>
      <c r="U24" s="36"/>
      <c r="V24" s="36"/>
      <c r="W24" s="36"/>
      <c r="X24" s="36"/>
      <c r="Y24" s="36"/>
      <c r="Z24" s="36"/>
      <c r="AA24" s="36"/>
      <c r="AB24" s="36"/>
      <c r="AC24" s="36"/>
      <c r="AD24" s="36"/>
      <c r="AE24" s="36"/>
    </row>
    <row r="25" spans="1:31" s="2" customFormat="1" ht="12" customHeight="1">
      <c r="A25" s="36"/>
      <c r="B25" s="41"/>
      <c r="C25" s="36"/>
      <c r="D25" s="114" t="s">
        <v>36</v>
      </c>
      <c r="E25" s="36"/>
      <c r="F25" s="36"/>
      <c r="G25" s="36"/>
      <c r="H25" s="36"/>
      <c r="I25" s="114" t="s">
        <v>26</v>
      </c>
      <c r="J25" s="105" t="str">
        <f>IF('Rekapitulace stavby'!AN19="","",'Rekapitulace stavby'!AN19)</f>
        <v/>
      </c>
      <c r="K25" s="36"/>
      <c r="L25" s="115"/>
      <c r="S25" s="36"/>
      <c r="T25" s="36"/>
      <c r="U25" s="36"/>
      <c r="V25" s="36"/>
      <c r="W25" s="36"/>
      <c r="X25" s="36"/>
      <c r="Y25" s="36"/>
      <c r="Z25" s="36"/>
      <c r="AA25" s="36"/>
      <c r="AB25" s="36"/>
      <c r="AC25" s="36"/>
      <c r="AD25" s="36"/>
      <c r="AE25" s="36"/>
    </row>
    <row r="26" spans="1:31" s="2" customFormat="1" ht="18" customHeight="1">
      <c r="A26" s="36"/>
      <c r="B26" s="41"/>
      <c r="C26" s="36"/>
      <c r="D26" s="36"/>
      <c r="E26" s="105" t="str">
        <f>IF('Rekapitulace stavby'!E20="","",'Rekapitulace stavby'!E20)</f>
        <v xml:space="preserve"> </v>
      </c>
      <c r="F26" s="36"/>
      <c r="G26" s="36"/>
      <c r="H26" s="36"/>
      <c r="I26" s="114" t="s">
        <v>29</v>
      </c>
      <c r="J26" s="105" t="str">
        <f>IF('Rekapitulace stavby'!AN20="","",'Rekapitulace stavby'!AN20)</f>
        <v/>
      </c>
      <c r="K26" s="36"/>
      <c r="L26" s="115"/>
      <c r="S26" s="36"/>
      <c r="T26" s="36"/>
      <c r="U26" s="36"/>
      <c r="V26" s="36"/>
      <c r="W26" s="36"/>
      <c r="X26" s="36"/>
      <c r="Y26" s="36"/>
      <c r="Z26" s="36"/>
      <c r="AA26" s="36"/>
      <c r="AB26" s="36"/>
      <c r="AC26" s="36"/>
      <c r="AD26" s="36"/>
      <c r="AE26" s="36"/>
    </row>
    <row r="27" spans="1:31" s="2" customFormat="1" ht="6.95" customHeight="1">
      <c r="A27" s="36"/>
      <c r="B27" s="41"/>
      <c r="C27" s="36"/>
      <c r="D27" s="36"/>
      <c r="E27" s="36"/>
      <c r="F27" s="36"/>
      <c r="G27" s="36"/>
      <c r="H27" s="36"/>
      <c r="I27" s="36"/>
      <c r="J27" s="36"/>
      <c r="K27" s="36"/>
      <c r="L27" s="115"/>
      <c r="S27" s="36"/>
      <c r="T27" s="36"/>
      <c r="U27" s="36"/>
      <c r="V27" s="36"/>
      <c r="W27" s="36"/>
      <c r="X27" s="36"/>
      <c r="Y27" s="36"/>
      <c r="Z27" s="36"/>
      <c r="AA27" s="36"/>
      <c r="AB27" s="36"/>
      <c r="AC27" s="36"/>
      <c r="AD27" s="36"/>
      <c r="AE27" s="36"/>
    </row>
    <row r="28" spans="1:31" s="2" customFormat="1" ht="12" customHeight="1">
      <c r="A28" s="36"/>
      <c r="B28" s="41"/>
      <c r="C28" s="36"/>
      <c r="D28" s="114" t="s">
        <v>37</v>
      </c>
      <c r="E28" s="36"/>
      <c r="F28" s="36"/>
      <c r="G28" s="36"/>
      <c r="H28" s="36"/>
      <c r="I28" s="36"/>
      <c r="J28" s="36"/>
      <c r="K28" s="36"/>
      <c r="L28" s="115"/>
      <c r="S28" s="36"/>
      <c r="T28" s="36"/>
      <c r="U28" s="36"/>
      <c r="V28" s="36"/>
      <c r="W28" s="36"/>
      <c r="X28" s="36"/>
      <c r="Y28" s="36"/>
      <c r="Z28" s="36"/>
      <c r="AA28" s="36"/>
      <c r="AB28" s="36"/>
      <c r="AC28" s="36"/>
      <c r="AD28" s="36"/>
      <c r="AE28" s="36"/>
    </row>
    <row r="29" spans="1:31" s="8" customFormat="1" ht="16.5" customHeight="1">
      <c r="A29" s="117"/>
      <c r="B29" s="118"/>
      <c r="C29" s="117"/>
      <c r="D29" s="117"/>
      <c r="E29" s="393" t="s">
        <v>19</v>
      </c>
      <c r="F29" s="393"/>
      <c r="G29" s="393"/>
      <c r="H29" s="393"/>
      <c r="I29" s="117"/>
      <c r="J29" s="117"/>
      <c r="K29" s="117"/>
      <c r="L29" s="119"/>
      <c r="S29" s="117"/>
      <c r="T29" s="117"/>
      <c r="U29" s="117"/>
      <c r="V29" s="117"/>
      <c r="W29" s="117"/>
      <c r="X29" s="117"/>
      <c r="Y29" s="117"/>
      <c r="Z29" s="117"/>
      <c r="AA29" s="117"/>
      <c r="AB29" s="117"/>
      <c r="AC29" s="117"/>
      <c r="AD29" s="117"/>
      <c r="AE29" s="117"/>
    </row>
    <row r="30" spans="1:31" s="2" customFormat="1" ht="6.95" customHeight="1">
      <c r="A30" s="36"/>
      <c r="B30" s="41"/>
      <c r="C30" s="36"/>
      <c r="D30" s="36"/>
      <c r="E30" s="36"/>
      <c r="F30" s="36"/>
      <c r="G30" s="36"/>
      <c r="H30" s="36"/>
      <c r="I30" s="36"/>
      <c r="J30" s="36"/>
      <c r="K30" s="36"/>
      <c r="L30" s="115"/>
      <c r="S30" s="36"/>
      <c r="T30" s="36"/>
      <c r="U30" s="36"/>
      <c r="V30" s="36"/>
      <c r="W30" s="36"/>
      <c r="X30" s="36"/>
      <c r="Y30" s="36"/>
      <c r="Z30" s="36"/>
      <c r="AA30" s="36"/>
      <c r="AB30" s="36"/>
      <c r="AC30" s="36"/>
      <c r="AD30" s="36"/>
      <c r="AE30" s="36"/>
    </row>
    <row r="31" spans="1:31" s="2" customFormat="1" ht="6.95" customHeight="1">
      <c r="A31" s="36"/>
      <c r="B31" s="41"/>
      <c r="C31" s="36"/>
      <c r="D31" s="120"/>
      <c r="E31" s="120"/>
      <c r="F31" s="120"/>
      <c r="G31" s="120"/>
      <c r="H31" s="120"/>
      <c r="I31" s="120"/>
      <c r="J31" s="120"/>
      <c r="K31" s="120"/>
      <c r="L31" s="115"/>
      <c r="S31" s="36"/>
      <c r="T31" s="36"/>
      <c r="U31" s="36"/>
      <c r="V31" s="36"/>
      <c r="W31" s="36"/>
      <c r="X31" s="36"/>
      <c r="Y31" s="36"/>
      <c r="Z31" s="36"/>
      <c r="AA31" s="36"/>
      <c r="AB31" s="36"/>
      <c r="AC31" s="36"/>
      <c r="AD31" s="36"/>
      <c r="AE31" s="36"/>
    </row>
    <row r="32" spans="1:31" s="2" customFormat="1" ht="25.35" customHeight="1">
      <c r="A32" s="36"/>
      <c r="B32" s="41"/>
      <c r="C32" s="36"/>
      <c r="D32" s="121" t="s">
        <v>39</v>
      </c>
      <c r="E32" s="36"/>
      <c r="F32" s="36"/>
      <c r="G32" s="36"/>
      <c r="H32" s="36"/>
      <c r="I32" s="36"/>
      <c r="J32" s="122">
        <f>ROUND(J98, 2)</f>
        <v>0</v>
      </c>
      <c r="K32" s="36"/>
      <c r="L32" s="115"/>
      <c r="S32" s="36"/>
      <c r="T32" s="36"/>
      <c r="U32" s="36"/>
      <c r="V32" s="36"/>
      <c r="W32" s="36"/>
      <c r="X32" s="36"/>
      <c r="Y32" s="36"/>
      <c r="Z32" s="36"/>
      <c r="AA32" s="36"/>
      <c r="AB32" s="36"/>
      <c r="AC32" s="36"/>
      <c r="AD32" s="36"/>
      <c r="AE32" s="36"/>
    </row>
    <row r="33" spans="1:31" s="2" customFormat="1" ht="6.95" customHeight="1">
      <c r="A33" s="36"/>
      <c r="B33" s="41"/>
      <c r="C33" s="36"/>
      <c r="D33" s="120"/>
      <c r="E33" s="120"/>
      <c r="F33" s="120"/>
      <c r="G33" s="120"/>
      <c r="H33" s="120"/>
      <c r="I33" s="120"/>
      <c r="J33" s="120"/>
      <c r="K33" s="120"/>
      <c r="L33" s="115"/>
      <c r="S33" s="36"/>
      <c r="T33" s="36"/>
      <c r="U33" s="36"/>
      <c r="V33" s="36"/>
      <c r="W33" s="36"/>
      <c r="X33" s="36"/>
      <c r="Y33" s="36"/>
      <c r="Z33" s="36"/>
      <c r="AA33" s="36"/>
      <c r="AB33" s="36"/>
      <c r="AC33" s="36"/>
      <c r="AD33" s="36"/>
      <c r="AE33" s="36"/>
    </row>
    <row r="34" spans="1:31" s="2" customFormat="1" ht="14.45" customHeight="1">
      <c r="A34" s="36"/>
      <c r="B34" s="41"/>
      <c r="C34" s="36"/>
      <c r="D34" s="36"/>
      <c r="E34" s="36"/>
      <c r="F34" s="123" t="s">
        <v>41</v>
      </c>
      <c r="G34" s="36"/>
      <c r="H34" s="36"/>
      <c r="I34" s="123" t="s">
        <v>40</v>
      </c>
      <c r="J34" s="123" t="s">
        <v>42</v>
      </c>
      <c r="K34" s="36"/>
      <c r="L34" s="115"/>
      <c r="S34" s="36"/>
      <c r="T34" s="36"/>
      <c r="U34" s="36"/>
      <c r="V34" s="36"/>
      <c r="W34" s="36"/>
      <c r="X34" s="36"/>
      <c r="Y34" s="36"/>
      <c r="Z34" s="36"/>
      <c r="AA34" s="36"/>
      <c r="AB34" s="36"/>
      <c r="AC34" s="36"/>
      <c r="AD34" s="36"/>
      <c r="AE34" s="36"/>
    </row>
    <row r="35" spans="1:31" s="2" customFormat="1" ht="14.45" customHeight="1">
      <c r="A35" s="36"/>
      <c r="B35" s="41"/>
      <c r="C35" s="36"/>
      <c r="D35" s="124" t="s">
        <v>43</v>
      </c>
      <c r="E35" s="114" t="s">
        <v>44</v>
      </c>
      <c r="F35" s="125">
        <f>ROUND((SUM(BE98:BE561)),  2)</f>
        <v>0</v>
      </c>
      <c r="G35" s="36"/>
      <c r="H35" s="36"/>
      <c r="I35" s="126">
        <v>0.21</v>
      </c>
      <c r="J35" s="125">
        <f>ROUND(((SUM(BE98:BE561))*I35),  2)</f>
        <v>0</v>
      </c>
      <c r="K35" s="36"/>
      <c r="L35" s="115"/>
      <c r="S35" s="36"/>
      <c r="T35" s="36"/>
      <c r="U35" s="36"/>
      <c r="V35" s="36"/>
      <c r="W35" s="36"/>
      <c r="X35" s="36"/>
      <c r="Y35" s="36"/>
      <c r="Z35" s="36"/>
      <c r="AA35" s="36"/>
      <c r="AB35" s="36"/>
      <c r="AC35" s="36"/>
      <c r="AD35" s="36"/>
      <c r="AE35" s="36"/>
    </row>
    <row r="36" spans="1:31" s="2" customFormat="1" ht="14.45" customHeight="1">
      <c r="A36" s="36"/>
      <c r="B36" s="41"/>
      <c r="C36" s="36"/>
      <c r="D36" s="36"/>
      <c r="E36" s="114" t="s">
        <v>45</v>
      </c>
      <c r="F36" s="125">
        <f>ROUND((SUM(BF98:BF561)),  2)</f>
        <v>0</v>
      </c>
      <c r="G36" s="36"/>
      <c r="H36" s="36"/>
      <c r="I36" s="126">
        <v>0.15</v>
      </c>
      <c r="J36" s="125">
        <f>ROUND(((SUM(BF98:BF561))*I36),  2)</f>
        <v>0</v>
      </c>
      <c r="K36" s="36"/>
      <c r="L36" s="115"/>
      <c r="S36" s="36"/>
      <c r="T36" s="36"/>
      <c r="U36" s="36"/>
      <c r="V36" s="36"/>
      <c r="W36" s="36"/>
      <c r="X36" s="36"/>
      <c r="Y36" s="36"/>
      <c r="Z36" s="36"/>
      <c r="AA36" s="36"/>
      <c r="AB36" s="36"/>
      <c r="AC36" s="36"/>
      <c r="AD36" s="36"/>
      <c r="AE36" s="36"/>
    </row>
    <row r="37" spans="1:31" s="2" customFormat="1" ht="14.45" hidden="1" customHeight="1">
      <c r="A37" s="36"/>
      <c r="B37" s="41"/>
      <c r="C37" s="36"/>
      <c r="D37" s="36"/>
      <c r="E37" s="114" t="s">
        <v>46</v>
      </c>
      <c r="F37" s="125">
        <f>ROUND((SUM(BG98:BG561)),  2)</f>
        <v>0</v>
      </c>
      <c r="G37" s="36"/>
      <c r="H37" s="36"/>
      <c r="I37" s="126">
        <v>0.21</v>
      </c>
      <c r="J37" s="125">
        <f>0</f>
        <v>0</v>
      </c>
      <c r="K37" s="36"/>
      <c r="L37" s="115"/>
      <c r="S37" s="36"/>
      <c r="T37" s="36"/>
      <c r="U37" s="36"/>
      <c r="V37" s="36"/>
      <c r="W37" s="36"/>
      <c r="X37" s="36"/>
      <c r="Y37" s="36"/>
      <c r="Z37" s="36"/>
      <c r="AA37" s="36"/>
      <c r="AB37" s="36"/>
      <c r="AC37" s="36"/>
      <c r="AD37" s="36"/>
      <c r="AE37" s="36"/>
    </row>
    <row r="38" spans="1:31" s="2" customFormat="1" ht="14.45" hidden="1" customHeight="1">
      <c r="A38" s="36"/>
      <c r="B38" s="41"/>
      <c r="C38" s="36"/>
      <c r="D38" s="36"/>
      <c r="E38" s="114" t="s">
        <v>47</v>
      </c>
      <c r="F38" s="125">
        <f>ROUND((SUM(BH98:BH561)),  2)</f>
        <v>0</v>
      </c>
      <c r="G38" s="36"/>
      <c r="H38" s="36"/>
      <c r="I38" s="126">
        <v>0.15</v>
      </c>
      <c r="J38" s="125">
        <f>0</f>
        <v>0</v>
      </c>
      <c r="K38" s="36"/>
      <c r="L38" s="115"/>
      <c r="S38" s="36"/>
      <c r="T38" s="36"/>
      <c r="U38" s="36"/>
      <c r="V38" s="36"/>
      <c r="W38" s="36"/>
      <c r="X38" s="36"/>
      <c r="Y38" s="36"/>
      <c r="Z38" s="36"/>
      <c r="AA38" s="36"/>
      <c r="AB38" s="36"/>
      <c r="AC38" s="36"/>
      <c r="AD38" s="36"/>
      <c r="AE38" s="36"/>
    </row>
    <row r="39" spans="1:31" s="2" customFormat="1" ht="14.45" hidden="1" customHeight="1">
      <c r="A39" s="36"/>
      <c r="B39" s="41"/>
      <c r="C39" s="36"/>
      <c r="D39" s="36"/>
      <c r="E39" s="114" t="s">
        <v>48</v>
      </c>
      <c r="F39" s="125">
        <f>ROUND((SUM(BI98:BI561)),  2)</f>
        <v>0</v>
      </c>
      <c r="G39" s="36"/>
      <c r="H39" s="36"/>
      <c r="I39" s="126">
        <v>0</v>
      </c>
      <c r="J39" s="125">
        <f>0</f>
        <v>0</v>
      </c>
      <c r="K39" s="36"/>
      <c r="L39" s="115"/>
      <c r="S39" s="36"/>
      <c r="T39" s="36"/>
      <c r="U39" s="36"/>
      <c r="V39" s="36"/>
      <c r="W39" s="36"/>
      <c r="X39" s="36"/>
      <c r="Y39" s="36"/>
      <c r="Z39" s="36"/>
      <c r="AA39" s="36"/>
      <c r="AB39" s="36"/>
      <c r="AC39" s="36"/>
      <c r="AD39" s="36"/>
      <c r="AE39" s="36"/>
    </row>
    <row r="40" spans="1:31" s="2" customFormat="1" ht="6.95" customHeight="1">
      <c r="A40" s="36"/>
      <c r="B40" s="41"/>
      <c r="C40" s="36"/>
      <c r="D40" s="36"/>
      <c r="E40" s="36"/>
      <c r="F40" s="36"/>
      <c r="G40" s="36"/>
      <c r="H40" s="36"/>
      <c r="I40" s="36"/>
      <c r="J40" s="36"/>
      <c r="K40" s="36"/>
      <c r="L40" s="115"/>
      <c r="S40" s="36"/>
      <c r="T40" s="36"/>
      <c r="U40" s="36"/>
      <c r="V40" s="36"/>
      <c r="W40" s="36"/>
      <c r="X40" s="36"/>
      <c r="Y40" s="36"/>
      <c r="Z40" s="36"/>
      <c r="AA40" s="36"/>
      <c r="AB40" s="36"/>
      <c r="AC40" s="36"/>
      <c r="AD40" s="36"/>
      <c r="AE40" s="36"/>
    </row>
    <row r="41" spans="1:31" s="2" customFormat="1" ht="25.35" customHeight="1">
      <c r="A41" s="36"/>
      <c r="B41" s="41"/>
      <c r="C41" s="127"/>
      <c r="D41" s="128" t="s">
        <v>49</v>
      </c>
      <c r="E41" s="129"/>
      <c r="F41" s="129"/>
      <c r="G41" s="130" t="s">
        <v>50</v>
      </c>
      <c r="H41" s="131" t="s">
        <v>51</v>
      </c>
      <c r="I41" s="129"/>
      <c r="J41" s="132">
        <f>SUM(J32:J39)</f>
        <v>0</v>
      </c>
      <c r="K41" s="133"/>
      <c r="L41" s="115"/>
      <c r="S41" s="36"/>
      <c r="T41" s="36"/>
      <c r="U41" s="36"/>
      <c r="V41" s="36"/>
      <c r="W41" s="36"/>
      <c r="X41" s="36"/>
      <c r="Y41" s="36"/>
      <c r="Z41" s="36"/>
      <c r="AA41" s="36"/>
      <c r="AB41" s="36"/>
      <c r="AC41" s="36"/>
      <c r="AD41" s="36"/>
      <c r="AE41" s="36"/>
    </row>
    <row r="42" spans="1:31" s="2" customFormat="1" ht="14.45" customHeight="1">
      <c r="A42" s="36"/>
      <c r="B42" s="134"/>
      <c r="C42" s="135"/>
      <c r="D42" s="135"/>
      <c r="E42" s="135"/>
      <c r="F42" s="135"/>
      <c r="G42" s="135"/>
      <c r="H42" s="135"/>
      <c r="I42" s="135"/>
      <c r="J42" s="135"/>
      <c r="K42" s="135"/>
      <c r="L42" s="115"/>
      <c r="S42" s="36"/>
      <c r="T42" s="36"/>
      <c r="U42" s="36"/>
      <c r="V42" s="36"/>
      <c r="W42" s="36"/>
      <c r="X42" s="36"/>
      <c r="Y42" s="36"/>
      <c r="Z42" s="36"/>
      <c r="AA42" s="36"/>
      <c r="AB42" s="36"/>
      <c r="AC42" s="36"/>
      <c r="AD42" s="36"/>
      <c r="AE42" s="36"/>
    </row>
    <row r="46" spans="1:31" s="2" customFormat="1" ht="6.95" customHeight="1">
      <c r="A46" s="36"/>
      <c r="B46" s="136"/>
      <c r="C46" s="137"/>
      <c r="D46" s="137"/>
      <c r="E46" s="137"/>
      <c r="F46" s="137"/>
      <c r="G46" s="137"/>
      <c r="H46" s="137"/>
      <c r="I46" s="137"/>
      <c r="J46" s="137"/>
      <c r="K46" s="137"/>
      <c r="L46" s="115"/>
      <c r="S46" s="36"/>
      <c r="T46" s="36"/>
      <c r="U46" s="36"/>
      <c r="V46" s="36"/>
      <c r="W46" s="36"/>
      <c r="X46" s="36"/>
      <c r="Y46" s="36"/>
      <c r="Z46" s="36"/>
      <c r="AA46" s="36"/>
      <c r="AB46" s="36"/>
      <c r="AC46" s="36"/>
      <c r="AD46" s="36"/>
      <c r="AE46" s="36"/>
    </row>
    <row r="47" spans="1:31" s="2" customFormat="1" ht="24.95" customHeight="1">
      <c r="A47" s="36"/>
      <c r="B47" s="37"/>
      <c r="C47" s="25" t="s">
        <v>138</v>
      </c>
      <c r="D47" s="38"/>
      <c r="E47" s="38"/>
      <c r="F47" s="38"/>
      <c r="G47" s="38"/>
      <c r="H47" s="38"/>
      <c r="I47" s="38"/>
      <c r="J47" s="38"/>
      <c r="K47" s="38"/>
      <c r="L47" s="115"/>
      <c r="S47" s="36"/>
      <c r="T47" s="36"/>
      <c r="U47" s="36"/>
      <c r="V47" s="36"/>
      <c r="W47" s="36"/>
      <c r="X47" s="36"/>
      <c r="Y47" s="36"/>
      <c r="Z47" s="36"/>
      <c r="AA47" s="36"/>
      <c r="AB47" s="36"/>
      <c r="AC47" s="36"/>
      <c r="AD47" s="36"/>
      <c r="AE47" s="36"/>
    </row>
    <row r="48" spans="1:31" s="2" customFormat="1" ht="6.95" customHeight="1">
      <c r="A48" s="36"/>
      <c r="B48" s="37"/>
      <c r="C48" s="38"/>
      <c r="D48" s="38"/>
      <c r="E48" s="38"/>
      <c r="F48" s="38"/>
      <c r="G48" s="38"/>
      <c r="H48" s="38"/>
      <c r="I48" s="38"/>
      <c r="J48" s="38"/>
      <c r="K48" s="38"/>
      <c r="L48" s="115"/>
      <c r="S48" s="36"/>
      <c r="T48" s="36"/>
      <c r="U48" s="36"/>
      <c r="V48" s="36"/>
      <c r="W48" s="36"/>
      <c r="X48" s="36"/>
      <c r="Y48" s="36"/>
      <c r="Z48" s="36"/>
      <c r="AA48" s="36"/>
      <c r="AB48" s="36"/>
      <c r="AC48" s="36"/>
      <c r="AD48" s="36"/>
      <c r="AE48" s="36"/>
    </row>
    <row r="49" spans="1:47" s="2" customFormat="1" ht="12" customHeight="1">
      <c r="A49" s="36"/>
      <c r="B49" s="37"/>
      <c r="C49" s="31" t="s">
        <v>16</v>
      </c>
      <c r="D49" s="38"/>
      <c r="E49" s="38"/>
      <c r="F49" s="38"/>
      <c r="G49" s="38"/>
      <c r="H49" s="38"/>
      <c r="I49" s="38"/>
      <c r="J49" s="38"/>
      <c r="K49" s="38"/>
      <c r="L49" s="115"/>
      <c r="S49" s="36"/>
      <c r="T49" s="36"/>
      <c r="U49" s="36"/>
      <c r="V49" s="36"/>
      <c r="W49" s="36"/>
      <c r="X49" s="36"/>
      <c r="Y49" s="36"/>
      <c r="Z49" s="36"/>
      <c r="AA49" s="36"/>
      <c r="AB49" s="36"/>
      <c r="AC49" s="36"/>
      <c r="AD49" s="36"/>
      <c r="AE49" s="36"/>
    </row>
    <row r="50" spans="1:47" s="2" customFormat="1" ht="16.5" customHeight="1">
      <c r="A50" s="36"/>
      <c r="B50" s="37"/>
      <c r="C50" s="38"/>
      <c r="D50" s="38"/>
      <c r="E50" s="394" t="str">
        <f>E7</f>
        <v>Oprava propustků na trati odb. Moravice - Svobodné Heřmanice</v>
      </c>
      <c r="F50" s="395"/>
      <c r="G50" s="395"/>
      <c r="H50" s="395"/>
      <c r="I50" s="38"/>
      <c r="J50" s="38"/>
      <c r="K50" s="38"/>
      <c r="L50" s="115"/>
      <c r="S50" s="36"/>
      <c r="T50" s="36"/>
      <c r="U50" s="36"/>
      <c r="V50" s="36"/>
      <c r="W50" s="36"/>
      <c r="X50" s="36"/>
      <c r="Y50" s="36"/>
      <c r="Z50" s="36"/>
      <c r="AA50" s="36"/>
      <c r="AB50" s="36"/>
      <c r="AC50" s="36"/>
      <c r="AD50" s="36"/>
      <c r="AE50" s="36"/>
    </row>
    <row r="51" spans="1:47" s="1" customFormat="1" ht="12" customHeight="1">
      <c r="B51" s="23"/>
      <c r="C51" s="31" t="s">
        <v>134</v>
      </c>
      <c r="D51" s="24"/>
      <c r="E51" s="24"/>
      <c r="F51" s="24"/>
      <c r="G51" s="24"/>
      <c r="H51" s="24"/>
      <c r="I51" s="24"/>
      <c r="J51" s="24"/>
      <c r="K51" s="24"/>
      <c r="L51" s="22"/>
    </row>
    <row r="52" spans="1:47" s="2" customFormat="1" ht="16.5" customHeight="1">
      <c r="A52" s="36"/>
      <c r="B52" s="37"/>
      <c r="C52" s="38"/>
      <c r="D52" s="38"/>
      <c r="E52" s="394" t="s">
        <v>1577</v>
      </c>
      <c r="F52" s="396"/>
      <c r="G52" s="396"/>
      <c r="H52" s="396"/>
      <c r="I52" s="38"/>
      <c r="J52" s="38"/>
      <c r="K52" s="38"/>
      <c r="L52" s="115"/>
      <c r="S52" s="36"/>
      <c r="T52" s="36"/>
      <c r="U52" s="36"/>
      <c r="V52" s="36"/>
      <c r="W52" s="36"/>
      <c r="X52" s="36"/>
      <c r="Y52" s="36"/>
      <c r="Z52" s="36"/>
      <c r="AA52" s="36"/>
      <c r="AB52" s="36"/>
      <c r="AC52" s="36"/>
      <c r="AD52" s="36"/>
      <c r="AE52" s="36"/>
    </row>
    <row r="53" spans="1:47" s="2" customFormat="1" ht="12" customHeight="1">
      <c r="A53" s="36"/>
      <c r="B53" s="37"/>
      <c r="C53" s="31" t="s">
        <v>136</v>
      </c>
      <c r="D53" s="38"/>
      <c r="E53" s="38"/>
      <c r="F53" s="38"/>
      <c r="G53" s="38"/>
      <c r="H53" s="38"/>
      <c r="I53" s="38"/>
      <c r="J53" s="38"/>
      <c r="K53" s="38"/>
      <c r="L53" s="115"/>
      <c r="S53" s="36"/>
      <c r="T53" s="36"/>
      <c r="U53" s="36"/>
      <c r="V53" s="36"/>
      <c r="W53" s="36"/>
      <c r="X53" s="36"/>
      <c r="Y53" s="36"/>
      <c r="Z53" s="36"/>
      <c r="AA53" s="36"/>
      <c r="AB53" s="36"/>
      <c r="AC53" s="36"/>
      <c r="AD53" s="36"/>
      <c r="AE53" s="36"/>
    </row>
    <row r="54" spans="1:47" s="2" customFormat="1" ht="16.5" customHeight="1">
      <c r="A54" s="36"/>
      <c r="B54" s="37"/>
      <c r="C54" s="38"/>
      <c r="D54" s="38"/>
      <c r="E54" s="348" t="str">
        <f>E11</f>
        <v>SO 04.1 - Propustek v km 19,378 - propustek</v>
      </c>
      <c r="F54" s="396"/>
      <c r="G54" s="396"/>
      <c r="H54" s="396"/>
      <c r="I54" s="38"/>
      <c r="J54" s="38"/>
      <c r="K54" s="38"/>
      <c r="L54" s="115"/>
      <c r="S54" s="36"/>
      <c r="T54" s="36"/>
      <c r="U54" s="36"/>
      <c r="V54" s="36"/>
      <c r="W54" s="36"/>
      <c r="X54" s="36"/>
      <c r="Y54" s="36"/>
      <c r="Z54" s="36"/>
      <c r="AA54" s="36"/>
      <c r="AB54" s="36"/>
      <c r="AC54" s="36"/>
      <c r="AD54" s="36"/>
      <c r="AE54" s="36"/>
    </row>
    <row r="55" spans="1:47" s="2" customFormat="1" ht="6.95" customHeight="1">
      <c r="A55" s="36"/>
      <c r="B55" s="37"/>
      <c r="C55" s="38"/>
      <c r="D55" s="38"/>
      <c r="E55" s="38"/>
      <c r="F55" s="38"/>
      <c r="G55" s="38"/>
      <c r="H55" s="38"/>
      <c r="I55" s="38"/>
      <c r="J55" s="38"/>
      <c r="K55" s="38"/>
      <c r="L55" s="115"/>
      <c r="S55" s="36"/>
      <c r="T55" s="36"/>
      <c r="U55" s="36"/>
      <c r="V55" s="36"/>
      <c r="W55" s="36"/>
      <c r="X55" s="36"/>
      <c r="Y55" s="36"/>
      <c r="Z55" s="36"/>
      <c r="AA55" s="36"/>
      <c r="AB55" s="36"/>
      <c r="AC55" s="36"/>
      <c r="AD55" s="36"/>
      <c r="AE55" s="36"/>
    </row>
    <row r="56" spans="1:47" s="2" customFormat="1" ht="12" customHeight="1">
      <c r="A56" s="36"/>
      <c r="B56" s="37"/>
      <c r="C56" s="31" t="s">
        <v>21</v>
      </c>
      <c r="D56" s="38"/>
      <c r="E56" s="38"/>
      <c r="F56" s="29" t="str">
        <f>F14</f>
        <v>OŘ Ostrava</v>
      </c>
      <c r="G56" s="38"/>
      <c r="H56" s="38"/>
      <c r="I56" s="31" t="s">
        <v>23</v>
      </c>
      <c r="J56" s="61" t="str">
        <f>IF(J14="","",J14)</f>
        <v>10. 5. 2023</v>
      </c>
      <c r="K56" s="38"/>
      <c r="L56" s="115"/>
      <c r="S56" s="36"/>
      <c r="T56" s="36"/>
      <c r="U56" s="36"/>
      <c r="V56" s="36"/>
      <c r="W56" s="36"/>
      <c r="X56" s="36"/>
      <c r="Y56" s="36"/>
      <c r="Z56" s="36"/>
      <c r="AA56" s="36"/>
      <c r="AB56" s="36"/>
      <c r="AC56" s="36"/>
      <c r="AD56" s="36"/>
      <c r="AE56" s="36"/>
    </row>
    <row r="57" spans="1:47" s="2" customFormat="1" ht="6.95" customHeight="1">
      <c r="A57" s="36"/>
      <c r="B57" s="37"/>
      <c r="C57" s="38"/>
      <c r="D57" s="38"/>
      <c r="E57" s="38"/>
      <c r="F57" s="38"/>
      <c r="G57" s="38"/>
      <c r="H57" s="38"/>
      <c r="I57" s="38"/>
      <c r="J57" s="38"/>
      <c r="K57" s="38"/>
      <c r="L57" s="115"/>
      <c r="S57" s="36"/>
      <c r="T57" s="36"/>
      <c r="U57" s="36"/>
      <c r="V57" s="36"/>
      <c r="W57" s="36"/>
      <c r="X57" s="36"/>
      <c r="Y57" s="36"/>
      <c r="Z57" s="36"/>
      <c r="AA57" s="36"/>
      <c r="AB57" s="36"/>
      <c r="AC57" s="36"/>
      <c r="AD57" s="36"/>
      <c r="AE57" s="36"/>
    </row>
    <row r="58" spans="1:47" s="2" customFormat="1" ht="15.2" customHeight="1">
      <c r="A58" s="36"/>
      <c r="B58" s="37"/>
      <c r="C58" s="31" t="s">
        <v>25</v>
      </c>
      <c r="D58" s="38"/>
      <c r="E58" s="38"/>
      <c r="F58" s="29" t="str">
        <f>E17</f>
        <v>Správa železnic s.o. OŘ Ostrava</v>
      </c>
      <c r="G58" s="38"/>
      <c r="H58" s="38"/>
      <c r="I58" s="31" t="s">
        <v>33</v>
      </c>
      <c r="J58" s="34" t="str">
        <f>E23</f>
        <v xml:space="preserve"> </v>
      </c>
      <c r="K58" s="38"/>
      <c r="L58" s="115"/>
      <c r="S58" s="36"/>
      <c r="T58" s="36"/>
      <c r="U58" s="36"/>
      <c r="V58" s="36"/>
      <c r="W58" s="36"/>
      <c r="X58" s="36"/>
      <c r="Y58" s="36"/>
      <c r="Z58" s="36"/>
      <c r="AA58" s="36"/>
      <c r="AB58" s="36"/>
      <c r="AC58" s="36"/>
      <c r="AD58" s="36"/>
      <c r="AE58" s="36"/>
    </row>
    <row r="59" spans="1:47" s="2" customFormat="1" ht="15.2" customHeight="1">
      <c r="A59" s="36"/>
      <c r="B59" s="37"/>
      <c r="C59" s="31" t="s">
        <v>31</v>
      </c>
      <c r="D59" s="38"/>
      <c r="E59" s="38"/>
      <c r="F59" s="29" t="str">
        <f>IF(E20="","",E20)</f>
        <v>Vyplň údaj</v>
      </c>
      <c r="G59" s="38"/>
      <c r="H59" s="38"/>
      <c r="I59" s="31" t="s">
        <v>36</v>
      </c>
      <c r="J59" s="34" t="str">
        <f>E26</f>
        <v xml:space="preserve"> </v>
      </c>
      <c r="K59" s="38"/>
      <c r="L59" s="115"/>
      <c r="S59" s="36"/>
      <c r="T59" s="36"/>
      <c r="U59" s="36"/>
      <c r="V59" s="36"/>
      <c r="W59" s="36"/>
      <c r="X59" s="36"/>
      <c r="Y59" s="36"/>
      <c r="Z59" s="36"/>
      <c r="AA59" s="36"/>
      <c r="AB59" s="36"/>
      <c r="AC59" s="36"/>
      <c r="AD59" s="36"/>
      <c r="AE59" s="36"/>
    </row>
    <row r="60" spans="1:47" s="2" customFormat="1" ht="10.35" customHeight="1">
      <c r="A60" s="36"/>
      <c r="B60" s="37"/>
      <c r="C60" s="38"/>
      <c r="D60" s="38"/>
      <c r="E60" s="38"/>
      <c r="F60" s="38"/>
      <c r="G60" s="38"/>
      <c r="H60" s="38"/>
      <c r="I60" s="38"/>
      <c r="J60" s="38"/>
      <c r="K60" s="38"/>
      <c r="L60" s="115"/>
      <c r="S60" s="36"/>
      <c r="T60" s="36"/>
      <c r="U60" s="36"/>
      <c r="V60" s="36"/>
      <c r="W60" s="36"/>
      <c r="X60" s="36"/>
      <c r="Y60" s="36"/>
      <c r="Z60" s="36"/>
      <c r="AA60" s="36"/>
      <c r="AB60" s="36"/>
      <c r="AC60" s="36"/>
      <c r="AD60" s="36"/>
      <c r="AE60" s="36"/>
    </row>
    <row r="61" spans="1:47" s="2" customFormat="1" ht="29.25" customHeight="1">
      <c r="A61" s="36"/>
      <c r="B61" s="37"/>
      <c r="C61" s="138" t="s">
        <v>139</v>
      </c>
      <c r="D61" s="139"/>
      <c r="E61" s="139"/>
      <c r="F61" s="139"/>
      <c r="G61" s="139"/>
      <c r="H61" s="139"/>
      <c r="I61" s="139"/>
      <c r="J61" s="140" t="s">
        <v>140</v>
      </c>
      <c r="K61" s="139"/>
      <c r="L61" s="115"/>
      <c r="S61" s="36"/>
      <c r="T61" s="36"/>
      <c r="U61" s="36"/>
      <c r="V61" s="36"/>
      <c r="W61" s="36"/>
      <c r="X61" s="36"/>
      <c r="Y61" s="36"/>
      <c r="Z61" s="36"/>
      <c r="AA61" s="36"/>
      <c r="AB61" s="36"/>
      <c r="AC61" s="36"/>
      <c r="AD61" s="36"/>
      <c r="AE61" s="36"/>
    </row>
    <row r="62" spans="1:47" s="2" customFormat="1" ht="10.35" customHeight="1">
      <c r="A62" s="36"/>
      <c r="B62" s="37"/>
      <c r="C62" s="38"/>
      <c r="D62" s="38"/>
      <c r="E62" s="38"/>
      <c r="F62" s="38"/>
      <c r="G62" s="38"/>
      <c r="H62" s="38"/>
      <c r="I62" s="38"/>
      <c r="J62" s="38"/>
      <c r="K62" s="38"/>
      <c r="L62" s="115"/>
      <c r="S62" s="36"/>
      <c r="T62" s="36"/>
      <c r="U62" s="36"/>
      <c r="V62" s="36"/>
      <c r="W62" s="36"/>
      <c r="X62" s="36"/>
      <c r="Y62" s="36"/>
      <c r="Z62" s="36"/>
      <c r="AA62" s="36"/>
      <c r="AB62" s="36"/>
      <c r="AC62" s="36"/>
      <c r="AD62" s="36"/>
      <c r="AE62" s="36"/>
    </row>
    <row r="63" spans="1:47" s="2" customFormat="1" ht="22.9" customHeight="1">
      <c r="A63" s="36"/>
      <c r="B63" s="37"/>
      <c r="C63" s="141" t="s">
        <v>71</v>
      </c>
      <c r="D63" s="38"/>
      <c r="E63" s="38"/>
      <c r="F63" s="38"/>
      <c r="G63" s="38"/>
      <c r="H63" s="38"/>
      <c r="I63" s="38"/>
      <c r="J63" s="79">
        <f>J98</f>
        <v>0</v>
      </c>
      <c r="K63" s="38"/>
      <c r="L63" s="115"/>
      <c r="S63" s="36"/>
      <c r="T63" s="36"/>
      <c r="U63" s="36"/>
      <c r="V63" s="36"/>
      <c r="W63" s="36"/>
      <c r="X63" s="36"/>
      <c r="Y63" s="36"/>
      <c r="Z63" s="36"/>
      <c r="AA63" s="36"/>
      <c r="AB63" s="36"/>
      <c r="AC63" s="36"/>
      <c r="AD63" s="36"/>
      <c r="AE63" s="36"/>
      <c r="AU63" s="19" t="s">
        <v>141</v>
      </c>
    </row>
    <row r="64" spans="1:47" s="9" customFormat="1" ht="24.95" customHeight="1">
      <c r="B64" s="142"/>
      <c r="C64" s="143"/>
      <c r="D64" s="144" t="s">
        <v>142</v>
      </c>
      <c r="E64" s="145"/>
      <c r="F64" s="145"/>
      <c r="G64" s="145"/>
      <c r="H64" s="145"/>
      <c r="I64" s="145"/>
      <c r="J64" s="146">
        <f>J99</f>
        <v>0</v>
      </c>
      <c r="K64" s="143"/>
      <c r="L64" s="147"/>
    </row>
    <row r="65" spans="1:31" s="10" customFormat="1" ht="19.899999999999999" customHeight="1">
      <c r="B65" s="148"/>
      <c r="C65" s="99"/>
      <c r="D65" s="149" t="s">
        <v>143</v>
      </c>
      <c r="E65" s="150"/>
      <c r="F65" s="150"/>
      <c r="G65" s="150"/>
      <c r="H65" s="150"/>
      <c r="I65" s="150"/>
      <c r="J65" s="151">
        <f>J100</f>
        <v>0</v>
      </c>
      <c r="K65" s="99"/>
      <c r="L65" s="152"/>
    </row>
    <row r="66" spans="1:31" s="10" customFormat="1" ht="19.899999999999999" customHeight="1">
      <c r="B66" s="148"/>
      <c r="C66" s="99"/>
      <c r="D66" s="149" t="s">
        <v>144</v>
      </c>
      <c r="E66" s="150"/>
      <c r="F66" s="150"/>
      <c r="G66" s="150"/>
      <c r="H66" s="150"/>
      <c r="I66" s="150"/>
      <c r="J66" s="151">
        <f>J255</f>
        <v>0</v>
      </c>
      <c r="K66" s="99"/>
      <c r="L66" s="152"/>
    </row>
    <row r="67" spans="1:31" s="10" customFormat="1" ht="19.899999999999999" customHeight="1">
      <c r="B67" s="148"/>
      <c r="C67" s="99"/>
      <c r="D67" s="149" t="s">
        <v>145</v>
      </c>
      <c r="E67" s="150"/>
      <c r="F67" s="150"/>
      <c r="G67" s="150"/>
      <c r="H67" s="150"/>
      <c r="I67" s="150"/>
      <c r="J67" s="151">
        <f>J356</f>
        <v>0</v>
      </c>
      <c r="K67" s="99"/>
      <c r="L67" s="152"/>
    </row>
    <row r="68" spans="1:31" s="10" customFormat="1" ht="19.899999999999999" customHeight="1">
      <c r="B68" s="148"/>
      <c r="C68" s="99"/>
      <c r="D68" s="149" t="s">
        <v>146</v>
      </c>
      <c r="E68" s="150"/>
      <c r="F68" s="150"/>
      <c r="G68" s="150"/>
      <c r="H68" s="150"/>
      <c r="I68" s="150"/>
      <c r="J68" s="151">
        <f>J373</f>
        <v>0</v>
      </c>
      <c r="K68" s="99"/>
      <c r="L68" s="152"/>
    </row>
    <row r="69" spans="1:31" s="10" customFormat="1" ht="19.899999999999999" customHeight="1">
      <c r="B69" s="148"/>
      <c r="C69" s="99"/>
      <c r="D69" s="149" t="s">
        <v>147</v>
      </c>
      <c r="E69" s="150"/>
      <c r="F69" s="150"/>
      <c r="G69" s="150"/>
      <c r="H69" s="150"/>
      <c r="I69" s="150"/>
      <c r="J69" s="151">
        <f>J419</f>
        <v>0</v>
      </c>
      <c r="K69" s="99"/>
      <c r="L69" s="152"/>
    </row>
    <row r="70" spans="1:31" s="10" customFormat="1" ht="19.899999999999999" customHeight="1">
      <c r="B70" s="148"/>
      <c r="C70" s="99"/>
      <c r="D70" s="149" t="s">
        <v>149</v>
      </c>
      <c r="E70" s="150"/>
      <c r="F70" s="150"/>
      <c r="G70" s="150"/>
      <c r="H70" s="150"/>
      <c r="I70" s="150"/>
      <c r="J70" s="151">
        <f>J435</f>
        <v>0</v>
      </c>
      <c r="K70" s="99"/>
      <c r="L70" s="152"/>
    </row>
    <row r="71" spans="1:31" s="10" customFormat="1" ht="19.899999999999999" customHeight="1">
      <c r="B71" s="148"/>
      <c r="C71" s="99"/>
      <c r="D71" s="149" t="s">
        <v>150</v>
      </c>
      <c r="E71" s="150"/>
      <c r="F71" s="150"/>
      <c r="G71" s="150"/>
      <c r="H71" s="150"/>
      <c r="I71" s="150"/>
      <c r="J71" s="151">
        <f>J484</f>
        <v>0</v>
      </c>
      <c r="K71" s="99"/>
      <c r="L71" s="152"/>
    </row>
    <row r="72" spans="1:31" s="10" customFormat="1" ht="19.899999999999999" customHeight="1">
      <c r="B72" s="148"/>
      <c r="C72" s="99"/>
      <c r="D72" s="149" t="s">
        <v>151</v>
      </c>
      <c r="E72" s="150"/>
      <c r="F72" s="150"/>
      <c r="G72" s="150"/>
      <c r="H72" s="150"/>
      <c r="I72" s="150"/>
      <c r="J72" s="151">
        <f>J513</f>
        <v>0</v>
      </c>
      <c r="K72" s="99"/>
      <c r="L72" s="152"/>
    </row>
    <row r="73" spans="1:31" s="9" customFormat="1" ht="24.95" customHeight="1">
      <c r="B73" s="142"/>
      <c r="C73" s="143"/>
      <c r="D73" s="144" t="s">
        <v>152</v>
      </c>
      <c r="E73" s="145"/>
      <c r="F73" s="145"/>
      <c r="G73" s="145"/>
      <c r="H73" s="145"/>
      <c r="I73" s="145"/>
      <c r="J73" s="146">
        <f>J520</f>
        <v>0</v>
      </c>
      <c r="K73" s="143"/>
      <c r="L73" s="147"/>
    </row>
    <row r="74" spans="1:31" s="10" customFormat="1" ht="19.899999999999999" customHeight="1">
      <c r="B74" s="148"/>
      <c r="C74" s="99"/>
      <c r="D74" s="149" t="s">
        <v>153</v>
      </c>
      <c r="E74" s="150"/>
      <c r="F74" s="150"/>
      <c r="G74" s="150"/>
      <c r="H74" s="150"/>
      <c r="I74" s="150"/>
      <c r="J74" s="151">
        <f>J521</f>
        <v>0</v>
      </c>
      <c r="K74" s="99"/>
      <c r="L74" s="152"/>
    </row>
    <row r="75" spans="1:31" s="9" customFormat="1" ht="24.95" customHeight="1">
      <c r="B75" s="142"/>
      <c r="C75" s="143"/>
      <c r="D75" s="144" t="s">
        <v>154</v>
      </c>
      <c r="E75" s="145"/>
      <c r="F75" s="145"/>
      <c r="G75" s="145"/>
      <c r="H75" s="145"/>
      <c r="I75" s="145"/>
      <c r="J75" s="146">
        <f>J551</f>
        <v>0</v>
      </c>
      <c r="K75" s="143"/>
      <c r="L75" s="147"/>
    </row>
    <row r="76" spans="1:31" s="10" customFormat="1" ht="19.899999999999999" customHeight="1">
      <c r="B76" s="148"/>
      <c r="C76" s="99"/>
      <c r="D76" s="149" t="s">
        <v>155</v>
      </c>
      <c r="E76" s="150"/>
      <c r="F76" s="150"/>
      <c r="G76" s="150"/>
      <c r="H76" s="150"/>
      <c r="I76" s="150"/>
      <c r="J76" s="151">
        <f>J552</f>
        <v>0</v>
      </c>
      <c r="K76" s="99"/>
      <c r="L76" s="152"/>
    </row>
    <row r="77" spans="1:31" s="2" customFormat="1" ht="21.75" customHeight="1">
      <c r="A77" s="36"/>
      <c r="B77" s="37"/>
      <c r="C77" s="38"/>
      <c r="D77" s="38"/>
      <c r="E77" s="38"/>
      <c r="F77" s="38"/>
      <c r="G77" s="38"/>
      <c r="H77" s="38"/>
      <c r="I77" s="38"/>
      <c r="J77" s="38"/>
      <c r="K77" s="38"/>
      <c r="L77" s="115"/>
      <c r="S77" s="36"/>
      <c r="T77" s="36"/>
      <c r="U77" s="36"/>
      <c r="V77" s="36"/>
      <c r="W77" s="36"/>
      <c r="X77" s="36"/>
      <c r="Y77" s="36"/>
      <c r="Z77" s="36"/>
      <c r="AA77" s="36"/>
      <c r="AB77" s="36"/>
      <c r="AC77" s="36"/>
      <c r="AD77" s="36"/>
      <c r="AE77" s="36"/>
    </row>
    <row r="78" spans="1:31" s="2" customFormat="1" ht="6.95" customHeight="1">
      <c r="A78" s="36"/>
      <c r="B78" s="49"/>
      <c r="C78" s="50"/>
      <c r="D78" s="50"/>
      <c r="E78" s="50"/>
      <c r="F78" s="50"/>
      <c r="G78" s="50"/>
      <c r="H78" s="50"/>
      <c r="I78" s="50"/>
      <c r="J78" s="50"/>
      <c r="K78" s="50"/>
      <c r="L78" s="115"/>
      <c r="S78" s="36"/>
      <c r="T78" s="36"/>
      <c r="U78" s="36"/>
      <c r="V78" s="36"/>
      <c r="W78" s="36"/>
      <c r="X78" s="36"/>
      <c r="Y78" s="36"/>
      <c r="Z78" s="36"/>
      <c r="AA78" s="36"/>
      <c r="AB78" s="36"/>
      <c r="AC78" s="36"/>
      <c r="AD78" s="36"/>
      <c r="AE78" s="36"/>
    </row>
    <row r="82" spans="1:31" s="2" customFormat="1" ht="6.95" customHeight="1">
      <c r="A82" s="36"/>
      <c r="B82" s="51"/>
      <c r="C82" s="52"/>
      <c r="D82" s="52"/>
      <c r="E82" s="52"/>
      <c r="F82" s="52"/>
      <c r="G82" s="52"/>
      <c r="H82" s="52"/>
      <c r="I82" s="52"/>
      <c r="J82" s="52"/>
      <c r="K82" s="52"/>
      <c r="L82" s="115"/>
      <c r="S82" s="36"/>
      <c r="T82" s="36"/>
      <c r="U82" s="36"/>
      <c r="V82" s="36"/>
      <c r="W82" s="36"/>
      <c r="X82" s="36"/>
      <c r="Y82" s="36"/>
      <c r="Z82" s="36"/>
      <c r="AA82" s="36"/>
      <c r="AB82" s="36"/>
      <c r="AC82" s="36"/>
      <c r="AD82" s="36"/>
      <c r="AE82" s="36"/>
    </row>
    <row r="83" spans="1:31" s="2" customFormat="1" ht="24.95" customHeight="1">
      <c r="A83" s="36"/>
      <c r="B83" s="37"/>
      <c r="C83" s="25" t="s">
        <v>156</v>
      </c>
      <c r="D83" s="38"/>
      <c r="E83" s="38"/>
      <c r="F83" s="38"/>
      <c r="G83" s="38"/>
      <c r="H83" s="38"/>
      <c r="I83" s="38"/>
      <c r="J83" s="38"/>
      <c r="K83" s="38"/>
      <c r="L83" s="115"/>
      <c r="S83" s="36"/>
      <c r="T83" s="36"/>
      <c r="U83" s="36"/>
      <c r="V83" s="36"/>
      <c r="W83" s="36"/>
      <c r="X83" s="36"/>
      <c r="Y83" s="36"/>
      <c r="Z83" s="36"/>
      <c r="AA83" s="36"/>
      <c r="AB83" s="36"/>
      <c r="AC83" s="36"/>
      <c r="AD83" s="36"/>
      <c r="AE83" s="36"/>
    </row>
    <row r="84" spans="1:31" s="2" customFormat="1" ht="6.95" customHeight="1">
      <c r="A84" s="36"/>
      <c r="B84" s="37"/>
      <c r="C84" s="38"/>
      <c r="D84" s="38"/>
      <c r="E84" s="38"/>
      <c r="F84" s="38"/>
      <c r="G84" s="38"/>
      <c r="H84" s="38"/>
      <c r="I84" s="38"/>
      <c r="J84" s="38"/>
      <c r="K84" s="38"/>
      <c r="L84" s="115"/>
      <c r="S84" s="36"/>
      <c r="T84" s="36"/>
      <c r="U84" s="36"/>
      <c r="V84" s="36"/>
      <c r="W84" s="36"/>
      <c r="X84" s="36"/>
      <c r="Y84" s="36"/>
      <c r="Z84" s="36"/>
      <c r="AA84" s="36"/>
      <c r="AB84" s="36"/>
      <c r="AC84" s="36"/>
      <c r="AD84" s="36"/>
      <c r="AE84" s="36"/>
    </row>
    <row r="85" spans="1:31" s="2" customFormat="1" ht="12" customHeight="1">
      <c r="A85" s="36"/>
      <c r="B85" s="37"/>
      <c r="C85" s="31" t="s">
        <v>16</v>
      </c>
      <c r="D85" s="38"/>
      <c r="E85" s="38"/>
      <c r="F85" s="38"/>
      <c r="G85" s="38"/>
      <c r="H85" s="38"/>
      <c r="I85" s="38"/>
      <c r="J85" s="38"/>
      <c r="K85" s="38"/>
      <c r="L85" s="115"/>
      <c r="S85" s="36"/>
      <c r="T85" s="36"/>
      <c r="U85" s="36"/>
      <c r="V85" s="36"/>
      <c r="W85" s="36"/>
      <c r="X85" s="36"/>
      <c r="Y85" s="36"/>
      <c r="Z85" s="36"/>
      <c r="AA85" s="36"/>
      <c r="AB85" s="36"/>
      <c r="AC85" s="36"/>
      <c r="AD85" s="36"/>
      <c r="AE85" s="36"/>
    </row>
    <row r="86" spans="1:31" s="2" customFormat="1" ht="16.5" customHeight="1">
      <c r="A86" s="36"/>
      <c r="B86" s="37"/>
      <c r="C86" s="38"/>
      <c r="D86" s="38"/>
      <c r="E86" s="394" t="str">
        <f>E7</f>
        <v>Oprava propustků na trati odb. Moravice - Svobodné Heřmanice</v>
      </c>
      <c r="F86" s="395"/>
      <c r="G86" s="395"/>
      <c r="H86" s="395"/>
      <c r="I86" s="38"/>
      <c r="J86" s="38"/>
      <c r="K86" s="38"/>
      <c r="L86" s="115"/>
      <c r="S86" s="36"/>
      <c r="T86" s="36"/>
      <c r="U86" s="36"/>
      <c r="V86" s="36"/>
      <c r="W86" s="36"/>
      <c r="X86" s="36"/>
      <c r="Y86" s="36"/>
      <c r="Z86" s="36"/>
      <c r="AA86" s="36"/>
      <c r="AB86" s="36"/>
      <c r="AC86" s="36"/>
      <c r="AD86" s="36"/>
      <c r="AE86" s="36"/>
    </row>
    <row r="87" spans="1:31" s="1" customFormat="1" ht="12" customHeight="1">
      <c r="B87" s="23"/>
      <c r="C87" s="31" t="s">
        <v>134</v>
      </c>
      <c r="D87" s="24"/>
      <c r="E87" s="24"/>
      <c r="F87" s="24"/>
      <c r="G87" s="24"/>
      <c r="H87" s="24"/>
      <c r="I87" s="24"/>
      <c r="J87" s="24"/>
      <c r="K87" s="24"/>
      <c r="L87" s="22"/>
    </row>
    <row r="88" spans="1:31" s="2" customFormat="1" ht="16.5" customHeight="1">
      <c r="A88" s="36"/>
      <c r="B88" s="37"/>
      <c r="C88" s="38"/>
      <c r="D88" s="38"/>
      <c r="E88" s="394" t="s">
        <v>1577</v>
      </c>
      <c r="F88" s="396"/>
      <c r="G88" s="396"/>
      <c r="H88" s="396"/>
      <c r="I88" s="38"/>
      <c r="J88" s="38"/>
      <c r="K88" s="38"/>
      <c r="L88" s="115"/>
      <c r="S88" s="36"/>
      <c r="T88" s="36"/>
      <c r="U88" s="36"/>
      <c r="V88" s="36"/>
      <c r="W88" s="36"/>
      <c r="X88" s="36"/>
      <c r="Y88" s="36"/>
      <c r="Z88" s="36"/>
      <c r="AA88" s="36"/>
      <c r="AB88" s="36"/>
      <c r="AC88" s="36"/>
      <c r="AD88" s="36"/>
      <c r="AE88" s="36"/>
    </row>
    <row r="89" spans="1:31" s="2" customFormat="1" ht="12" customHeight="1">
      <c r="A89" s="36"/>
      <c r="B89" s="37"/>
      <c r="C89" s="31" t="s">
        <v>136</v>
      </c>
      <c r="D89" s="38"/>
      <c r="E89" s="38"/>
      <c r="F89" s="38"/>
      <c r="G89" s="38"/>
      <c r="H89" s="38"/>
      <c r="I89" s="38"/>
      <c r="J89" s="38"/>
      <c r="K89" s="38"/>
      <c r="L89" s="115"/>
      <c r="S89" s="36"/>
      <c r="T89" s="36"/>
      <c r="U89" s="36"/>
      <c r="V89" s="36"/>
      <c r="W89" s="36"/>
      <c r="X89" s="36"/>
      <c r="Y89" s="36"/>
      <c r="Z89" s="36"/>
      <c r="AA89" s="36"/>
      <c r="AB89" s="36"/>
      <c r="AC89" s="36"/>
      <c r="AD89" s="36"/>
      <c r="AE89" s="36"/>
    </row>
    <row r="90" spans="1:31" s="2" customFormat="1" ht="16.5" customHeight="1">
      <c r="A90" s="36"/>
      <c r="B90" s="37"/>
      <c r="C90" s="38"/>
      <c r="D90" s="38"/>
      <c r="E90" s="348" t="str">
        <f>E11</f>
        <v>SO 04.1 - Propustek v km 19,378 - propustek</v>
      </c>
      <c r="F90" s="396"/>
      <c r="G90" s="396"/>
      <c r="H90" s="396"/>
      <c r="I90" s="38"/>
      <c r="J90" s="38"/>
      <c r="K90" s="38"/>
      <c r="L90" s="115"/>
      <c r="S90" s="36"/>
      <c r="T90" s="36"/>
      <c r="U90" s="36"/>
      <c r="V90" s="36"/>
      <c r="W90" s="36"/>
      <c r="X90" s="36"/>
      <c r="Y90" s="36"/>
      <c r="Z90" s="36"/>
      <c r="AA90" s="36"/>
      <c r="AB90" s="36"/>
      <c r="AC90" s="36"/>
      <c r="AD90" s="36"/>
      <c r="AE90" s="36"/>
    </row>
    <row r="91" spans="1:31" s="2" customFormat="1" ht="6.95" customHeight="1">
      <c r="A91" s="36"/>
      <c r="B91" s="37"/>
      <c r="C91" s="38"/>
      <c r="D91" s="38"/>
      <c r="E91" s="38"/>
      <c r="F91" s="38"/>
      <c r="G91" s="38"/>
      <c r="H91" s="38"/>
      <c r="I91" s="38"/>
      <c r="J91" s="38"/>
      <c r="K91" s="38"/>
      <c r="L91" s="115"/>
      <c r="S91" s="36"/>
      <c r="T91" s="36"/>
      <c r="U91" s="36"/>
      <c r="V91" s="36"/>
      <c r="W91" s="36"/>
      <c r="X91" s="36"/>
      <c r="Y91" s="36"/>
      <c r="Z91" s="36"/>
      <c r="AA91" s="36"/>
      <c r="AB91" s="36"/>
      <c r="AC91" s="36"/>
      <c r="AD91" s="36"/>
      <c r="AE91" s="36"/>
    </row>
    <row r="92" spans="1:31" s="2" customFormat="1" ht="12" customHeight="1">
      <c r="A92" s="36"/>
      <c r="B92" s="37"/>
      <c r="C92" s="31" t="s">
        <v>21</v>
      </c>
      <c r="D92" s="38"/>
      <c r="E92" s="38"/>
      <c r="F92" s="29" t="str">
        <f>F14</f>
        <v>OŘ Ostrava</v>
      </c>
      <c r="G92" s="38"/>
      <c r="H92" s="38"/>
      <c r="I92" s="31" t="s">
        <v>23</v>
      </c>
      <c r="J92" s="61" t="str">
        <f>IF(J14="","",J14)</f>
        <v>10. 5. 2023</v>
      </c>
      <c r="K92" s="38"/>
      <c r="L92" s="115"/>
      <c r="S92" s="36"/>
      <c r="T92" s="36"/>
      <c r="U92" s="36"/>
      <c r="V92" s="36"/>
      <c r="W92" s="36"/>
      <c r="X92" s="36"/>
      <c r="Y92" s="36"/>
      <c r="Z92" s="36"/>
      <c r="AA92" s="36"/>
      <c r="AB92" s="36"/>
      <c r="AC92" s="36"/>
      <c r="AD92" s="36"/>
      <c r="AE92" s="36"/>
    </row>
    <row r="93" spans="1:31" s="2" customFormat="1" ht="6.95" customHeight="1">
      <c r="A93" s="36"/>
      <c r="B93" s="37"/>
      <c r="C93" s="38"/>
      <c r="D93" s="38"/>
      <c r="E93" s="38"/>
      <c r="F93" s="38"/>
      <c r="G93" s="38"/>
      <c r="H93" s="38"/>
      <c r="I93" s="38"/>
      <c r="J93" s="38"/>
      <c r="K93" s="38"/>
      <c r="L93" s="115"/>
      <c r="S93" s="36"/>
      <c r="T93" s="36"/>
      <c r="U93" s="36"/>
      <c r="V93" s="36"/>
      <c r="W93" s="36"/>
      <c r="X93" s="36"/>
      <c r="Y93" s="36"/>
      <c r="Z93" s="36"/>
      <c r="AA93" s="36"/>
      <c r="AB93" s="36"/>
      <c r="AC93" s="36"/>
      <c r="AD93" s="36"/>
      <c r="AE93" s="36"/>
    </row>
    <row r="94" spans="1:31" s="2" customFormat="1" ht="15.2" customHeight="1">
      <c r="A94" s="36"/>
      <c r="B94" s="37"/>
      <c r="C94" s="31" t="s">
        <v>25</v>
      </c>
      <c r="D94" s="38"/>
      <c r="E94" s="38"/>
      <c r="F94" s="29" t="str">
        <f>E17</f>
        <v>Správa železnic s.o. OŘ Ostrava</v>
      </c>
      <c r="G94" s="38"/>
      <c r="H94" s="38"/>
      <c r="I94" s="31" t="s">
        <v>33</v>
      </c>
      <c r="J94" s="34" t="str">
        <f>E23</f>
        <v xml:space="preserve"> </v>
      </c>
      <c r="K94" s="38"/>
      <c r="L94" s="115"/>
      <c r="S94" s="36"/>
      <c r="T94" s="36"/>
      <c r="U94" s="36"/>
      <c r="V94" s="36"/>
      <c r="W94" s="36"/>
      <c r="X94" s="36"/>
      <c r="Y94" s="36"/>
      <c r="Z94" s="36"/>
      <c r="AA94" s="36"/>
      <c r="AB94" s="36"/>
      <c r="AC94" s="36"/>
      <c r="AD94" s="36"/>
      <c r="AE94" s="36"/>
    </row>
    <row r="95" spans="1:31" s="2" customFormat="1" ht="15.2" customHeight="1">
      <c r="A95" s="36"/>
      <c r="B95" s="37"/>
      <c r="C95" s="31" t="s">
        <v>31</v>
      </c>
      <c r="D95" s="38"/>
      <c r="E95" s="38"/>
      <c r="F95" s="29" t="str">
        <f>IF(E20="","",E20)</f>
        <v>Vyplň údaj</v>
      </c>
      <c r="G95" s="38"/>
      <c r="H95" s="38"/>
      <c r="I95" s="31" t="s">
        <v>36</v>
      </c>
      <c r="J95" s="34" t="str">
        <f>E26</f>
        <v xml:space="preserve"> </v>
      </c>
      <c r="K95" s="38"/>
      <c r="L95" s="115"/>
      <c r="S95" s="36"/>
      <c r="T95" s="36"/>
      <c r="U95" s="36"/>
      <c r="V95" s="36"/>
      <c r="W95" s="36"/>
      <c r="X95" s="36"/>
      <c r="Y95" s="36"/>
      <c r="Z95" s="36"/>
      <c r="AA95" s="36"/>
      <c r="AB95" s="36"/>
      <c r="AC95" s="36"/>
      <c r="AD95" s="36"/>
      <c r="AE95" s="36"/>
    </row>
    <row r="96" spans="1:31" s="2" customFormat="1" ht="10.35" customHeight="1">
      <c r="A96" s="36"/>
      <c r="B96" s="37"/>
      <c r="C96" s="38"/>
      <c r="D96" s="38"/>
      <c r="E96" s="38"/>
      <c r="F96" s="38"/>
      <c r="G96" s="38"/>
      <c r="H96" s="38"/>
      <c r="I96" s="38"/>
      <c r="J96" s="38"/>
      <c r="K96" s="38"/>
      <c r="L96" s="115"/>
      <c r="S96" s="36"/>
      <c r="T96" s="36"/>
      <c r="U96" s="36"/>
      <c r="V96" s="36"/>
      <c r="W96" s="36"/>
      <c r="X96" s="36"/>
      <c r="Y96" s="36"/>
      <c r="Z96" s="36"/>
      <c r="AA96" s="36"/>
      <c r="AB96" s="36"/>
      <c r="AC96" s="36"/>
      <c r="AD96" s="36"/>
      <c r="AE96" s="36"/>
    </row>
    <row r="97" spans="1:65" s="11" customFormat="1" ht="29.25" customHeight="1">
      <c r="A97" s="153"/>
      <c r="B97" s="154"/>
      <c r="C97" s="155" t="s">
        <v>157</v>
      </c>
      <c r="D97" s="156" t="s">
        <v>58</v>
      </c>
      <c r="E97" s="156" t="s">
        <v>54</v>
      </c>
      <c r="F97" s="156" t="s">
        <v>55</v>
      </c>
      <c r="G97" s="156" t="s">
        <v>158</v>
      </c>
      <c r="H97" s="156" t="s">
        <v>159</v>
      </c>
      <c r="I97" s="156" t="s">
        <v>160</v>
      </c>
      <c r="J97" s="156" t="s">
        <v>140</v>
      </c>
      <c r="K97" s="157" t="s">
        <v>161</v>
      </c>
      <c r="L97" s="158"/>
      <c r="M97" s="70" t="s">
        <v>19</v>
      </c>
      <c r="N97" s="71" t="s">
        <v>43</v>
      </c>
      <c r="O97" s="71" t="s">
        <v>162</v>
      </c>
      <c r="P97" s="71" t="s">
        <v>163</v>
      </c>
      <c r="Q97" s="71" t="s">
        <v>164</v>
      </c>
      <c r="R97" s="71" t="s">
        <v>165</v>
      </c>
      <c r="S97" s="71" t="s">
        <v>166</v>
      </c>
      <c r="T97" s="72" t="s">
        <v>167</v>
      </c>
      <c r="U97" s="153"/>
      <c r="V97" s="153"/>
      <c r="W97" s="153"/>
      <c r="X97" s="153"/>
      <c r="Y97" s="153"/>
      <c r="Z97" s="153"/>
      <c r="AA97" s="153"/>
      <c r="AB97" s="153"/>
      <c r="AC97" s="153"/>
      <c r="AD97" s="153"/>
      <c r="AE97" s="153"/>
    </row>
    <row r="98" spans="1:65" s="2" customFormat="1" ht="22.9" customHeight="1">
      <c r="A98" s="36"/>
      <c r="B98" s="37"/>
      <c r="C98" s="77" t="s">
        <v>168</v>
      </c>
      <c r="D98" s="38"/>
      <c r="E98" s="38"/>
      <c r="F98" s="38"/>
      <c r="G98" s="38"/>
      <c r="H98" s="38"/>
      <c r="I98" s="38"/>
      <c r="J98" s="159">
        <f>BK98</f>
        <v>0</v>
      </c>
      <c r="K98" s="38"/>
      <c r="L98" s="41"/>
      <c r="M98" s="73"/>
      <c r="N98" s="160"/>
      <c r="O98" s="74"/>
      <c r="P98" s="161">
        <f>P99+P520+P551</f>
        <v>0</v>
      </c>
      <c r="Q98" s="74"/>
      <c r="R98" s="161">
        <f>R99+R520+R551</f>
        <v>272.99038468000003</v>
      </c>
      <c r="S98" s="74"/>
      <c r="T98" s="162">
        <f>T99+T520+T551</f>
        <v>85.875599999999991</v>
      </c>
      <c r="U98" s="36"/>
      <c r="V98" s="36"/>
      <c r="W98" s="36"/>
      <c r="X98" s="36"/>
      <c r="Y98" s="36"/>
      <c r="Z98" s="36"/>
      <c r="AA98" s="36"/>
      <c r="AB98" s="36"/>
      <c r="AC98" s="36"/>
      <c r="AD98" s="36"/>
      <c r="AE98" s="36"/>
      <c r="AT98" s="19" t="s">
        <v>72</v>
      </c>
      <c r="AU98" s="19" t="s">
        <v>141</v>
      </c>
      <c r="BK98" s="163">
        <f>BK99+BK520+BK551</f>
        <v>0</v>
      </c>
    </row>
    <row r="99" spans="1:65" s="12" customFormat="1" ht="25.9" customHeight="1">
      <c r="B99" s="164"/>
      <c r="C99" s="165"/>
      <c r="D99" s="166" t="s">
        <v>72</v>
      </c>
      <c r="E99" s="167" t="s">
        <v>169</v>
      </c>
      <c r="F99" s="167" t="s">
        <v>170</v>
      </c>
      <c r="G99" s="165"/>
      <c r="H99" s="165"/>
      <c r="I99" s="168"/>
      <c r="J99" s="169">
        <f>BK99</f>
        <v>0</v>
      </c>
      <c r="K99" s="165"/>
      <c r="L99" s="170"/>
      <c r="M99" s="171"/>
      <c r="N99" s="172"/>
      <c r="O99" s="172"/>
      <c r="P99" s="173">
        <f>P100+P255+P356+P373+P419+P435+P484+P513</f>
        <v>0</v>
      </c>
      <c r="Q99" s="172"/>
      <c r="R99" s="173">
        <f>R100+R255+R356+R373+R419+R435+R484+R513</f>
        <v>272.90438468000002</v>
      </c>
      <c r="S99" s="172"/>
      <c r="T99" s="174">
        <f>T100+T255+T356+T373+T419+T435+T484+T513</f>
        <v>85.875599999999991</v>
      </c>
      <c r="AR99" s="175" t="s">
        <v>80</v>
      </c>
      <c r="AT99" s="176" t="s">
        <v>72</v>
      </c>
      <c r="AU99" s="176" t="s">
        <v>73</v>
      </c>
      <c r="AY99" s="175" t="s">
        <v>171</v>
      </c>
      <c r="BK99" s="177">
        <f>BK100+BK255+BK356+BK373+BK419+BK435+BK484+BK513</f>
        <v>0</v>
      </c>
    </row>
    <row r="100" spans="1:65" s="12" customFormat="1" ht="22.9" customHeight="1">
      <c r="B100" s="164"/>
      <c r="C100" s="165"/>
      <c r="D100" s="166" t="s">
        <v>72</v>
      </c>
      <c r="E100" s="178" t="s">
        <v>80</v>
      </c>
      <c r="F100" s="178" t="s">
        <v>172</v>
      </c>
      <c r="G100" s="165"/>
      <c r="H100" s="165"/>
      <c r="I100" s="168"/>
      <c r="J100" s="179">
        <f>BK100</f>
        <v>0</v>
      </c>
      <c r="K100" s="165"/>
      <c r="L100" s="170"/>
      <c r="M100" s="171"/>
      <c r="N100" s="172"/>
      <c r="O100" s="172"/>
      <c r="P100" s="173">
        <f>SUM(P101:P254)</f>
        <v>0</v>
      </c>
      <c r="Q100" s="172"/>
      <c r="R100" s="173">
        <f>SUM(R101:R254)</f>
        <v>3.31E-3</v>
      </c>
      <c r="S100" s="172"/>
      <c r="T100" s="174">
        <f>SUM(T101:T254)</f>
        <v>0</v>
      </c>
      <c r="AR100" s="175" t="s">
        <v>80</v>
      </c>
      <c r="AT100" s="176" t="s">
        <v>72</v>
      </c>
      <c r="AU100" s="176" t="s">
        <v>80</v>
      </c>
      <c r="AY100" s="175" t="s">
        <v>171</v>
      </c>
      <c r="BK100" s="177">
        <f>SUM(BK101:BK254)</f>
        <v>0</v>
      </c>
    </row>
    <row r="101" spans="1:65" s="2" customFormat="1" ht="21.75" customHeight="1">
      <c r="A101" s="36"/>
      <c r="B101" s="37"/>
      <c r="C101" s="180" t="s">
        <v>80</v>
      </c>
      <c r="D101" s="180" t="s">
        <v>173</v>
      </c>
      <c r="E101" s="181" t="s">
        <v>174</v>
      </c>
      <c r="F101" s="182" t="s">
        <v>175</v>
      </c>
      <c r="G101" s="183" t="s">
        <v>176</v>
      </c>
      <c r="H101" s="184">
        <v>52</v>
      </c>
      <c r="I101" s="185"/>
      <c r="J101" s="186">
        <f>ROUND(I101*H101,2)</f>
        <v>0</v>
      </c>
      <c r="K101" s="182" t="s">
        <v>177</v>
      </c>
      <c r="L101" s="41"/>
      <c r="M101" s="187" t="s">
        <v>19</v>
      </c>
      <c r="N101" s="188" t="s">
        <v>44</v>
      </c>
      <c r="O101" s="66"/>
      <c r="P101" s="189">
        <f>O101*H101</f>
        <v>0</v>
      </c>
      <c r="Q101" s="189">
        <v>0</v>
      </c>
      <c r="R101" s="189">
        <f>Q101*H101</f>
        <v>0</v>
      </c>
      <c r="S101" s="189">
        <v>0</v>
      </c>
      <c r="T101" s="190">
        <f>S101*H101</f>
        <v>0</v>
      </c>
      <c r="U101" s="36"/>
      <c r="V101" s="36"/>
      <c r="W101" s="36"/>
      <c r="X101" s="36"/>
      <c r="Y101" s="36"/>
      <c r="Z101" s="36"/>
      <c r="AA101" s="36"/>
      <c r="AB101" s="36"/>
      <c r="AC101" s="36"/>
      <c r="AD101" s="36"/>
      <c r="AE101" s="36"/>
      <c r="AR101" s="191" t="s">
        <v>178</v>
      </c>
      <c r="AT101" s="191" t="s">
        <v>173</v>
      </c>
      <c r="AU101" s="191" t="s">
        <v>82</v>
      </c>
      <c r="AY101" s="19" t="s">
        <v>171</v>
      </c>
      <c r="BE101" s="192">
        <f>IF(N101="základní",J101,0)</f>
        <v>0</v>
      </c>
      <c r="BF101" s="192">
        <f>IF(N101="snížená",J101,0)</f>
        <v>0</v>
      </c>
      <c r="BG101" s="192">
        <f>IF(N101="zákl. přenesená",J101,0)</f>
        <v>0</v>
      </c>
      <c r="BH101" s="192">
        <f>IF(N101="sníž. přenesená",J101,0)</f>
        <v>0</v>
      </c>
      <c r="BI101" s="192">
        <f>IF(N101="nulová",J101,0)</f>
        <v>0</v>
      </c>
      <c r="BJ101" s="19" t="s">
        <v>80</v>
      </c>
      <c r="BK101" s="192">
        <f>ROUND(I101*H101,2)</f>
        <v>0</v>
      </c>
      <c r="BL101" s="19" t="s">
        <v>178</v>
      </c>
      <c r="BM101" s="191" t="s">
        <v>1579</v>
      </c>
    </row>
    <row r="102" spans="1:65" s="2" customFormat="1" ht="19.5">
      <c r="A102" s="36"/>
      <c r="B102" s="37"/>
      <c r="C102" s="38"/>
      <c r="D102" s="193" t="s">
        <v>180</v>
      </c>
      <c r="E102" s="38"/>
      <c r="F102" s="194" t="s">
        <v>181</v>
      </c>
      <c r="G102" s="38"/>
      <c r="H102" s="38"/>
      <c r="I102" s="195"/>
      <c r="J102" s="38"/>
      <c r="K102" s="38"/>
      <c r="L102" s="41"/>
      <c r="M102" s="196"/>
      <c r="N102" s="197"/>
      <c r="O102" s="66"/>
      <c r="P102" s="66"/>
      <c r="Q102" s="66"/>
      <c r="R102" s="66"/>
      <c r="S102" s="66"/>
      <c r="T102" s="67"/>
      <c r="U102" s="36"/>
      <c r="V102" s="36"/>
      <c r="W102" s="36"/>
      <c r="X102" s="36"/>
      <c r="Y102" s="36"/>
      <c r="Z102" s="36"/>
      <c r="AA102" s="36"/>
      <c r="AB102" s="36"/>
      <c r="AC102" s="36"/>
      <c r="AD102" s="36"/>
      <c r="AE102" s="36"/>
      <c r="AT102" s="19" t="s">
        <v>180</v>
      </c>
      <c r="AU102" s="19" t="s">
        <v>82</v>
      </c>
    </row>
    <row r="103" spans="1:65" s="2" customFormat="1" ht="11.25">
      <c r="A103" s="36"/>
      <c r="B103" s="37"/>
      <c r="C103" s="38"/>
      <c r="D103" s="198" t="s">
        <v>182</v>
      </c>
      <c r="E103" s="38"/>
      <c r="F103" s="199" t="s">
        <v>183</v>
      </c>
      <c r="G103" s="38"/>
      <c r="H103" s="38"/>
      <c r="I103" s="195"/>
      <c r="J103" s="38"/>
      <c r="K103" s="38"/>
      <c r="L103" s="41"/>
      <c r="M103" s="196"/>
      <c r="N103" s="197"/>
      <c r="O103" s="66"/>
      <c r="P103" s="66"/>
      <c r="Q103" s="66"/>
      <c r="R103" s="66"/>
      <c r="S103" s="66"/>
      <c r="T103" s="67"/>
      <c r="U103" s="36"/>
      <c r="V103" s="36"/>
      <c r="W103" s="36"/>
      <c r="X103" s="36"/>
      <c r="Y103" s="36"/>
      <c r="Z103" s="36"/>
      <c r="AA103" s="36"/>
      <c r="AB103" s="36"/>
      <c r="AC103" s="36"/>
      <c r="AD103" s="36"/>
      <c r="AE103" s="36"/>
      <c r="AT103" s="19" t="s">
        <v>182</v>
      </c>
      <c r="AU103" s="19" t="s">
        <v>82</v>
      </c>
    </row>
    <row r="104" spans="1:65" s="13" customFormat="1" ht="11.25">
      <c r="B104" s="200"/>
      <c r="C104" s="201"/>
      <c r="D104" s="193" t="s">
        <v>184</v>
      </c>
      <c r="E104" s="202" t="s">
        <v>19</v>
      </c>
      <c r="F104" s="203" t="s">
        <v>185</v>
      </c>
      <c r="G104" s="201"/>
      <c r="H104" s="202" t="s">
        <v>19</v>
      </c>
      <c r="I104" s="204"/>
      <c r="J104" s="201"/>
      <c r="K104" s="201"/>
      <c r="L104" s="205"/>
      <c r="M104" s="206"/>
      <c r="N104" s="207"/>
      <c r="O104" s="207"/>
      <c r="P104" s="207"/>
      <c r="Q104" s="207"/>
      <c r="R104" s="207"/>
      <c r="S104" s="207"/>
      <c r="T104" s="208"/>
      <c r="AT104" s="209" t="s">
        <v>184</v>
      </c>
      <c r="AU104" s="209" t="s">
        <v>82</v>
      </c>
      <c r="AV104" s="13" t="s">
        <v>80</v>
      </c>
      <c r="AW104" s="13" t="s">
        <v>35</v>
      </c>
      <c r="AX104" s="13" t="s">
        <v>73</v>
      </c>
      <c r="AY104" s="209" t="s">
        <v>171</v>
      </c>
    </row>
    <row r="105" spans="1:65" s="14" customFormat="1" ht="11.25">
      <c r="B105" s="210"/>
      <c r="C105" s="211"/>
      <c r="D105" s="193" t="s">
        <v>184</v>
      </c>
      <c r="E105" s="212" t="s">
        <v>19</v>
      </c>
      <c r="F105" s="213" t="s">
        <v>1580</v>
      </c>
      <c r="G105" s="211"/>
      <c r="H105" s="214">
        <v>28</v>
      </c>
      <c r="I105" s="215"/>
      <c r="J105" s="211"/>
      <c r="K105" s="211"/>
      <c r="L105" s="216"/>
      <c r="M105" s="217"/>
      <c r="N105" s="218"/>
      <c r="O105" s="218"/>
      <c r="P105" s="218"/>
      <c r="Q105" s="218"/>
      <c r="R105" s="218"/>
      <c r="S105" s="218"/>
      <c r="T105" s="219"/>
      <c r="AT105" s="220" t="s">
        <v>184</v>
      </c>
      <c r="AU105" s="220" t="s">
        <v>82</v>
      </c>
      <c r="AV105" s="14" t="s">
        <v>82</v>
      </c>
      <c r="AW105" s="14" t="s">
        <v>35</v>
      </c>
      <c r="AX105" s="14" t="s">
        <v>73</v>
      </c>
      <c r="AY105" s="220" t="s">
        <v>171</v>
      </c>
    </row>
    <row r="106" spans="1:65" s="13" customFormat="1" ht="11.25">
      <c r="B106" s="200"/>
      <c r="C106" s="201"/>
      <c r="D106" s="193" t="s">
        <v>184</v>
      </c>
      <c r="E106" s="202" t="s">
        <v>19</v>
      </c>
      <c r="F106" s="203" t="s">
        <v>187</v>
      </c>
      <c r="G106" s="201"/>
      <c r="H106" s="202" t="s">
        <v>19</v>
      </c>
      <c r="I106" s="204"/>
      <c r="J106" s="201"/>
      <c r="K106" s="201"/>
      <c r="L106" s="205"/>
      <c r="M106" s="206"/>
      <c r="N106" s="207"/>
      <c r="O106" s="207"/>
      <c r="P106" s="207"/>
      <c r="Q106" s="207"/>
      <c r="R106" s="207"/>
      <c r="S106" s="207"/>
      <c r="T106" s="208"/>
      <c r="AT106" s="209" t="s">
        <v>184</v>
      </c>
      <c r="AU106" s="209" t="s">
        <v>82</v>
      </c>
      <c r="AV106" s="13" t="s">
        <v>80</v>
      </c>
      <c r="AW106" s="13" t="s">
        <v>35</v>
      </c>
      <c r="AX106" s="13" t="s">
        <v>73</v>
      </c>
      <c r="AY106" s="209" t="s">
        <v>171</v>
      </c>
    </row>
    <row r="107" spans="1:65" s="14" customFormat="1" ht="11.25">
      <c r="B107" s="210"/>
      <c r="C107" s="211"/>
      <c r="D107" s="193" t="s">
        <v>184</v>
      </c>
      <c r="E107" s="212" t="s">
        <v>19</v>
      </c>
      <c r="F107" s="213" t="s">
        <v>1581</v>
      </c>
      <c r="G107" s="211"/>
      <c r="H107" s="214">
        <v>24</v>
      </c>
      <c r="I107" s="215"/>
      <c r="J107" s="211"/>
      <c r="K107" s="211"/>
      <c r="L107" s="216"/>
      <c r="M107" s="217"/>
      <c r="N107" s="218"/>
      <c r="O107" s="218"/>
      <c r="P107" s="218"/>
      <c r="Q107" s="218"/>
      <c r="R107" s="218"/>
      <c r="S107" s="218"/>
      <c r="T107" s="219"/>
      <c r="AT107" s="220" t="s">
        <v>184</v>
      </c>
      <c r="AU107" s="220" t="s">
        <v>82</v>
      </c>
      <c r="AV107" s="14" t="s">
        <v>82</v>
      </c>
      <c r="AW107" s="14" t="s">
        <v>35</v>
      </c>
      <c r="AX107" s="14" t="s">
        <v>73</v>
      </c>
      <c r="AY107" s="220" t="s">
        <v>171</v>
      </c>
    </row>
    <row r="108" spans="1:65" s="15" customFormat="1" ht="11.25">
      <c r="B108" s="221"/>
      <c r="C108" s="222"/>
      <c r="D108" s="193" t="s">
        <v>184</v>
      </c>
      <c r="E108" s="223" t="s">
        <v>19</v>
      </c>
      <c r="F108" s="224" t="s">
        <v>189</v>
      </c>
      <c r="G108" s="222"/>
      <c r="H108" s="225">
        <v>52</v>
      </c>
      <c r="I108" s="226"/>
      <c r="J108" s="222"/>
      <c r="K108" s="222"/>
      <c r="L108" s="227"/>
      <c r="M108" s="228"/>
      <c r="N108" s="229"/>
      <c r="O108" s="229"/>
      <c r="P108" s="229"/>
      <c r="Q108" s="229"/>
      <c r="R108" s="229"/>
      <c r="S108" s="229"/>
      <c r="T108" s="230"/>
      <c r="AT108" s="231" t="s">
        <v>184</v>
      </c>
      <c r="AU108" s="231" t="s">
        <v>82</v>
      </c>
      <c r="AV108" s="15" t="s">
        <v>178</v>
      </c>
      <c r="AW108" s="15" t="s">
        <v>35</v>
      </c>
      <c r="AX108" s="15" t="s">
        <v>80</v>
      </c>
      <c r="AY108" s="231" t="s">
        <v>171</v>
      </c>
    </row>
    <row r="109" spans="1:65" s="2" customFormat="1" ht="24.2" customHeight="1">
      <c r="A109" s="36"/>
      <c r="B109" s="37"/>
      <c r="C109" s="180" t="s">
        <v>82</v>
      </c>
      <c r="D109" s="180" t="s">
        <v>173</v>
      </c>
      <c r="E109" s="181" t="s">
        <v>198</v>
      </c>
      <c r="F109" s="182" t="s">
        <v>199</v>
      </c>
      <c r="G109" s="183" t="s">
        <v>200</v>
      </c>
      <c r="H109" s="184">
        <v>24</v>
      </c>
      <c r="I109" s="185"/>
      <c r="J109" s="186">
        <f>ROUND(I109*H109,2)</f>
        <v>0</v>
      </c>
      <c r="K109" s="182" t="s">
        <v>177</v>
      </c>
      <c r="L109" s="41"/>
      <c r="M109" s="187" t="s">
        <v>19</v>
      </c>
      <c r="N109" s="188" t="s">
        <v>44</v>
      </c>
      <c r="O109" s="66"/>
      <c r="P109" s="189">
        <f>O109*H109</f>
        <v>0</v>
      </c>
      <c r="Q109" s="189">
        <v>3.0000000000000001E-5</v>
      </c>
      <c r="R109" s="189">
        <f>Q109*H109</f>
        <v>7.2000000000000005E-4</v>
      </c>
      <c r="S109" s="189">
        <v>0</v>
      </c>
      <c r="T109" s="190">
        <f>S109*H109</f>
        <v>0</v>
      </c>
      <c r="U109" s="36"/>
      <c r="V109" s="36"/>
      <c r="W109" s="36"/>
      <c r="X109" s="36"/>
      <c r="Y109" s="36"/>
      <c r="Z109" s="36"/>
      <c r="AA109" s="36"/>
      <c r="AB109" s="36"/>
      <c r="AC109" s="36"/>
      <c r="AD109" s="36"/>
      <c r="AE109" s="36"/>
      <c r="AR109" s="191" t="s">
        <v>178</v>
      </c>
      <c r="AT109" s="191" t="s">
        <v>173</v>
      </c>
      <c r="AU109" s="191" t="s">
        <v>82</v>
      </c>
      <c r="AY109" s="19" t="s">
        <v>171</v>
      </c>
      <c r="BE109" s="192">
        <f>IF(N109="základní",J109,0)</f>
        <v>0</v>
      </c>
      <c r="BF109" s="192">
        <f>IF(N109="snížená",J109,0)</f>
        <v>0</v>
      </c>
      <c r="BG109" s="192">
        <f>IF(N109="zákl. přenesená",J109,0)</f>
        <v>0</v>
      </c>
      <c r="BH109" s="192">
        <f>IF(N109="sníž. přenesená",J109,0)</f>
        <v>0</v>
      </c>
      <c r="BI109" s="192">
        <f>IF(N109="nulová",J109,0)</f>
        <v>0</v>
      </c>
      <c r="BJ109" s="19" t="s">
        <v>80</v>
      </c>
      <c r="BK109" s="192">
        <f>ROUND(I109*H109,2)</f>
        <v>0</v>
      </c>
      <c r="BL109" s="19" t="s">
        <v>178</v>
      </c>
      <c r="BM109" s="191" t="s">
        <v>1582</v>
      </c>
    </row>
    <row r="110" spans="1:65" s="2" customFormat="1" ht="19.5">
      <c r="A110" s="36"/>
      <c r="B110" s="37"/>
      <c r="C110" s="38"/>
      <c r="D110" s="193" t="s">
        <v>180</v>
      </c>
      <c r="E110" s="38"/>
      <c r="F110" s="194" t="s">
        <v>202</v>
      </c>
      <c r="G110" s="38"/>
      <c r="H110" s="38"/>
      <c r="I110" s="195"/>
      <c r="J110" s="38"/>
      <c r="K110" s="38"/>
      <c r="L110" s="41"/>
      <c r="M110" s="196"/>
      <c r="N110" s="197"/>
      <c r="O110" s="66"/>
      <c r="P110" s="66"/>
      <c r="Q110" s="66"/>
      <c r="R110" s="66"/>
      <c r="S110" s="66"/>
      <c r="T110" s="67"/>
      <c r="U110" s="36"/>
      <c r="V110" s="36"/>
      <c r="W110" s="36"/>
      <c r="X110" s="36"/>
      <c r="Y110" s="36"/>
      <c r="Z110" s="36"/>
      <c r="AA110" s="36"/>
      <c r="AB110" s="36"/>
      <c r="AC110" s="36"/>
      <c r="AD110" s="36"/>
      <c r="AE110" s="36"/>
      <c r="AT110" s="19" t="s">
        <v>180</v>
      </c>
      <c r="AU110" s="19" t="s">
        <v>82</v>
      </c>
    </row>
    <row r="111" spans="1:65" s="2" customFormat="1" ht="11.25">
      <c r="A111" s="36"/>
      <c r="B111" s="37"/>
      <c r="C111" s="38"/>
      <c r="D111" s="198" t="s">
        <v>182</v>
      </c>
      <c r="E111" s="38"/>
      <c r="F111" s="199" t="s">
        <v>203</v>
      </c>
      <c r="G111" s="38"/>
      <c r="H111" s="38"/>
      <c r="I111" s="195"/>
      <c r="J111" s="38"/>
      <c r="K111" s="38"/>
      <c r="L111" s="41"/>
      <c r="M111" s="196"/>
      <c r="N111" s="197"/>
      <c r="O111" s="66"/>
      <c r="P111" s="66"/>
      <c r="Q111" s="66"/>
      <c r="R111" s="66"/>
      <c r="S111" s="66"/>
      <c r="T111" s="67"/>
      <c r="U111" s="36"/>
      <c r="V111" s="36"/>
      <c r="W111" s="36"/>
      <c r="X111" s="36"/>
      <c r="Y111" s="36"/>
      <c r="Z111" s="36"/>
      <c r="AA111" s="36"/>
      <c r="AB111" s="36"/>
      <c r="AC111" s="36"/>
      <c r="AD111" s="36"/>
      <c r="AE111" s="36"/>
      <c r="AT111" s="19" t="s">
        <v>182</v>
      </c>
      <c r="AU111" s="19" t="s">
        <v>82</v>
      </c>
    </row>
    <row r="112" spans="1:65" s="14" customFormat="1" ht="11.25">
      <c r="B112" s="210"/>
      <c r="C112" s="211"/>
      <c r="D112" s="193" t="s">
        <v>184</v>
      </c>
      <c r="E112" s="212" t="s">
        <v>19</v>
      </c>
      <c r="F112" s="213" t="s">
        <v>1339</v>
      </c>
      <c r="G112" s="211"/>
      <c r="H112" s="214">
        <v>24</v>
      </c>
      <c r="I112" s="215"/>
      <c r="J112" s="211"/>
      <c r="K112" s="211"/>
      <c r="L112" s="216"/>
      <c r="M112" s="217"/>
      <c r="N112" s="218"/>
      <c r="O112" s="218"/>
      <c r="P112" s="218"/>
      <c r="Q112" s="218"/>
      <c r="R112" s="218"/>
      <c r="S112" s="218"/>
      <c r="T112" s="219"/>
      <c r="AT112" s="220" t="s">
        <v>184</v>
      </c>
      <c r="AU112" s="220" t="s">
        <v>82</v>
      </c>
      <c r="AV112" s="14" t="s">
        <v>82</v>
      </c>
      <c r="AW112" s="14" t="s">
        <v>35</v>
      </c>
      <c r="AX112" s="14" t="s">
        <v>73</v>
      </c>
      <c r="AY112" s="220" t="s">
        <v>171</v>
      </c>
    </row>
    <row r="113" spans="1:65" s="15" customFormat="1" ht="11.25">
      <c r="B113" s="221"/>
      <c r="C113" s="222"/>
      <c r="D113" s="193" t="s">
        <v>184</v>
      </c>
      <c r="E113" s="223" t="s">
        <v>19</v>
      </c>
      <c r="F113" s="224" t="s">
        <v>189</v>
      </c>
      <c r="G113" s="222"/>
      <c r="H113" s="225">
        <v>24</v>
      </c>
      <c r="I113" s="226"/>
      <c r="J113" s="222"/>
      <c r="K113" s="222"/>
      <c r="L113" s="227"/>
      <c r="M113" s="228"/>
      <c r="N113" s="229"/>
      <c r="O113" s="229"/>
      <c r="P113" s="229"/>
      <c r="Q113" s="229"/>
      <c r="R113" s="229"/>
      <c r="S113" s="229"/>
      <c r="T113" s="230"/>
      <c r="AT113" s="231" t="s">
        <v>184</v>
      </c>
      <c r="AU113" s="231" t="s">
        <v>82</v>
      </c>
      <c r="AV113" s="15" t="s">
        <v>178</v>
      </c>
      <c r="AW113" s="15" t="s">
        <v>35</v>
      </c>
      <c r="AX113" s="15" t="s">
        <v>80</v>
      </c>
      <c r="AY113" s="231" t="s">
        <v>171</v>
      </c>
    </row>
    <row r="114" spans="1:65" s="2" customFormat="1" ht="24.2" customHeight="1">
      <c r="A114" s="36"/>
      <c r="B114" s="37"/>
      <c r="C114" s="180" t="s">
        <v>197</v>
      </c>
      <c r="D114" s="180" t="s">
        <v>173</v>
      </c>
      <c r="E114" s="181" t="s">
        <v>205</v>
      </c>
      <c r="F114" s="182" t="s">
        <v>206</v>
      </c>
      <c r="G114" s="183" t="s">
        <v>200</v>
      </c>
      <c r="H114" s="184">
        <v>12</v>
      </c>
      <c r="I114" s="185"/>
      <c r="J114" s="186">
        <f>ROUND(I114*H114,2)</f>
        <v>0</v>
      </c>
      <c r="K114" s="182" t="s">
        <v>177</v>
      </c>
      <c r="L114" s="41"/>
      <c r="M114" s="187" t="s">
        <v>19</v>
      </c>
      <c r="N114" s="188" t="s">
        <v>44</v>
      </c>
      <c r="O114" s="66"/>
      <c r="P114" s="189">
        <f>O114*H114</f>
        <v>0</v>
      </c>
      <c r="Q114" s="189">
        <v>8.0000000000000007E-5</v>
      </c>
      <c r="R114" s="189">
        <f>Q114*H114</f>
        <v>9.6000000000000013E-4</v>
      </c>
      <c r="S114" s="189">
        <v>0</v>
      </c>
      <c r="T114" s="190">
        <f>S114*H114</f>
        <v>0</v>
      </c>
      <c r="U114" s="36"/>
      <c r="V114" s="36"/>
      <c r="W114" s="36"/>
      <c r="X114" s="36"/>
      <c r="Y114" s="36"/>
      <c r="Z114" s="36"/>
      <c r="AA114" s="36"/>
      <c r="AB114" s="36"/>
      <c r="AC114" s="36"/>
      <c r="AD114" s="36"/>
      <c r="AE114" s="36"/>
      <c r="AR114" s="191" t="s">
        <v>178</v>
      </c>
      <c r="AT114" s="191" t="s">
        <v>173</v>
      </c>
      <c r="AU114" s="191" t="s">
        <v>82</v>
      </c>
      <c r="AY114" s="19" t="s">
        <v>171</v>
      </c>
      <c r="BE114" s="192">
        <f>IF(N114="základní",J114,0)</f>
        <v>0</v>
      </c>
      <c r="BF114" s="192">
        <f>IF(N114="snížená",J114,0)</f>
        <v>0</v>
      </c>
      <c r="BG114" s="192">
        <f>IF(N114="zákl. přenesená",J114,0)</f>
        <v>0</v>
      </c>
      <c r="BH114" s="192">
        <f>IF(N114="sníž. přenesená",J114,0)</f>
        <v>0</v>
      </c>
      <c r="BI114" s="192">
        <f>IF(N114="nulová",J114,0)</f>
        <v>0</v>
      </c>
      <c r="BJ114" s="19" t="s">
        <v>80</v>
      </c>
      <c r="BK114" s="192">
        <f>ROUND(I114*H114,2)</f>
        <v>0</v>
      </c>
      <c r="BL114" s="19" t="s">
        <v>178</v>
      </c>
      <c r="BM114" s="191" t="s">
        <v>1583</v>
      </c>
    </row>
    <row r="115" spans="1:65" s="2" customFormat="1" ht="19.5">
      <c r="A115" s="36"/>
      <c r="B115" s="37"/>
      <c r="C115" s="38"/>
      <c r="D115" s="193" t="s">
        <v>180</v>
      </c>
      <c r="E115" s="38"/>
      <c r="F115" s="194" t="s">
        <v>208</v>
      </c>
      <c r="G115" s="38"/>
      <c r="H115" s="38"/>
      <c r="I115" s="195"/>
      <c r="J115" s="38"/>
      <c r="K115" s="38"/>
      <c r="L115" s="41"/>
      <c r="M115" s="196"/>
      <c r="N115" s="197"/>
      <c r="O115" s="66"/>
      <c r="P115" s="66"/>
      <c r="Q115" s="66"/>
      <c r="R115" s="66"/>
      <c r="S115" s="66"/>
      <c r="T115" s="67"/>
      <c r="U115" s="36"/>
      <c r="V115" s="36"/>
      <c r="W115" s="36"/>
      <c r="X115" s="36"/>
      <c r="Y115" s="36"/>
      <c r="Z115" s="36"/>
      <c r="AA115" s="36"/>
      <c r="AB115" s="36"/>
      <c r="AC115" s="36"/>
      <c r="AD115" s="36"/>
      <c r="AE115" s="36"/>
      <c r="AT115" s="19" t="s">
        <v>180</v>
      </c>
      <c r="AU115" s="19" t="s">
        <v>82</v>
      </c>
    </row>
    <row r="116" spans="1:65" s="2" customFormat="1" ht="11.25">
      <c r="A116" s="36"/>
      <c r="B116" s="37"/>
      <c r="C116" s="38"/>
      <c r="D116" s="198" t="s">
        <v>182</v>
      </c>
      <c r="E116" s="38"/>
      <c r="F116" s="199" t="s">
        <v>209</v>
      </c>
      <c r="G116" s="38"/>
      <c r="H116" s="38"/>
      <c r="I116" s="195"/>
      <c r="J116" s="38"/>
      <c r="K116" s="38"/>
      <c r="L116" s="41"/>
      <c r="M116" s="196"/>
      <c r="N116" s="197"/>
      <c r="O116" s="66"/>
      <c r="P116" s="66"/>
      <c r="Q116" s="66"/>
      <c r="R116" s="66"/>
      <c r="S116" s="66"/>
      <c r="T116" s="67"/>
      <c r="U116" s="36"/>
      <c r="V116" s="36"/>
      <c r="W116" s="36"/>
      <c r="X116" s="36"/>
      <c r="Y116" s="36"/>
      <c r="Z116" s="36"/>
      <c r="AA116" s="36"/>
      <c r="AB116" s="36"/>
      <c r="AC116" s="36"/>
      <c r="AD116" s="36"/>
      <c r="AE116" s="36"/>
      <c r="AT116" s="19" t="s">
        <v>182</v>
      </c>
      <c r="AU116" s="19" t="s">
        <v>82</v>
      </c>
    </row>
    <row r="117" spans="1:65" s="2" customFormat="1" ht="24.2" customHeight="1">
      <c r="A117" s="36"/>
      <c r="B117" s="37"/>
      <c r="C117" s="180" t="s">
        <v>178</v>
      </c>
      <c r="D117" s="180" t="s">
        <v>173</v>
      </c>
      <c r="E117" s="181" t="s">
        <v>211</v>
      </c>
      <c r="F117" s="182" t="s">
        <v>212</v>
      </c>
      <c r="G117" s="183" t="s">
        <v>213</v>
      </c>
      <c r="H117" s="184">
        <v>3</v>
      </c>
      <c r="I117" s="185"/>
      <c r="J117" s="186">
        <f>ROUND(I117*H117,2)</f>
        <v>0</v>
      </c>
      <c r="K117" s="182" t="s">
        <v>177</v>
      </c>
      <c r="L117" s="41"/>
      <c r="M117" s="187" t="s">
        <v>19</v>
      </c>
      <c r="N117" s="188" t="s">
        <v>44</v>
      </c>
      <c r="O117" s="66"/>
      <c r="P117" s="189">
        <f>O117*H117</f>
        <v>0</v>
      </c>
      <c r="Q117" s="189">
        <v>0</v>
      </c>
      <c r="R117" s="189">
        <f>Q117*H117</f>
        <v>0</v>
      </c>
      <c r="S117" s="189">
        <v>0</v>
      </c>
      <c r="T117" s="190">
        <f>S117*H117</f>
        <v>0</v>
      </c>
      <c r="U117" s="36"/>
      <c r="V117" s="36"/>
      <c r="W117" s="36"/>
      <c r="X117" s="36"/>
      <c r="Y117" s="36"/>
      <c r="Z117" s="36"/>
      <c r="AA117" s="36"/>
      <c r="AB117" s="36"/>
      <c r="AC117" s="36"/>
      <c r="AD117" s="36"/>
      <c r="AE117" s="36"/>
      <c r="AR117" s="191" t="s">
        <v>178</v>
      </c>
      <c r="AT117" s="191" t="s">
        <v>173</v>
      </c>
      <c r="AU117" s="191" t="s">
        <v>82</v>
      </c>
      <c r="AY117" s="19" t="s">
        <v>171</v>
      </c>
      <c r="BE117" s="192">
        <f>IF(N117="základní",J117,0)</f>
        <v>0</v>
      </c>
      <c r="BF117" s="192">
        <f>IF(N117="snížená",J117,0)</f>
        <v>0</v>
      </c>
      <c r="BG117" s="192">
        <f>IF(N117="zákl. přenesená",J117,0)</f>
        <v>0</v>
      </c>
      <c r="BH117" s="192">
        <f>IF(N117="sníž. přenesená",J117,0)</f>
        <v>0</v>
      </c>
      <c r="BI117" s="192">
        <f>IF(N117="nulová",J117,0)</f>
        <v>0</v>
      </c>
      <c r="BJ117" s="19" t="s">
        <v>80</v>
      </c>
      <c r="BK117" s="192">
        <f>ROUND(I117*H117,2)</f>
        <v>0</v>
      </c>
      <c r="BL117" s="19" t="s">
        <v>178</v>
      </c>
      <c r="BM117" s="191" t="s">
        <v>1584</v>
      </c>
    </row>
    <row r="118" spans="1:65" s="2" customFormat="1" ht="19.5">
      <c r="A118" s="36"/>
      <c r="B118" s="37"/>
      <c r="C118" s="38"/>
      <c r="D118" s="193" t="s">
        <v>180</v>
      </c>
      <c r="E118" s="38"/>
      <c r="F118" s="194" t="s">
        <v>215</v>
      </c>
      <c r="G118" s="38"/>
      <c r="H118" s="38"/>
      <c r="I118" s="195"/>
      <c r="J118" s="38"/>
      <c r="K118" s="38"/>
      <c r="L118" s="41"/>
      <c r="M118" s="196"/>
      <c r="N118" s="197"/>
      <c r="O118" s="66"/>
      <c r="P118" s="66"/>
      <c r="Q118" s="66"/>
      <c r="R118" s="66"/>
      <c r="S118" s="66"/>
      <c r="T118" s="67"/>
      <c r="U118" s="36"/>
      <c r="V118" s="36"/>
      <c r="W118" s="36"/>
      <c r="X118" s="36"/>
      <c r="Y118" s="36"/>
      <c r="Z118" s="36"/>
      <c r="AA118" s="36"/>
      <c r="AB118" s="36"/>
      <c r="AC118" s="36"/>
      <c r="AD118" s="36"/>
      <c r="AE118" s="36"/>
      <c r="AT118" s="19" t="s">
        <v>180</v>
      </c>
      <c r="AU118" s="19" t="s">
        <v>82</v>
      </c>
    </row>
    <row r="119" spans="1:65" s="2" customFormat="1" ht="11.25">
      <c r="A119" s="36"/>
      <c r="B119" s="37"/>
      <c r="C119" s="38"/>
      <c r="D119" s="198" t="s">
        <v>182</v>
      </c>
      <c r="E119" s="38"/>
      <c r="F119" s="199" t="s">
        <v>216</v>
      </c>
      <c r="G119" s="38"/>
      <c r="H119" s="38"/>
      <c r="I119" s="195"/>
      <c r="J119" s="38"/>
      <c r="K119" s="38"/>
      <c r="L119" s="41"/>
      <c r="M119" s="196"/>
      <c r="N119" s="197"/>
      <c r="O119" s="66"/>
      <c r="P119" s="66"/>
      <c r="Q119" s="66"/>
      <c r="R119" s="66"/>
      <c r="S119" s="66"/>
      <c r="T119" s="67"/>
      <c r="U119" s="36"/>
      <c r="V119" s="36"/>
      <c r="W119" s="36"/>
      <c r="X119" s="36"/>
      <c r="Y119" s="36"/>
      <c r="Z119" s="36"/>
      <c r="AA119" s="36"/>
      <c r="AB119" s="36"/>
      <c r="AC119" s="36"/>
      <c r="AD119" s="36"/>
      <c r="AE119" s="36"/>
      <c r="AT119" s="19" t="s">
        <v>182</v>
      </c>
      <c r="AU119" s="19" t="s">
        <v>82</v>
      </c>
    </row>
    <row r="120" spans="1:65" s="2" customFormat="1" ht="24.2" customHeight="1">
      <c r="A120" s="36"/>
      <c r="B120" s="37"/>
      <c r="C120" s="180" t="s">
        <v>210</v>
      </c>
      <c r="D120" s="180" t="s">
        <v>173</v>
      </c>
      <c r="E120" s="181" t="s">
        <v>218</v>
      </c>
      <c r="F120" s="182" t="s">
        <v>219</v>
      </c>
      <c r="G120" s="183" t="s">
        <v>220</v>
      </c>
      <c r="H120" s="184">
        <v>7</v>
      </c>
      <c r="I120" s="185"/>
      <c r="J120" s="186">
        <f>ROUND(I120*H120,2)</f>
        <v>0</v>
      </c>
      <c r="K120" s="182" t="s">
        <v>177</v>
      </c>
      <c r="L120" s="41"/>
      <c r="M120" s="187" t="s">
        <v>19</v>
      </c>
      <c r="N120" s="188" t="s">
        <v>44</v>
      </c>
      <c r="O120" s="66"/>
      <c r="P120" s="189">
        <f>O120*H120</f>
        <v>0</v>
      </c>
      <c r="Q120" s="189">
        <v>0</v>
      </c>
      <c r="R120" s="189">
        <f>Q120*H120</f>
        <v>0</v>
      </c>
      <c r="S120" s="189">
        <v>0</v>
      </c>
      <c r="T120" s="190">
        <f>S120*H120</f>
        <v>0</v>
      </c>
      <c r="U120" s="36"/>
      <c r="V120" s="36"/>
      <c r="W120" s="36"/>
      <c r="X120" s="36"/>
      <c r="Y120" s="36"/>
      <c r="Z120" s="36"/>
      <c r="AA120" s="36"/>
      <c r="AB120" s="36"/>
      <c r="AC120" s="36"/>
      <c r="AD120" s="36"/>
      <c r="AE120" s="36"/>
      <c r="AR120" s="191" t="s">
        <v>178</v>
      </c>
      <c r="AT120" s="191" t="s">
        <v>173</v>
      </c>
      <c r="AU120" s="191" t="s">
        <v>82</v>
      </c>
      <c r="AY120" s="19" t="s">
        <v>171</v>
      </c>
      <c r="BE120" s="192">
        <f>IF(N120="základní",J120,0)</f>
        <v>0</v>
      </c>
      <c r="BF120" s="192">
        <f>IF(N120="snížená",J120,0)</f>
        <v>0</v>
      </c>
      <c r="BG120" s="192">
        <f>IF(N120="zákl. přenesená",J120,0)</f>
        <v>0</v>
      </c>
      <c r="BH120" s="192">
        <f>IF(N120="sníž. přenesená",J120,0)</f>
        <v>0</v>
      </c>
      <c r="BI120" s="192">
        <f>IF(N120="nulová",J120,0)</f>
        <v>0</v>
      </c>
      <c r="BJ120" s="19" t="s">
        <v>80</v>
      </c>
      <c r="BK120" s="192">
        <f>ROUND(I120*H120,2)</f>
        <v>0</v>
      </c>
      <c r="BL120" s="19" t="s">
        <v>178</v>
      </c>
      <c r="BM120" s="191" t="s">
        <v>1585</v>
      </c>
    </row>
    <row r="121" spans="1:65" s="2" customFormat="1" ht="11.25">
      <c r="A121" s="36"/>
      <c r="B121" s="37"/>
      <c r="C121" s="38"/>
      <c r="D121" s="193" t="s">
        <v>180</v>
      </c>
      <c r="E121" s="38"/>
      <c r="F121" s="194" t="s">
        <v>222</v>
      </c>
      <c r="G121" s="38"/>
      <c r="H121" s="38"/>
      <c r="I121" s="195"/>
      <c r="J121" s="38"/>
      <c r="K121" s="38"/>
      <c r="L121" s="41"/>
      <c r="M121" s="196"/>
      <c r="N121" s="197"/>
      <c r="O121" s="66"/>
      <c r="P121" s="66"/>
      <c r="Q121" s="66"/>
      <c r="R121" s="66"/>
      <c r="S121" s="66"/>
      <c r="T121" s="67"/>
      <c r="U121" s="36"/>
      <c r="V121" s="36"/>
      <c r="W121" s="36"/>
      <c r="X121" s="36"/>
      <c r="Y121" s="36"/>
      <c r="Z121" s="36"/>
      <c r="AA121" s="36"/>
      <c r="AB121" s="36"/>
      <c r="AC121" s="36"/>
      <c r="AD121" s="36"/>
      <c r="AE121" s="36"/>
      <c r="AT121" s="19" t="s">
        <v>180</v>
      </c>
      <c r="AU121" s="19" t="s">
        <v>82</v>
      </c>
    </row>
    <row r="122" spans="1:65" s="2" customFormat="1" ht="11.25">
      <c r="A122" s="36"/>
      <c r="B122" s="37"/>
      <c r="C122" s="38"/>
      <c r="D122" s="198" t="s">
        <v>182</v>
      </c>
      <c r="E122" s="38"/>
      <c r="F122" s="199" t="s">
        <v>223</v>
      </c>
      <c r="G122" s="38"/>
      <c r="H122" s="38"/>
      <c r="I122" s="195"/>
      <c r="J122" s="38"/>
      <c r="K122" s="38"/>
      <c r="L122" s="41"/>
      <c r="M122" s="196"/>
      <c r="N122" s="197"/>
      <c r="O122" s="66"/>
      <c r="P122" s="66"/>
      <c r="Q122" s="66"/>
      <c r="R122" s="66"/>
      <c r="S122" s="66"/>
      <c r="T122" s="67"/>
      <c r="U122" s="36"/>
      <c r="V122" s="36"/>
      <c r="W122" s="36"/>
      <c r="X122" s="36"/>
      <c r="Y122" s="36"/>
      <c r="Z122" s="36"/>
      <c r="AA122" s="36"/>
      <c r="AB122" s="36"/>
      <c r="AC122" s="36"/>
      <c r="AD122" s="36"/>
      <c r="AE122" s="36"/>
      <c r="AT122" s="19" t="s">
        <v>182</v>
      </c>
      <c r="AU122" s="19" t="s">
        <v>82</v>
      </c>
    </row>
    <row r="123" spans="1:65" s="13" customFormat="1" ht="11.25">
      <c r="B123" s="200"/>
      <c r="C123" s="201"/>
      <c r="D123" s="193" t="s">
        <v>184</v>
      </c>
      <c r="E123" s="202" t="s">
        <v>19</v>
      </c>
      <c r="F123" s="203" t="s">
        <v>1052</v>
      </c>
      <c r="G123" s="201"/>
      <c r="H123" s="202" t="s">
        <v>19</v>
      </c>
      <c r="I123" s="204"/>
      <c r="J123" s="201"/>
      <c r="K123" s="201"/>
      <c r="L123" s="205"/>
      <c r="M123" s="206"/>
      <c r="N123" s="207"/>
      <c r="O123" s="207"/>
      <c r="P123" s="207"/>
      <c r="Q123" s="207"/>
      <c r="R123" s="207"/>
      <c r="S123" s="207"/>
      <c r="T123" s="208"/>
      <c r="AT123" s="209" t="s">
        <v>184</v>
      </c>
      <c r="AU123" s="209" t="s">
        <v>82</v>
      </c>
      <c r="AV123" s="13" t="s">
        <v>80</v>
      </c>
      <c r="AW123" s="13" t="s">
        <v>35</v>
      </c>
      <c r="AX123" s="13" t="s">
        <v>73</v>
      </c>
      <c r="AY123" s="209" t="s">
        <v>171</v>
      </c>
    </row>
    <row r="124" spans="1:65" s="14" customFormat="1" ht="11.25">
      <c r="B124" s="210"/>
      <c r="C124" s="211"/>
      <c r="D124" s="193" t="s">
        <v>184</v>
      </c>
      <c r="E124" s="212" t="s">
        <v>19</v>
      </c>
      <c r="F124" s="213" t="s">
        <v>1586</v>
      </c>
      <c r="G124" s="211"/>
      <c r="H124" s="214">
        <v>3</v>
      </c>
      <c r="I124" s="215"/>
      <c r="J124" s="211"/>
      <c r="K124" s="211"/>
      <c r="L124" s="216"/>
      <c r="M124" s="217"/>
      <c r="N124" s="218"/>
      <c r="O124" s="218"/>
      <c r="P124" s="218"/>
      <c r="Q124" s="218"/>
      <c r="R124" s="218"/>
      <c r="S124" s="218"/>
      <c r="T124" s="219"/>
      <c r="AT124" s="220" t="s">
        <v>184</v>
      </c>
      <c r="AU124" s="220" t="s">
        <v>82</v>
      </c>
      <c r="AV124" s="14" t="s">
        <v>82</v>
      </c>
      <c r="AW124" s="14" t="s">
        <v>35</v>
      </c>
      <c r="AX124" s="14" t="s">
        <v>73</v>
      </c>
      <c r="AY124" s="220" t="s">
        <v>171</v>
      </c>
    </row>
    <row r="125" spans="1:65" s="13" customFormat="1" ht="11.25">
      <c r="B125" s="200"/>
      <c r="C125" s="201"/>
      <c r="D125" s="193" t="s">
        <v>184</v>
      </c>
      <c r="E125" s="202" t="s">
        <v>19</v>
      </c>
      <c r="F125" s="203" t="s">
        <v>333</v>
      </c>
      <c r="G125" s="201"/>
      <c r="H125" s="202" t="s">
        <v>19</v>
      </c>
      <c r="I125" s="204"/>
      <c r="J125" s="201"/>
      <c r="K125" s="201"/>
      <c r="L125" s="205"/>
      <c r="M125" s="206"/>
      <c r="N125" s="207"/>
      <c r="O125" s="207"/>
      <c r="P125" s="207"/>
      <c r="Q125" s="207"/>
      <c r="R125" s="207"/>
      <c r="S125" s="207"/>
      <c r="T125" s="208"/>
      <c r="AT125" s="209" t="s">
        <v>184</v>
      </c>
      <c r="AU125" s="209" t="s">
        <v>82</v>
      </c>
      <c r="AV125" s="13" t="s">
        <v>80</v>
      </c>
      <c r="AW125" s="13" t="s">
        <v>35</v>
      </c>
      <c r="AX125" s="13" t="s">
        <v>73</v>
      </c>
      <c r="AY125" s="209" t="s">
        <v>171</v>
      </c>
    </row>
    <row r="126" spans="1:65" s="14" customFormat="1" ht="11.25">
      <c r="B126" s="210"/>
      <c r="C126" s="211"/>
      <c r="D126" s="193" t="s">
        <v>184</v>
      </c>
      <c r="E126" s="212" t="s">
        <v>19</v>
      </c>
      <c r="F126" s="213" t="s">
        <v>1587</v>
      </c>
      <c r="G126" s="211"/>
      <c r="H126" s="214">
        <v>4</v>
      </c>
      <c r="I126" s="215"/>
      <c r="J126" s="211"/>
      <c r="K126" s="211"/>
      <c r="L126" s="216"/>
      <c r="M126" s="217"/>
      <c r="N126" s="218"/>
      <c r="O126" s="218"/>
      <c r="P126" s="218"/>
      <c r="Q126" s="218"/>
      <c r="R126" s="218"/>
      <c r="S126" s="218"/>
      <c r="T126" s="219"/>
      <c r="AT126" s="220" t="s">
        <v>184</v>
      </c>
      <c r="AU126" s="220" t="s">
        <v>82</v>
      </c>
      <c r="AV126" s="14" t="s">
        <v>82</v>
      </c>
      <c r="AW126" s="14" t="s">
        <v>35</v>
      </c>
      <c r="AX126" s="14" t="s">
        <v>73</v>
      </c>
      <c r="AY126" s="220" t="s">
        <v>171</v>
      </c>
    </row>
    <row r="127" spans="1:65" s="15" customFormat="1" ht="11.25">
      <c r="B127" s="221"/>
      <c r="C127" s="222"/>
      <c r="D127" s="193" t="s">
        <v>184</v>
      </c>
      <c r="E127" s="223" t="s">
        <v>19</v>
      </c>
      <c r="F127" s="224" t="s">
        <v>189</v>
      </c>
      <c r="G127" s="222"/>
      <c r="H127" s="225">
        <v>7</v>
      </c>
      <c r="I127" s="226"/>
      <c r="J127" s="222"/>
      <c r="K127" s="222"/>
      <c r="L127" s="227"/>
      <c r="M127" s="228"/>
      <c r="N127" s="229"/>
      <c r="O127" s="229"/>
      <c r="P127" s="229"/>
      <c r="Q127" s="229"/>
      <c r="R127" s="229"/>
      <c r="S127" s="229"/>
      <c r="T127" s="230"/>
      <c r="AT127" s="231" t="s">
        <v>184</v>
      </c>
      <c r="AU127" s="231" t="s">
        <v>82</v>
      </c>
      <c r="AV127" s="15" t="s">
        <v>178</v>
      </c>
      <c r="AW127" s="15" t="s">
        <v>35</v>
      </c>
      <c r="AX127" s="15" t="s">
        <v>80</v>
      </c>
      <c r="AY127" s="231" t="s">
        <v>171</v>
      </c>
    </row>
    <row r="128" spans="1:65" s="2" customFormat="1" ht="37.9" customHeight="1">
      <c r="A128" s="36"/>
      <c r="B128" s="37"/>
      <c r="C128" s="180" t="s">
        <v>217</v>
      </c>
      <c r="D128" s="180" t="s">
        <v>173</v>
      </c>
      <c r="E128" s="181" t="s">
        <v>227</v>
      </c>
      <c r="F128" s="182" t="s">
        <v>228</v>
      </c>
      <c r="G128" s="183" t="s">
        <v>220</v>
      </c>
      <c r="H128" s="184">
        <v>117.56</v>
      </c>
      <c r="I128" s="185"/>
      <c r="J128" s="186">
        <f>ROUND(I128*H128,2)</f>
        <v>0</v>
      </c>
      <c r="K128" s="182" t="s">
        <v>177</v>
      </c>
      <c r="L128" s="41"/>
      <c r="M128" s="187" t="s">
        <v>19</v>
      </c>
      <c r="N128" s="188" t="s">
        <v>44</v>
      </c>
      <c r="O128" s="66"/>
      <c r="P128" s="189">
        <f>O128*H128</f>
        <v>0</v>
      </c>
      <c r="Q128" s="189">
        <v>0</v>
      </c>
      <c r="R128" s="189">
        <f>Q128*H128</f>
        <v>0</v>
      </c>
      <c r="S128" s="189">
        <v>0</v>
      </c>
      <c r="T128" s="190">
        <f>S128*H128</f>
        <v>0</v>
      </c>
      <c r="U128" s="36"/>
      <c r="V128" s="36"/>
      <c r="W128" s="36"/>
      <c r="X128" s="36"/>
      <c r="Y128" s="36"/>
      <c r="Z128" s="36"/>
      <c r="AA128" s="36"/>
      <c r="AB128" s="36"/>
      <c r="AC128" s="36"/>
      <c r="AD128" s="36"/>
      <c r="AE128" s="36"/>
      <c r="AR128" s="191" t="s">
        <v>178</v>
      </c>
      <c r="AT128" s="191" t="s">
        <v>173</v>
      </c>
      <c r="AU128" s="191" t="s">
        <v>82</v>
      </c>
      <c r="AY128" s="19" t="s">
        <v>171</v>
      </c>
      <c r="BE128" s="192">
        <f>IF(N128="základní",J128,0)</f>
        <v>0</v>
      </c>
      <c r="BF128" s="192">
        <f>IF(N128="snížená",J128,0)</f>
        <v>0</v>
      </c>
      <c r="BG128" s="192">
        <f>IF(N128="zákl. přenesená",J128,0)</f>
        <v>0</v>
      </c>
      <c r="BH128" s="192">
        <f>IF(N128="sníž. přenesená",J128,0)</f>
        <v>0</v>
      </c>
      <c r="BI128" s="192">
        <f>IF(N128="nulová",J128,0)</f>
        <v>0</v>
      </c>
      <c r="BJ128" s="19" t="s">
        <v>80</v>
      </c>
      <c r="BK128" s="192">
        <f>ROUND(I128*H128,2)</f>
        <v>0</v>
      </c>
      <c r="BL128" s="19" t="s">
        <v>178</v>
      </c>
      <c r="BM128" s="191" t="s">
        <v>1588</v>
      </c>
    </row>
    <row r="129" spans="1:65" s="2" customFormat="1" ht="19.5">
      <c r="A129" s="36"/>
      <c r="B129" s="37"/>
      <c r="C129" s="38"/>
      <c r="D129" s="193" t="s">
        <v>180</v>
      </c>
      <c r="E129" s="38"/>
      <c r="F129" s="194" t="s">
        <v>230</v>
      </c>
      <c r="G129" s="38"/>
      <c r="H129" s="38"/>
      <c r="I129" s="195"/>
      <c r="J129" s="38"/>
      <c r="K129" s="38"/>
      <c r="L129" s="41"/>
      <c r="M129" s="196"/>
      <c r="N129" s="197"/>
      <c r="O129" s="66"/>
      <c r="P129" s="66"/>
      <c r="Q129" s="66"/>
      <c r="R129" s="66"/>
      <c r="S129" s="66"/>
      <c r="T129" s="67"/>
      <c r="U129" s="36"/>
      <c r="V129" s="36"/>
      <c r="W129" s="36"/>
      <c r="X129" s="36"/>
      <c r="Y129" s="36"/>
      <c r="Z129" s="36"/>
      <c r="AA129" s="36"/>
      <c r="AB129" s="36"/>
      <c r="AC129" s="36"/>
      <c r="AD129" s="36"/>
      <c r="AE129" s="36"/>
      <c r="AT129" s="19" t="s">
        <v>180</v>
      </c>
      <c r="AU129" s="19" t="s">
        <v>82</v>
      </c>
    </row>
    <row r="130" spans="1:65" s="2" customFormat="1" ht="11.25">
      <c r="A130" s="36"/>
      <c r="B130" s="37"/>
      <c r="C130" s="38"/>
      <c r="D130" s="198" t="s">
        <v>182</v>
      </c>
      <c r="E130" s="38"/>
      <c r="F130" s="199" t="s">
        <v>231</v>
      </c>
      <c r="G130" s="38"/>
      <c r="H130" s="38"/>
      <c r="I130" s="195"/>
      <c r="J130" s="38"/>
      <c r="K130" s="38"/>
      <c r="L130" s="41"/>
      <c r="M130" s="196"/>
      <c r="N130" s="197"/>
      <c r="O130" s="66"/>
      <c r="P130" s="66"/>
      <c r="Q130" s="66"/>
      <c r="R130" s="66"/>
      <c r="S130" s="66"/>
      <c r="T130" s="67"/>
      <c r="U130" s="36"/>
      <c r="V130" s="36"/>
      <c r="W130" s="36"/>
      <c r="X130" s="36"/>
      <c r="Y130" s="36"/>
      <c r="Z130" s="36"/>
      <c r="AA130" s="36"/>
      <c r="AB130" s="36"/>
      <c r="AC130" s="36"/>
      <c r="AD130" s="36"/>
      <c r="AE130" s="36"/>
      <c r="AT130" s="19" t="s">
        <v>182</v>
      </c>
      <c r="AU130" s="19" t="s">
        <v>82</v>
      </c>
    </row>
    <row r="131" spans="1:65" s="13" customFormat="1" ht="11.25">
      <c r="B131" s="200"/>
      <c r="C131" s="201"/>
      <c r="D131" s="193" t="s">
        <v>184</v>
      </c>
      <c r="E131" s="202" t="s">
        <v>19</v>
      </c>
      <c r="F131" s="203" t="s">
        <v>232</v>
      </c>
      <c r="G131" s="201"/>
      <c r="H131" s="202" t="s">
        <v>19</v>
      </c>
      <c r="I131" s="204"/>
      <c r="J131" s="201"/>
      <c r="K131" s="201"/>
      <c r="L131" s="205"/>
      <c r="M131" s="206"/>
      <c r="N131" s="207"/>
      <c r="O131" s="207"/>
      <c r="P131" s="207"/>
      <c r="Q131" s="207"/>
      <c r="R131" s="207"/>
      <c r="S131" s="207"/>
      <c r="T131" s="208"/>
      <c r="AT131" s="209" t="s">
        <v>184</v>
      </c>
      <c r="AU131" s="209" t="s">
        <v>82</v>
      </c>
      <c r="AV131" s="13" t="s">
        <v>80</v>
      </c>
      <c r="AW131" s="13" t="s">
        <v>35</v>
      </c>
      <c r="AX131" s="13" t="s">
        <v>73</v>
      </c>
      <c r="AY131" s="209" t="s">
        <v>171</v>
      </c>
    </row>
    <row r="132" spans="1:65" s="14" customFormat="1" ht="11.25">
      <c r="B132" s="210"/>
      <c r="C132" s="211"/>
      <c r="D132" s="193" t="s">
        <v>184</v>
      </c>
      <c r="E132" s="212" t="s">
        <v>19</v>
      </c>
      <c r="F132" s="213" t="s">
        <v>1589</v>
      </c>
      <c r="G132" s="211"/>
      <c r="H132" s="214">
        <v>110.79</v>
      </c>
      <c r="I132" s="215"/>
      <c r="J132" s="211"/>
      <c r="K132" s="211"/>
      <c r="L132" s="216"/>
      <c r="M132" s="217"/>
      <c r="N132" s="218"/>
      <c r="O132" s="218"/>
      <c r="P132" s="218"/>
      <c r="Q132" s="218"/>
      <c r="R132" s="218"/>
      <c r="S132" s="218"/>
      <c r="T132" s="219"/>
      <c r="AT132" s="220" t="s">
        <v>184</v>
      </c>
      <c r="AU132" s="220" t="s">
        <v>82</v>
      </c>
      <c r="AV132" s="14" t="s">
        <v>82</v>
      </c>
      <c r="AW132" s="14" t="s">
        <v>35</v>
      </c>
      <c r="AX132" s="14" t="s">
        <v>73</v>
      </c>
      <c r="AY132" s="220" t="s">
        <v>171</v>
      </c>
    </row>
    <row r="133" spans="1:65" s="13" customFormat="1" ht="11.25">
      <c r="B133" s="200"/>
      <c r="C133" s="201"/>
      <c r="D133" s="193" t="s">
        <v>184</v>
      </c>
      <c r="E133" s="202" t="s">
        <v>19</v>
      </c>
      <c r="F133" s="203" t="s">
        <v>236</v>
      </c>
      <c r="G133" s="201"/>
      <c r="H133" s="202" t="s">
        <v>19</v>
      </c>
      <c r="I133" s="204"/>
      <c r="J133" s="201"/>
      <c r="K133" s="201"/>
      <c r="L133" s="205"/>
      <c r="M133" s="206"/>
      <c r="N133" s="207"/>
      <c r="O133" s="207"/>
      <c r="P133" s="207"/>
      <c r="Q133" s="207"/>
      <c r="R133" s="207"/>
      <c r="S133" s="207"/>
      <c r="T133" s="208"/>
      <c r="AT133" s="209" t="s">
        <v>184</v>
      </c>
      <c r="AU133" s="209" t="s">
        <v>82</v>
      </c>
      <c r="AV133" s="13" t="s">
        <v>80</v>
      </c>
      <c r="AW133" s="13" t="s">
        <v>35</v>
      </c>
      <c r="AX133" s="13" t="s">
        <v>73</v>
      </c>
      <c r="AY133" s="209" t="s">
        <v>171</v>
      </c>
    </row>
    <row r="134" spans="1:65" s="13" customFormat="1" ht="11.25">
      <c r="B134" s="200"/>
      <c r="C134" s="201"/>
      <c r="D134" s="193" t="s">
        <v>184</v>
      </c>
      <c r="E134" s="202" t="s">
        <v>19</v>
      </c>
      <c r="F134" s="203" t="s">
        <v>185</v>
      </c>
      <c r="G134" s="201"/>
      <c r="H134" s="202" t="s">
        <v>19</v>
      </c>
      <c r="I134" s="204"/>
      <c r="J134" s="201"/>
      <c r="K134" s="201"/>
      <c r="L134" s="205"/>
      <c r="M134" s="206"/>
      <c r="N134" s="207"/>
      <c r="O134" s="207"/>
      <c r="P134" s="207"/>
      <c r="Q134" s="207"/>
      <c r="R134" s="207"/>
      <c r="S134" s="207"/>
      <c r="T134" s="208"/>
      <c r="AT134" s="209" t="s">
        <v>184</v>
      </c>
      <c r="AU134" s="209" t="s">
        <v>82</v>
      </c>
      <c r="AV134" s="13" t="s">
        <v>80</v>
      </c>
      <c r="AW134" s="13" t="s">
        <v>35</v>
      </c>
      <c r="AX134" s="13" t="s">
        <v>73</v>
      </c>
      <c r="AY134" s="209" t="s">
        <v>171</v>
      </c>
    </row>
    <row r="135" spans="1:65" s="14" customFormat="1" ht="11.25">
      <c r="B135" s="210"/>
      <c r="C135" s="211"/>
      <c r="D135" s="193" t="s">
        <v>184</v>
      </c>
      <c r="E135" s="212" t="s">
        <v>19</v>
      </c>
      <c r="F135" s="213" t="s">
        <v>1590</v>
      </c>
      <c r="G135" s="211"/>
      <c r="H135" s="214">
        <v>2.0609999999999999</v>
      </c>
      <c r="I135" s="215"/>
      <c r="J135" s="211"/>
      <c r="K135" s="211"/>
      <c r="L135" s="216"/>
      <c r="M135" s="217"/>
      <c r="N135" s="218"/>
      <c r="O135" s="218"/>
      <c r="P135" s="218"/>
      <c r="Q135" s="218"/>
      <c r="R135" s="218"/>
      <c r="S135" s="218"/>
      <c r="T135" s="219"/>
      <c r="AT135" s="220" t="s">
        <v>184</v>
      </c>
      <c r="AU135" s="220" t="s">
        <v>82</v>
      </c>
      <c r="AV135" s="14" t="s">
        <v>82</v>
      </c>
      <c r="AW135" s="14" t="s">
        <v>35</v>
      </c>
      <c r="AX135" s="14" t="s">
        <v>73</v>
      </c>
      <c r="AY135" s="220" t="s">
        <v>171</v>
      </c>
    </row>
    <row r="136" spans="1:65" s="13" customFormat="1" ht="11.25">
      <c r="B136" s="200"/>
      <c r="C136" s="201"/>
      <c r="D136" s="193" t="s">
        <v>184</v>
      </c>
      <c r="E136" s="202" t="s">
        <v>19</v>
      </c>
      <c r="F136" s="203" t="s">
        <v>187</v>
      </c>
      <c r="G136" s="201"/>
      <c r="H136" s="202" t="s">
        <v>19</v>
      </c>
      <c r="I136" s="204"/>
      <c r="J136" s="201"/>
      <c r="K136" s="201"/>
      <c r="L136" s="205"/>
      <c r="M136" s="206"/>
      <c r="N136" s="207"/>
      <c r="O136" s="207"/>
      <c r="P136" s="207"/>
      <c r="Q136" s="207"/>
      <c r="R136" s="207"/>
      <c r="S136" s="207"/>
      <c r="T136" s="208"/>
      <c r="AT136" s="209" t="s">
        <v>184</v>
      </c>
      <c r="AU136" s="209" t="s">
        <v>82</v>
      </c>
      <c r="AV136" s="13" t="s">
        <v>80</v>
      </c>
      <c r="AW136" s="13" t="s">
        <v>35</v>
      </c>
      <c r="AX136" s="13" t="s">
        <v>73</v>
      </c>
      <c r="AY136" s="209" t="s">
        <v>171</v>
      </c>
    </row>
    <row r="137" spans="1:65" s="14" customFormat="1" ht="11.25">
      <c r="B137" s="210"/>
      <c r="C137" s="211"/>
      <c r="D137" s="193" t="s">
        <v>184</v>
      </c>
      <c r="E137" s="212" t="s">
        <v>19</v>
      </c>
      <c r="F137" s="213" t="s">
        <v>1591</v>
      </c>
      <c r="G137" s="211"/>
      <c r="H137" s="214">
        <v>4.7089999999999996</v>
      </c>
      <c r="I137" s="215"/>
      <c r="J137" s="211"/>
      <c r="K137" s="211"/>
      <c r="L137" s="216"/>
      <c r="M137" s="217"/>
      <c r="N137" s="218"/>
      <c r="O137" s="218"/>
      <c r="P137" s="218"/>
      <c r="Q137" s="218"/>
      <c r="R137" s="218"/>
      <c r="S137" s="218"/>
      <c r="T137" s="219"/>
      <c r="AT137" s="220" t="s">
        <v>184</v>
      </c>
      <c r="AU137" s="220" t="s">
        <v>82</v>
      </c>
      <c r="AV137" s="14" t="s">
        <v>82</v>
      </c>
      <c r="AW137" s="14" t="s">
        <v>35</v>
      </c>
      <c r="AX137" s="14" t="s">
        <v>73</v>
      </c>
      <c r="AY137" s="220" t="s">
        <v>171</v>
      </c>
    </row>
    <row r="138" spans="1:65" s="15" customFormat="1" ht="11.25">
      <c r="B138" s="221"/>
      <c r="C138" s="222"/>
      <c r="D138" s="193" t="s">
        <v>184</v>
      </c>
      <c r="E138" s="223" t="s">
        <v>19</v>
      </c>
      <c r="F138" s="224" t="s">
        <v>189</v>
      </c>
      <c r="G138" s="222"/>
      <c r="H138" s="225">
        <v>117.56</v>
      </c>
      <c r="I138" s="226"/>
      <c r="J138" s="222"/>
      <c r="K138" s="222"/>
      <c r="L138" s="227"/>
      <c r="M138" s="228"/>
      <c r="N138" s="229"/>
      <c r="O138" s="229"/>
      <c r="P138" s="229"/>
      <c r="Q138" s="229"/>
      <c r="R138" s="229"/>
      <c r="S138" s="229"/>
      <c r="T138" s="230"/>
      <c r="AT138" s="231" t="s">
        <v>184</v>
      </c>
      <c r="AU138" s="231" t="s">
        <v>82</v>
      </c>
      <c r="AV138" s="15" t="s">
        <v>178</v>
      </c>
      <c r="AW138" s="15" t="s">
        <v>35</v>
      </c>
      <c r="AX138" s="15" t="s">
        <v>80</v>
      </c>
      <c r="AY138" s="231" t="s">
        <v>171</v>
      </c>
    </row>
    <row r="139" spans="1:65" s="2" customFormat="1" ht="37.9" customHeight="1">
      <c r="A139" s="36"/>
      <c r="B139" s="37"/>
      <c r="C139" s="180" t="s">
        <v>226</v>
      </c>
      <c r="D139" s="180" t="s">
        <v>173</v>
      </c>
      <c r="E139" s="181" t="s">
        <v>243</v>
      </c>
      <c r="F139" s="182" t="s">
        <v>244</v>
      </c>
      <c r="G139" s="183" t="s">
        <v>220</v>
      </c>
      <c r="H139" s="184">
        <v>117.56</v>
      </c>
      <c r="I139" s="185"/>
      <c r="J139" s="186">
        <f>ROUND(I139*H139,2)</f>
        <v>0</v>
      </c>
      <c r="K139" s="182" t="s">
        <v>177</v>
      </c>
      <c r="L139" s="41"/>
      <c r="M139" s="187" t="s">
        <v>19</v>
      </c>
      <c r="N139" s="188" t="s">
        <v>44</v>
      </c>
      <c r="O139" s="66"/>
      <c r="P139" s="189">
        <f>O139*H139</f>
        <v>0</v>
      </c>
      <c r="Q139" s="189">
        <v>0</v>
      </c>
      <c r="R139" s="189">
        <f>Q139*H139</f>
        <v>0</v>
      </c>
      <c r="S139" s="189">
        <v>0</v>
      </c>
      <c r="T139" s="190">
        <f>S139*H139</f>
        <v>0</v>
      </c>
      <c r="U139" s="36"/>
      <c r="V139" s="36"/>
      <c r="W139" s="36"/>
      <c r="X139" s="36"/>
      <c r="Y139" s="36"/>
      <c r="Z139" s="36"/>
      <c r="AA139" s="36"/>
      <c r="AB139" s="36"/>
      <c r="AC139" s="36"/>
      <c r="AD139" s="36"/>
      <c r="AE139" s="36"/>
      <c r="AR139" s="191" t="s">
        <v>178</v>
      </c>
      <c r="AT139" s="191" t="s">
        <v>173</v>
      </c>
      <c r="AU139" s="191" t="s">
        <v>82</v>
      </c>
      <c r="AY139" s="19" t="s">
        <v>171</v>
      </c>
      <c r="BE139" s="192">
        <f>IF(N139="základní",J139,0)</f>
        <v>0</v>
      </c>
      <c r="BF139" s="192">
        <f>IF(N139="snížená",J139,0)</f>
        <v>0</v>
      </c>
      <c r="BG139" s="192">
        <f>IF(N139="zákl. přenesená",J139,0)</f>
        <v>0</v>
      </c>
      <c r="BH139" s="192">
        <f>IF(N139="sníž. přenesená",J139,0)</f>
        <v>0</v>
      </c>
      <c r="BI139" s="192">
        <f>IF(N139="nulová",J139,0)</f>
        <v>0</v>
      </c>
      <c r="BJ139" s="19" t="s">
        <v>80</v>
      </c>
      <c r="BK139" s="192">
        <f>ROUND(I139*H139,2)</f>
        <v>0</v>
      </c>
      <c r="BL139" s="19" t="s">
        <v>178</v>
      </c>
      <c r="BM139" s="191" t="s">
        <v>1592</v>
      </c>
    </row>
    <row r="140" spans="1:65" s="2" customFormat="1" ht="29.25">
      <c r="A140" s="36"/>
      <c r="B140" s="37"/>
      <c r="C140" s="38"/>
      <c r="D140" s="193" t="s">
        <v>180</v>
      </c>
      <c r="E140" s="38"/>
      <c r="F140" s="194" t="s">
        <v>246</v>
      </c>
      <c r="G140" s="38"/>
      <c r="H140" s="38"/>
      <c r="I140" s="195"/>
      <c r="J140" s="38"/>
      <c r="K140" s="38"/>
      <c r="L140" s="41"/>
      <c r="M140" s="196"/>
      <c r="N140" s="197"/>
      <c r="O140" s="66"/>
      <c r="P140" s="66"/>
      <c r="Q140" s="66"/>
      <c r="R140" s="66"/>
      <c r="S140" s="66"/>
      <c r="T140" s="67"/>
      <c r="U140" s="36"/>
      <c r="V140" s="36"/>
      <c r="W140" s="36"/>
      <c r="X140" s="36"/>
      <c r="Y140" s="36"/>
      <c r="Z140" s="36"/>
      <c r="AA140" s="36"/>
      <c r="AB140" s="36"/>
      <c r="AC140" s="36"/>
      <c r="AD140" s="36"/>
      <c r="AE140" s="36"/>
      <c r="AT140" s="19" t="s">
        <v>180</v>
      </c>
      <c r="AU140" s="19" t="s">
        <v>82</v>
      </c>
    </row>
    <row r="141" spans="1:65" s="2" customFormat="1" ht="11.25">
      <c r="A141" s="36"/>
      <c r="B141" s="37"/>
      <c r="C141" s="38"/>
      <c r="D141" s="198" t="s">
        <v>182</v>
      </c>
      <c r="E141" s="38"/>
      <c r="F141" s="199" t="s">
        <v>247</v>
      </c>
      <c r="G141" s="38"/>
      <c r="H141" s="38"/>
      <c r="I141" s="195"/>
      <c r="J141" s="38"/>
      <c r="K141" s="38"/>
      <c r="L141" s="41"/>
      <c r="M141" s="196"/>
      <c r="N141" s="197"/>
      <c r="O141" s="66"/>
      <c r="P141" s="66"/>
      <c r="Q141" s="66"/>
      <c r="R141" s="66"/>
      <c r="S141" s="66"/>
      <c r="T141" s="67"/>
      <c r="U141" s="36"/>
      <c r="V141" s="36"/>
      <c r="W141" s="36"/>
      <c r="X141" s="36"/>
      <c r="Y141" s="36"/>
      <c r="Z141" s="36"/>
      <c r="AA141" s="36"/>
      <c r="AB141" s="36"/>
      <c r="AC141" s="36"/>
      <c r="AD141" s="36"/>
      <c r="AE141" s="36"/>
      <c r="AT141" s="19" t="s">
        <v>182</v>
      </c>
      <c r="AU141" s="19" t="s">
        <v>82</v>
      </c>
    </row>
    <row r="142" spans="1:65" s="14" customFormat="1" ht="11.25">
      <c r="B142" s="210"/>
      <c r="C142" s="211"/>
      <c r="D142" s="193" t="s">
        <v>184</v>
      </c>
      <c r="E142" s="212" t="s">
        <v>19</v>
      </c>
      <c r="F142" s="213" t="s">
        <v>1593</v>
      </c>
      <c r="G142" s="211"/>
      <c r="H142" s="214">
        <v>117.56</v>
      </c>
      <c r="I142" s="215"/>
      <c r="J142" s="211"/>
      <c r="K142" s="211"/>
      <c r="L142" s="216"/>
      <c r="M142" s="217"/>
      <c r="N142" s="218"/>
      <c r="O142" s="218"/>
      <c r="P142" s="218"/>
      <c r="Q142" s="218"/>
      <c r="R142" s="218"/>
      <c r="S142" s="218"/>
      <c r="T142" s="219"/>
      <c r="AT142" s="220" t="s">
        <v>184</v>
      </c>
      <c r="AU142" s="220" t="s">
        <v>82</v>
      </c>
      <c r="AV142" s="14" t="s">
        <v>82</v>
      </c>
      <c r="AW142" s="14" t="s">
        <v>35</v>
      </c>
      <c r="AX142" s="14" t="s">
        <v>73</v>
      </c>
      <c r="AY142" s="220" t="s">
        <v>171</v>
      </c>
    </row>
    <row r="143" spans="1:65" s="15" customFormat="1" ht="11.25">
      <c r="B143" s="221"/>
      <c r="C143" s="222"/>
      <c r="D143" s="193" t="s">
        <v>184</v>
      </c>
      <c r="E143" s="223" t="s">
        <v>19</v>
      </c>
      <c r="F143" s="224" t="s">
        <v>189</v>
      </c>
      <c r="G143" s="222"/>
      <c r="H143" s="225">
        <v>117.56</v>
      </c>
      <c r="I143" s="226"/>
      <c r="J143" s="222"/>
      <c r="K143" s="222"/>
      <c r="L143" s="227"/>
      <c r="M143" s="228"/>
      <c r="N143" s="229"/>
      <c r="O143" s="229"/>
      <c r="P143" s="229"/>
      <c r="Q143" s="229"/>
      <c r="R143" s="229"/>
      <c r="S143" s="229"/>
      <c r="T143" s="230"/>
      <c r="AT143" s="231" t="s">
        <v>184</v>
      </c>
      <c r="AU143" s="231" t="s">
        <v>82</v>
      </c>
      <c r="AV143" s="15" t="s">
        <v>178</v>
      </c>
      <c r="AW143" s="15" t="s">
        <v>35</v>
      </c>
      <c r="AX143" s="15" t="s">
        <v>80</v>
      </c>
      <c r="AY143" s="231" t="s">
        <v>171</v>
      </c>
    </row>
    <row r="144" spans="1:65" s="2" customFormat="1" ht="24.2" customHeight="1">
      <c r="A144" s="36"/>
      <c r="B144" s="37"/>
      <c r="C144" s="180" t="s">
        <v>242</v>
      </c>
      <c r="D144" s="180" t="s">
        <v>173</v>
      </c>
      <c r="E144" s="181" t="s">
        <v>1065</v>
      </c>
      <c r="F144" s="182" t="s">
        <v>1066</v>
      </c>
      <c r="G144" s="183" t="s">
        <v>220</v>
      </c>
      <c r="H144" s="184">
        <v>5.5830000000000002</v>
      </c>
      <c r="I144" s="185"/>
      <c r="J144" s="186">
        <f>ROUND(I144*H144,2)</f>
        <v>0</v>
      </c>
      <c r="K144" s="182" t="s">
        <v>177</v>
      </c>
      <c r="L144" s="41"/>
      <c r="M144" s="187" t="s">
        <v>19</v>
      </c>
      <c r="N144" s="188" t="s">
        <v>44</v>
      </c>
      <c r="O144" s="66"/>
      <c r="P144" s="189">
        <f>O144*H144</f>
        <v>0</v>
      </c>
      <c r="Q144" s="189">
        <v>0</v>
      </c>
      <c r="R144" s="189">
        <f>Q144*H144</f>
        <v>0</v>
      </c>
      <c r="S144" s="189">
        <v>0</v>
      </c>
      <c r="T144" s="190">
        <f>S144*H144</f>
        <v>0</v>
      </c>
      <c r="U144" s="36"/>
      <c r="V144" s="36"/>
      <c r="W144" s="36"/>
      <c r="X144" s="36"/>
      <c r="Y144" s="36"/>
      <c r="Z144" s="36"/>
      <c r="AA144" s="36"/>
      <c r="AB144" s="36"/>
      <c r="AC144" s="36"/>
      <c r="AD144" s="36"/>
      <c r="AE144" s="36"/>
      <c r="AR144" s="191" t="s">
        <v>178</v>
      </c>
      <c r="AT144" s="191" t="s">
        <v>173</v>
      </c>
      <c r="AU144" s="191" t="s">
        <v>82</v>
      </c>
      <c r="AY144" s="19" t="s">
        <v>171</v>
      </c>
      <c r="BE144" s="192">
        <f>IF(N144="základní",J144,0)</f>
        <v>0</v>
      </c>
      <c r="BF144" s="192">
        <f>IF(N144="snížená",J144,0)</f>
        <v>0</v>
      </c>
      <c r="BG144" s="192">
        <f>IF(N144="zákl. přenesená",J144,0)</f>
        <v>0</v>
      </c>
      <c r="BH144" s="192">
        <f>IF(N144="sníž. přenesená",J144,0)</f>
        <v>0</v>
      </c>
      <c r="BI144" s="192">
        <f>IF(N144="nulová",J144,0)</f>
        <v>0</v>
      </c>
      <c r="BJ144" s="19" t="s">
        <v>80</v>
      </c>
      <c r="BK144" s="192">
        <f>ROUND(I144*H144,2)</f>
        <v>0</v>
      </c>
      <c r="BL144" s="19" t="s">
        <v>178</v>
      </c>
      <c r="BM144" s="191" t="s">
        <v>1594</v>
      </c>
    </row>
    <row r="145" spans="1:65" s="2" customFormat="1" ht="29.25">
      <c r="A145" s="36"/>
      <c r="B145" s="37"/>
      <c r="C145" s="38"/>
      <c r="D145" s="193" t="s">
        <v>180</v>
      </c>
      <c r="E145" s="38"/>
      <c r="F145" s="194" t="s">
        <v>1068</v>
      </c>
      <c r="G145" s="38"/>
      <c r="H145" s="38"/>
      <c r="I145" s="195"/>
      <c r="J145" s="38"/>
      <c r="K145" s="38"/>
      <c r="L145" s="41"/>
      <c r="M145" s="196"/>
      <c r="N145" s="197"/>
      <c r="O145" s="66"/>
      <c r="P145" s="66"/>
      <c r="Q145" s="66"/>
      <c r="R145" s="66"/>
      <c r="S145" s="66"/>
      <c r="T145" s="67"/>
      <c r="U145" s="36"/>
      <c r="V145" s="36"/>
      <c r="W145" s="36"/>
      <c r="X145" s="36"/>
      <c r="Y145" s="36"/>
      <c r="Z145" s="36"/>
      <c r="AA145" s="36"/>
      <c r="AB145" s="36"/>
      <c r="AC145" s="36"/>
      <c r="AD145" s="36"/>
      <c r="AE145" s="36"/>
      <c r="AT145" s="19" t="s">
        <v>180</v>
      </c>
      <c r="AU145" s="19" t="s">
        <v>82</v>
      </c>
    </row>
    <row r="146" spans="1:65" s="2" customFormat="1" ht="11.25">
      <c r="A146" s="36"/>
      <c r="B146" s="37"/>
      <c r="C146" s="38"/>
      <c r="D146" s="198" t="s">
        <v>182</v>
      </c>
      <c r="E146" s="38"/>
      <c r="F146" s="199" t="s">
        <v>1069</v>
      </c>
      <c r="G146" s="38"/>
      <c r="H146" s="38"/>
      <c r="I146" s="195"/>
      <c r="J146" s="38"/>
      <c r="K146" s="38"/>
      <c r="L146" s="41"/>
      <c r="M146" s="196"/>
      <c r="N146" s="197"/>
      <c r="O146" s="66"/>
      <c r="P146" s="66"/>
      <c r="Q146" s="66"/>
      <c r="R146" s="66"/>
      <c r="S146" s="66"/>
      <c r="T146" s="67"/>
      <c r="U146" s="36"/>
      <c r="V146" s="36"/>
      <c r="W146" s="36"/>
      <c r="X146" s="36"/>
      <c r="Y146" s="36"/>
      <c r="Z146" s="36"/>
      <c r="AA146" s="36"/>
      <c r="AB146" s="36"/>
      <c r="AC146" s="36"/>
      <c r="AD146" s="36"/>
      <c r="AE146" s="36"/>
      <c r="AT146" s="19" t="s">
        <v>182</v>
      </c>
      <c r="AU146" s="19" t="s">
        <v>82</v>
      </c>
    </row>
    <row r="147" spans="1:65" s="13" customFormat="1" ht="11.25">
      <c r="B147" s="200"/>
      <c r="C147" s="201"/>
      <c r="D147" s="193" t="s">
        <v>184</v>
      </c>
      <c r="E147" s="202" t="s">
        <v>19</v>
      </c>
      <c r="F147" s="203" t="s">
        <v>239</v>
      </c>
      <c r="G147" s="201"/>
      <c r="H147" s="202" t="s">
        <v>19</v>
      </c>
      <c r="I147" s="204"/>
      <c r="J147" s="201"/>
      <c r="K147" s="201"/>
      <c r="L147" s="205"/>
      <c r="M147" s="206"/>
      <c r="N147" s="207"/>
      <c r="O147" s="207"/>
      <c r="P147" s="207"/>
      <c r="Q147" s="207"/>
      <c r="R147" s="207"/>
      <c r="S147" s="207"/>
      <c r="T147" s="208"/>
      <c r="AT147" s="209" t="s">
        <v>184</v>
      </c>
      <c r="AU147" s="209" t="s">
        <v>82</v>
      </c>
      <c r="AV147" s="13" t="s">
        <v>80</v>
      </c>
      <c r="AW147" s="13" t="s">
        <v>35</v>
      </c>
      <c r="AX147" s="13" t="s">
        <v>73</v>
      </c>
      <c r="AY147" s="209" t="s">
        <v>171</v>
      </c>
    </row>
    <row r="148" spans="1:65" s="13" customFormat="1" ht="11.25">
      <c r="B148" s="200"/>
      <c r="C148" s="201"/>
      <c r="D148" s="193" t="s">
        <v>184</v>
      </c>
      <c r="E148" s="202" t="s">
        <v>19</v>
      </c>
      <c r="F148" s="203" t="s">
        <v>185</v>
      </c>
      <c r="G148" s="201"/>
      <c r="H148" s="202" t="s">
        <v>19</v>
      </c>
      <c r="I148" s="204"/>
      <c r="J148" s="201"/>
      <c r="K148" s="201"/>
      <c r="L148" s="205"/>
      <c r="M148" s="206"/>
      <c r="N148" s="207"/>
      <c r="O148" s="207"/>
      <c r="P148" s="207"/>
      <c r="Q148" s="207"/>
      <c r="R148" s="207"/>
      <c r="S148" s="207"/>
      <c r="T148" s="208"/>
      <c r="AT148" s="209" t="s">
        <v>184</v>
      </c>
      <c r="AU148" s="209" t="s">
        <v>82</v>
      </c>
      <c r="AV148" s="13" t="s">
        <v>80</v>
      </c>
      <c r="AW148" s="13" t="s">
        <v>35</v>
      </c>
      <c r="AX148" s="13" t="s">
        <v>73</v>
      </c>
      <c r="AY148" s="209" t="s">
        <v>171</v>
      </c>
    </row>
    <row r="149" spans="1:65" s="14" customFormat="1" ht="11.25">
      <c r="B149" s="210"/>
      <c r="C149" s="211"/>
      <c r="D149" s="193" t="s">
        <v>184</v>
      </c>
      <c r="E149" s="212" t="s">
        <v>19</v>
      </c>
      <c r="F149" s="213" t="s">
        <v>1595</v>
      </c>
      <c r="G149" s="211"/>
      <c r="H149" s="214">
        <v>2.8420000000000001</v>
      </c>
      <c r="I149" s="215"/>
      <c r="J149" s="211"/>
      <c r="K149" s="211"/>
      <c r="L149" s="216"/>
      <c r="M149" s="217"/>
      <c r="N149" s="218"/>
      <c r="O149" s="218"/>
      <c r="P149" s="218"/>
      <c r="Q149" s="218"/>
      <c r="R149" s="218"/>
      <c r="S149" s="218"/>
      <c r="T149" s="219"/>
      <c r="AT149" s="220" t="s">
        <v>184</v>
      </c>
      <c r="AU149" s="220" t="s">
        <v>82</v>
      </c>
      <c r="AV149" s="14" t="s">
        <v>82</v>
      </c>
      <c r="AW149" s="14" t="s">
        <v>35</v>
      </c>
      <c r="AX149" s="14" t="s">
        <v>73</v>
      </c>
      <c r="AY149" s="220" t="s">
        <v>171</v>
      </c>
    </row>
    <row r="150" spans="1:65" s="13" customFormat="1" ht="11.25">
      <c r="B150" s="200"/>
      <c r="C150" s="201"/>
      <c r="D150" s="193" t="s">
        <v>184</v>
      </c>
      <c r="E150" s="202" t="s">
        <v>19</v>
      </c>
      <c r="F150" s="203" t="s">
        <v>187</v>
      </c>
      <c r="G150" s="201"/>
      <c r="H150" s="202" t="s">
        <v>19</v>
      </c>
      <c r="I150" s="204"/>
      <c r="J150" s="201"/>
      <c r="K150" s="201"/>
      <c r="L150" s="205"/>
      <c r="M150" s="206"/>
      <c r="N150" s="207"/>
      <c r="O150" s="207"/>
      <c r="P150" s="207"/>
      <c r="Q150" s="207"/>
      <c r="R150" s="207"/>
      <c r="S150" s="207"/>
      <c r="T150" s="208"/>
      <c r="AT150" s="209" t="s">
        <v>184</v>
      </c>
      <c r="AU150" s="209" t="s">
        <v>82</v>
      </c>
      <c r="AV150" s="13" t="s">
        <v>80</v>
      </c>
      <c r="AW150" s="13" t="s">
        <v>35</v>
      </c>
      <c r="AX150" s="13" t="s">
        <v>73</v>
      </c>
      <c r="AY150" s="209" t="s">
        <v>171</v>
      </c>
    </row>
    <row r="151" spans="1:65" s="14" customFormat="1" ht="11.25">
      <c r="B151" s="210"/>
      <c r="C151" s="211"/>
      <c r="D151" s="193" t="s">
        <v>184</v>
      </c>
      <c r="E151" s="212" t="s">
        <v>19</v>
      </c>
      <c r="F151" s="213" t="s">
        <v>1596</v>
      </c>
      <c r="G151" s="211"/>
      <c r="H151" s="214">
        <v>2.7410000000000001</v>
      </c>
      <c r="I151" s="215"/>
      <c r="J151" s="211"/>
      <c r="K151" s="211"/>
      <c r="L151" s="216"/>
      <c r="M151" s="217"/>
      <c r="N151" s="218"/>
      <c r="O151" s="218"/>
      <c r="P151" s="218"/>
      <c r="Q151" s="218"/>
      <c r="R151" s="218"/>
      <c r="S151" s="218"/>
      <c r="T151" s="219"/>
      <c r="AT151" s="220" t="s">
        <v>184</v>
      </c>
      <c r="AU151" s="220" t="s">
        <v>82</v>
      </c>
      <c r="AV151" s="14" t="s">
        <v>82</v>
      </c>
      <c r="AW151" s="14" t="s">
        <v>35</v>
      </c>
      <c r="AX151" s="14" t="s">
        <v>73</v>
      </c>
      <c r="AY151" s="220" t="s">
        <v>171</v>
      </c>
    </row>
    <row r="152" spans="1:65" s="15" customFormat="1" ht="11.25">
      <c r="B152" s="221"/>
      <c r="C152" s="222"/>
      <c r="D152" s="193" t="s">
        <v>184</v>
      </c>
      <c r="E152" s="223" t="s">
        <v>19</v>
      </c>
      <c r="F152" s="224" t="s">
        <v>189</v>
      </c>
      <c r="G152" s="222"/>
      <c r="H152" s="225">
        <v>5.5830000000000002</v>
      </c>
      <c r="I152" s="226"/>
      <c r="J152" s="222"/>
      <c r="K152" s="222"/>
      <c r="L152" s="227"/>
      <c r="M152" s="228"/>
      <c r="N152" s="229"/>
      <c r="O152" s="229"/>
      <c r="P152" s="229"/>
      <c r="Q152" s="229"/>
      <c r="R152" s="229"/>
      <c r="S152" s="229"/>
      <c r="T152" s="230"/>
      <c r="AT152" s="231" t="s">
        <v>184</v>
      </c>
      <c r="AU152" s="231" t="s">
        <v>82</v>
      </c>
      <c r="AV152" s="15" t="s">
        <v>178</v>
      </c>
      <c r="AW152" s="15" t="s">
        <v>35</v>
      </c>
      <c r="AX152" s="15" t="s">
        <v>80</v>
      </c>
      <c r="AY152" s="231" t="s">
        <v>171</v>
      </c>
    </row>
    <row r="153" spans="1:65" s="2" customFormat="1" ht="24.2" customHeight="1">
      <c r="A153" s="36"/>
      <c r="B153" s="37"/>
      <c r="C153" s="180" t="s">
        <v>249</v>
      </c>
      <c r="D153" s="180" t="s">
        <v>173</v>
      </c>
      <c r="E153" s="181" t="s">
        <v>1072</v>
      </c>
      <c r="F153" s="182" t="s">
        <v>1073</v>
      </c>
      <c r="G153" s="183" t="s">
        <v>252</v>
      </c>
      <c r="H153" s="184">
        <v>246.286</v>
      </c>
      <c r="I153" s="185"/>
      <c r="J153" s="186">
        <f>ROUND(I153*H153,2)</f>
        <v>0</v>
      </c>
      <c r="K153" s="182" t="s">
        <v>177</v>
      </c>
      <c r="L153" s="41"/>
      <c r="M153" s="187" t="s">
        <v>19</v>
      </c>
      <c r="N153" s="188" t="s">
        <v>44</v>
      </c>
      <c r="O153" s="66"/>
      <c r="P153" s="189">
        <f>O153*H153</f>
        <v>0</v>
      </c>
      <c r="Q153" s="189">
        <v>0</v>
      </c>
      <c r="R153" s="189">
        <f>Q153*H153</f>
        <v>0</v>
      </c>
      <c r="S153" s="189">
        <v>0</v>
      </c>
      <c r="T153" s="190">
        <f>S153*H153</f>
        <v>0</v>
      </c>
      <c r="U153" s="36"/>
      <c r="V153" s="36"/>
      <c r="W153" s="36"/>
      <c r="X153" s="36"/>
      <c r="Y153" s="36"/>
      <c r="Z153" s="36"/>
      <c r="AA153" s="36"/>
      <c r="AB153" s="36"/>
      <c r="AC153" s="36"/>
      <c r="AD153" s="36"/>
      <c r="AE153" s="36"/>
      <c r="AR153" s="191" t="s">
        <v>178</v>
      </c>
      <c r="AT153" s="191" t="s">
        <v>173</v>
      </c>
      <c r="AU153" s="191" t="s">
        <v>82</v>
      </c>
      <c r="AY153" s="19" t="s">
        <v>171</v>
      </c>
      <c r="BE153" s="192">
        <f>IF(N153="základní",J153,0)</f>
        <v>0</v>
      </c>
      <c r="BF153" s="192">
        <f>IF(N153="snížená",J153,0)</f>
        <v>0</v>
      </c>
      <c r="BG153" s="192">
        <f>IF(N153="zákl. přenesená",J153,0)</f>
        <v>0</v>
      </c>
      <c r="BH153" s="192">
        <f>IF(N153="sníž. přenesená",J153,0)</f>
        <v>0</v>
      </c>
      <c r="BI153" s="192">
        <f>IF(N153="nulová",J153,0)</f>
        <v>0</v>
      </c>
      <c r="BJ153" s="19" t="s">
        <v>80</v>
      </c>
      <c r="BK153" s="192">
        <f>ROUND(I153*H153,2)</f>
        <v>0</v>
      </c>
      <c r="BL153" s="19" t="s">
        <v>178</v>
      </c>
      <c r="BM153" s="191" t="s">
        <v>1597</v>
      </c>
    </row>
    <row r="154" spans="1:65" s="2" customFormat="1" ht="29.25">
      <c r="A154" s="36"/>
      <c r="B154" s="37"/>
      <c r="C154" s="38"/>
      <c r="D154" s="193" t="s">
        <v>180</v>
      </c>
      <c r="E154" s="38"/>
      <c r="F154" s="194" t="s">
        <v>1075</v>
      </c>
      <c r="G154" s="38"/>
      <c r="H154" s="38"/>
      <c r="I154" s="195"/>
      <c r="J154" s="38"/>
      <c r="K154" s="38"/>
      <c r="L154" s="41"/>
      <c r="M154" s="196"/>
      <c r="N154" s="197"/>
      <c r="O154" s="66"/>
      <c r="P154" s="66"/>
      <c r="Q154" s="66"/>
      <c r="R154" s="66"/>
      <c r="S154" s="66"/>
      <c r="T154" s="67"/>
      <c r="U154" s="36"/>
      <c r="V154" s="36"/>
      <c r="W154" s="36"/>
      <c r="X154" s="36"/>
      <c r="Y154" s="36"/>
      <c r="Z154" s="36"/>
      <c r="AA154" s="36"/>
      <c r="AB154" s="36"/>
      <c r="AC154" s="36"/>
      <c r="AD154" s="36"/>
      <c r="AE154" s="36"/>
      <c r="AT154" s="19" t="s">
        <v>180</v>
      </c>
      <c r="AU154" s="19" t="s">
        <v>82</v>
      </c>
    </row>
    <row r="155" spans="1:65" s="2" customFormat="1" ht="11.25">
      <c r="A155" s="36"/>
      <c r="B155" s="37"/>
      <c r="C155" s="38"/>
      <c r="D155" s="198" t="s">
        <v>182</v>
      </c>
      <c r="E155" s="38"/>
      <c r="F155" s="199" t="s">
        <v>1076</v>
      </c>
      <c r="G155" s="38"/>
      <c r="H155" s="38"/>
      <c r="I155" s="195"/>
      <c r="J155" s="38"/>
      <c r="K155" s="38"/>
      <c r="L155" s="41"/>
      <c r="M155" s="196"/>
      <c r="N155" s="197"/>
      <c r="O155" s="66"/>
      <c r="P155" s="66"/>
      <c r="Q155" s="66"/>
      <c r="R155" s="66"/>
      <c r="S155" s="66"/>
      <c r="T155" s="67"/>
      <c r="U155" s="36"/>
      <c r="V155" s="36"/>
      <c r="W155" s="36"/>
      <c r="X155" s="36"/>
      <c r="Y155" s="36"/>
      <c r="Z155" s="36"/>
      <c r="AA155" s="36"/>
      <c r="AB155" s="36"/>
      <c r="AC155" s="36"/>
      <c r="AD155" s="36"/>
      <c r="AE155" s="36"/>
      <c r="AT155" s="19" t="s">
        <v>182</v>
      </c>
      <c r="AU155" s="19" t="s">
        <v>82</v>
      </c>
    </row>
    <row r="156" spans="1:65" s="13" customFormat="1" ht="11.25">
      <c r="B156" s="200"/>
      <c r="C156" s="201"/>
      <c r="D156" s="193" t="s">
        <v>184</v>
      </c>
      <c r="E156" s="202" t="s">
        <v>19</v>
      </c>
      <c r="F156" s="203" t="s">
        <v>1598</v>
      </c>
      <c r="G156" s="201"/>
      <c r="H156" s="202" t="s">
        <v>19</v>
      </c>
      <c r="I156" s="204"/>
      <c r="J156" s="201"/>
      <c r="K156" s="201"/>
      <c r="L156" s="205"/>
      <c r="M156" s="206"/>
      <c r="N156" s="207"/>
      <c r="O156" s="207"/>
      <c r="P156" s="207"/>
      <c r="Q156" s="207"/>
      <c r="R156" s="207"/>
      <c r="S156" s="207"/>
      <c r="T156" s="208"/>
      <c r="AT156" s="209" t="s">
        <v>184</v>
      </c>
      <c r="AU156" s="209" t="s">
        <v>82</v>
      </c>
      <c r="AV156" s="13" t="s">
        <v>80</v>
      </c>
      <c r="AW156" s="13" t="s">
        <v>35</v>
      </c>
      <c r="AX156" s="13" t="s">
        <v>73</v>
      </c>
      <c r="AY156" s="209" t="s">
        <v>171</v>
      </c>
    </row>
    <row r="157" spans="1:65" s="13" customFormat="1" ht="11.25">
      <c r="B157" s="200"/>
      <c r="C157" s="201"/>
      <c r="D157" s="193" t="s">
        <v>184</v>
      </c>
      <c r="E157" s="202" t="s">
        <v>19</v>
      </c>
      <c r="F157" s="203" t="s">
        <v>257</v>
      </c>
      <c r="G157" s="201"/>
      <c r="H157" s="202" t="s">
        <v>19</v>
      </c>
      <c r="I157" s="204"/>
      <c r="J157" s="201"/>
      <c r="K157" s="201"/>
      <c r="L157" s="205"/>
      <c r="M157" s="206"/>
      <c r="N157" s="207"/>
      <c r="O157" s="207"/>
      <c r="P157" s="207"/>
      <c r="Q157" s="207"/>
      <c r="R157" s="207"/>
      <c r="S157" s="207"/>
      <c r="T157" s="208"/>
      <c r="AT157" s="209" t="s">
        <v>184</v>
      </c>
      <c r="AU157" s="209" t="s">
        <v>82</v>
      </c>
      <c r="AV157" s="13" t="s">
        <v>80</v>
      </c>
      <c r="AW157" s="13" t="s">
        <v>35</v>
      </c>
      <c r="AX157" s="13" t="s">
        <v>73</v>
      </c>
      <c r="AY157" s="209" t="s">
        <v>171</v>
      </c>
    </row>
    <row r="158" spans="1:65" s="14" customFormat="1" ht="11.25">
      <c r="B158" s="210"/>
      <c r="C158" s="211"/>
      <c r="D158" s="193" t="s">
        <v>184</v>
      </c>
      <c r="E158" s="212" t="s">
        <v>19</v>
      </c>
      <c r="F158" s="213" t="s">
        <v>1599</v>
      </c>
      <c r="G158" s="211"/>
      <c r="H158" s="214">
        <v>235.12</v>
      </c>
      <c r="I158" s="215"/>
      <c r="J158" s="211"/>
      <c r="K158" s="211"/>
      <c r="L158" s="216"/>
      <c r="M158" s="217"/>
      <c r="N158" s="218"/>
      <c r="O158" s="218"/>
      <c r="P158" s="218"/>
      <c r="Q158" s="218"/>
      <c r="R158" s="218"/>
      <c r="S158" s="218"/>
      <c r="T158" s="219"/>
      <c r="AT158" s="220" t="s">
        <v>184</v>
      </c>
      <c r="AU158" s="220" t="s">
        <v>82</v>
      </c>
      <c r="AV158" s="14" t="s">
        <v>82</v>
      </c>
      <c r="AW158" s="14" t="s">
        <v>35</v>
      </c>
      <c r="AX158" s="14" t="s">
        <v>73</v>
      </c>
      <c r="AY158" s="220" t="s">
        <v>171</v>
      </c>
    </row>
    <row r="159" spans="1:65" s="13" customFormat="1" ht="11.25">
      <c r="B159" s="200"/>
      <c r="C159" s="201"/>
      <c r="D159" s="193" t="s">
        <v>184</v>
      </c>
      <c r="E159" s="202" t="s">
        <v>19</v>
      </c>
      <c r="F159" s="203" t="s">
        <v>259</v>
      </c>
      <c r="G159" s="201"/>
      <c r="H159" s="202" t="s">
        <v>19</v>
      </c>
      <c r="I159" s="204"/>
      <c r="J159" s="201"/>
      <c r="K159" s="201"/>
      <c r="L159" s="205"/>
      <c r="M159" s="206"/>
      <c r="N159" s="207"/>
      <c r="O159" s="207"/>
      <c r="P159" s="207"/>
      <c r="Q159" s="207"/>
      <c r="R159" s="207"/>
      <c r="S159" s="207"/>
      <c r="T159" s="208"/>
      <c r="AT159" s="209" t="s">
        <v>184</v>
      </c>
      <c r="AU159" s="209" t="s">
        <v>82</v>
      </c>
      <c r="AV159" s="13" t="s">
        <v>80</v>
      </c>
      <c r="AW159" s="13" t="s">
        <v>35</v>
      </c>
      <c r="AX159" s="13" t="s">
        <v>73</v>
      </c>
      <c r="AY159" s="209" t="s">
        <v>171</v>
      </c>
    </row>
    <row r="160" spans="1:65" s="14" customFormat="1" ht="11.25">
      <c r="B160" s="210"/>
      <c r="C160" s="211"/>
      <c r="D160" s="193" t="s">
        <v>184</v>
      </c>
      <c r="E160" s="212" t="s">
        <v>19</v>
      </c>
      <c r="F160" s="213" t="s">
        <v>1600</v>
      </c>
      <c r="G160" s="211"/>
      <c r="H160" s="214">
        <v>11.166</v>
      </c>
      <c r="I160" s="215"/>
      <c r="J160" s="211"/>
      <c r="K160" s="211"/>
      <c r="L160" s="216"/>
      <c r="M160" s="217"/>
      <c r="N160" s="218"/>
      <c r="O160" s="218"/>
      <c r="P160" s="218"/>
      <c r="Q160" s="218"/>
      <c r="R160" s="218"/>
      <c r="S160" s="218"/>
      <c r="T160" s="219"/>
      <c r="AT160" s="220" t="s">
        <v>184</v>
      </c>
      <c r="AU160" s="220" t="s">
        <v>82</v>
      </c>
      <c r="AV160" s="14" t="s">
        <v>82</v>
      </c>
      <c r="AW160" s="14" t="s">
        <v>35</v>
      </c>
      <c r="AX160" s="14" t="s">
        <v>73</v>
      </c>
      <c r="AY160" s="220" t="s">
        <v>171</v>
      </c>
    </row>
    <row r="161" spans="1:65" s="15" customFormat="1" ht="11.25">
      <c r="B161" s="221"/>
      <c r="C161" s="222"/>
      <c r="D161" s="193" t="s">
        <v>184</v>
      </c>
      <c r="E161" s="223" t="s">
        <v>19</v>
      </c>
      <c r="F161" s="224" t="s">
        <v>189</v>
      </c>
      <c r="G161" s="222"/>
      <c r="H161" s="225">
        <v>246.286</v>
      </c>
      <c r="I161" s="226"/>
      <c r="J161" s="222"/>
      <c r="K161" s="222"/>
      <c r="L161" s="227"/>
      <c r="M161" s="228"/>
      <c r="N161" s="229"/>
      <c r="O161" s="229"/>
      <c r="P161" s="229"/>
      <c r="Q161" s="229"/>
      <c r="R161" s="229"/>
      <c r="S161" s="229"/>
      <c r="T161" s="230"/>
      <c r="AT161" s="231" t="s">
        <v>184</v>
      </c>
      <c r="AU161" s="231" t="s">
        <v>82</v>
      </c>
      <c r="AV161" s="15" t="s">
        <v>178</v>
      </c>
      <c r="AW161" s="15" t="s">
        <v>35</v>
      </c>
      <c r="AX161" s="15" t="s">
        <v>80</v>
      </c>
      <c r="AY161" s="231" t="s">
        <v>171</v>
      </c>
    </row>
    <row r="162" spans="1:65" s="2" customFormat="1" ht="37.9" customHeight="1">
      <c r="A162" s="36"/>
      <c r="B162" s="37"/>
      <c r="C162" s="180" t="s">
        <v>261</v>
      </c>
      <c r="D162" s="180" t="s">
        <v>173</v>
      </c>
      <c r="E162" s="181" t="s">
        <v>262</v>
      </c>
      <c r="F162" s="182" t="s">
        <v>263</v>
      </c>
      <c r="G162" s="183" t="s">
        <v>220</v>
      </c>
      <c r="H162" s="184">
        <v>123.143</v>
      </c>
      <c r="I162" s="185"/>
      <c r="J162" s="186">
        <f>ROUND(I162*H162,2)</f>
        <v>0</v>
      </c>
      <c r="K162" s="182" t="s">
        <v>177</v>
      </c>
      <c r="L162" s="41"/>
      <c r="M162" s="187" t="s">
        <v>19</v>
      </c>
      <c r="N162" s="188" t="s">
        <v>44</v>
      </c>
      <c r="O162" s="66"/>
      <c r="P162" s="189">
        <f>O162*H162</f>
        <v>0</v>
      </c>
      <c r="Q162" s="189">
        <v>0</v>
      </c>
      <c r="R162" s="189">
        <f>Q162*H162</f>
        <v>0</v>
      </c>
      <c r="S162" s="189">
        <v>0</v>
      </c>
      <c r="T162" s="190">
        <f>S162*H162</f>
        <v>0</v>
      </c>
      <c r="U162" s="36"/>
      <c r="V162" s="36"/>
      <c r="W162" s="36"/>
      <c r="X162" s="36"/>
      <c r="Y162" s="36"/>
      <c r="Z162" s="36"/>
      <c r="AA162" s="36"/>
      <c r="AB162" s="36"/>
      <c r="AC162" s="36"/>
      <c r="AD162" s="36"/>
      <c r="AE162" s="36"/>
      <c r="AR162" s="191" t="s">
        <v>178</v>
      </c>
      <c r="AT162" s="191" t="s">
        <v>173</v>
      </c>
      <c r="AU162" s="191" t="s">
        <v>82</v>
      </c>
      <c r="AY162" s="19" t="s">
        <v>171</v>
      </c>
      <c r="BE162" s="192">
        <f>IF(N162="základní",J162,0)</f>
        <v>0</v>
      </c>
      <c r="BF162" s="192">
        <f>IF(N162="snížená",J162,0)</f>
        <v>0</v>
      </c>
      <c r="BG162" s="192">
        <f>IF(N162="zákl. přenesená",J162,0)</f>
        <v>0</v>
      </c>
      <c r="BH162" s="192">
        <f>IF(N162="sníž. přenesená",J162,0)</f>
        <v>0</v>
      </c>
      <c r="BI162" s="192">
        <f>IF(N162="nulová",J162,0)</f>
        <v>0</v>
      </c>
      <c r="BJ162" s="19" t="s">
        <v>80</v>
      </c>
      <c r="BK162" s="192">
        <f>ROUND(I162*H162,2)</f>
        <v>0</v>
      </c>
      <c r="BL162" s="19" t="s">
        <v>178</v>
      </c>
      <c r="BM162" s="191" t="s">
        <v>1601</v>
      </c>
    </row>
    <row r="163" spans="1:65" s="2" customFormat="1" ht="39">
      <c r="A163" s="36"/>
      <c r="B163" s="37"/>
      <c r="C163" s="38"/>
      <c r="D163" s="193" t="s">
        <v>180</v>
      </c>
      <c r="E163" s="38"/>
      <c r="F163" s="194" t="s">
        <v>265</v>
      </c>
      <c r="G163" s="38"/>
      <c r="H163" s="38"/>
      <c r="I163" s="195"/>
      <c r="J163" s="38"/>
      <c r="K163" s="38"/>
      <c r="L163" s="41"/>
      <c r="M163" s="196"/>
      <c r="N163" s="197"/>
      <c r="O163" s="66"/>
      <c r="P163" s="66"/>
      <c r="Q163" s="66"/>
      <c r="R163" s="66"/>
      <c r="S163" s="66"/>
      <c r="T163" s="67"/>
      <c r="U163" s="36"/>
      <c r="V163" s="36"/>
      <c r="W163" s="36"/>
      <c r="X163" s="36"/>
      <c r="Y163" s="36"/>
      <c r="Z163" s="36"/>
      <c r="AA163" s="36"/>
      <c r="AB163" s="36"/>
      <c r="AC163" s="36"/>
      <c r="AD163" s="36"/>
      <c r="AE163" s="36"/>
      <c r="AT163" s="19" t="s">
        <v>180</v>
      </c>
      <c r="AU163" s="19" t="s">
        <v>82</v>
      </c>
    </row>
    <row r="164" spans="1:65" s="2" customFormat="1" ht="11.25">
      <c r="A164" s="36"/>
      <c r="B164" s="37"/>
      <c r="C164" s="38"/>
      <c r="D164" s="198" t="s">
        <v>182</v>
      </c>
      <c r="E164" s="38"/>
      <c r="F164" s="199" t="s">
        <v>266</v>
      </c>
      <c r="G164" s="38"/>
      <c r="H164" s="38"/>
      <c r="I164" s="195"/>
      <c r="J164" s="38"/>
      <c r="K164" s="38"/>
      <c r="L164" s="41"/>
      <c r="M164" s="196"/>
      <c r="N164" s="197"/>
      <c r="O164" s="66"/>
      <c r="P164" s="66"/>
      <c r="Q164" s="66"/>
      <c r="R164" s="66"/>
      <c r="S164" s="66"/>
      <c r="T164" s="67"/>
      <c r="U164" s="36"/>
      <c r="V164" s="36"/>
      <c r="W164" s="36"/>
      <c r="X164" s="36"/>
      <c r="Y164" s="36"/>
      <c r="Z164" s="36"/>
      <c r="AA164" s="36"/>
      <c r="AB164" s="36"/>
      <c r="AC164" s="36"/>
      <c r="AD164" s="36"/>
      <c r="AE164" s="36"/>
      <c r="AT164" s="19" t="s">
        <v>182</v>
      </c>
      <c r="AU164" s="19" t="s">
        <v>82</v>
      </c>
    </row>
    <row r="165" spans="1:65" s="13" customFormat="1" ht="11.25">
      <c r="B165" s="200"/>
      <c r="C165" s="201"/>
      <c r="D165" s="193" t="s">
        <v>184</v>
      </c>
      <c r="E165" s="202" t="s">
        <v>19</v>
      </c>
      <c r="F165" s="203" t="s">
        <v>1602</v>
      </c>
      <c r="G165" s="201"/>
      <c r="H165" s="202" t="s">
        <v>19</v>
      </c>
      <c r="I165" s="204"/>
      <c r="J165" s="201"/>
      <c r="K165" s="201"/>
      <c r="L165" s="205"/>
      <c r="M165" s="206"/>
      <c r="N165" s="207"/>
      <c r="O165" s="207"/>
      <c r="P165" s="207"/>
      <c r="Q165" s="207"/>
      <c r="R165" s="207"/>
      <c r="S165" s="207"/>
      <c r="T165" s="208"/>
      <c r="AT165" s="209" t="s">
        <v>184</v>
      </c>
      <c r="AU165" s="209" t="s">
        <v>82</v>
      </c>
      <c r="AV165" s="13" t="s">
        <v>80</v>
      </c>
      <c r="AW165" s="13" t="s">
        <v>35</v>
      </c>
      <c r="AX165" s="13" t="s">
        <v>73</v>
      </c>
      <c r="AY165" s="209" t="s">
        <v>171</v>
      </c>
    </row>
    <row r="166" spans="1:65" s="14" customFormat="1" ht="11.25">
      <c r="B166" s="210"/>
      <c r="C166" s="211"/>
      <c r="D166" s="193" t="s">
        <v>184</v>
      </c>
      <c r="E166" s="212" t="s">
        <v>19</v>
      </c>
      <c r="F166" s="213" t="s">
        <v>1603</v>
      </c>
      <c r="G166" s="211"/>
      <c r="H166" s="214">
        <v>123.143</v>
      </c>
      <c r="I166" s="215"/>
      <c r="J166" s="211"/>
      <c r="K166" s="211"/>
      <c r="L166" s="216"/>
      <c r="M166" s="217"/>
      <c r="N166" s="218"/>
      <c r="O166" s="218"/>
      <c r="P166" s="218"/>
      <c r="Q166" s="218"/>
      <c r="R166" s="218"/>
      <c r="S166" s="218"/>
      <c r="T166" s="219"/>
      <c r="AT166" s="220" t="s">
        <v>184</v>
      </c>
      <c r="AU166" s="220" t="s">
        <v>82</v>
      </c>
      <c r="AV166" s="14" t="s">
        <v>82</v>
      </c>
      <c r="AW166" s="14" t="s">
        <v>35</v>
      </c>
      <c r="AX166" s="14" t="s">
        <v>73</v>
      </c>
      <c r="AY166" s="220" t="s">
        <v>171</v>
      </c>
    </row>
    <row r="167" spans="1:65" s="15" customFormat="1" ht="11.25">
      <c r="B167" s="221"/>
      <c r="C167" s="222"/>
      <c r="D167" s="193" t="s">
        <v>184</v>
      </c>
      <c r="E167" s="223" t="s">
        <v>19</v>
      </c>
      <c r="F167" s="224" t="s">
        <v>189</v>
      </c>
      <c r="G167" s="222"/>
      <c r="H167" s="225">
        <v>123.143</v>
      </c>
      <c r="I167" s="226"/>
      <c r="J167" s="222"/>
      <c r="K167" s="222"/>
      <c r="L167" s="227"/>
      <c r="M167" s="228"/>
      <c r="N167" s="229"/>
      <c r="O167" s="229"/>
      <c r="P167" s="229"/>
      <c r="Q167" s="229"/>
      <c r="R167" s="229"/>
      <c r="S167" s="229"/>
      <c r="T167" s="230"/>
      <c r="AT167" s="231" t="s">
        <v>184</v>
      </c>
      <c r="AU167" s="231" t="s">
        <v>82</v>
      </c>
      <c r="AV167" s="15" t="s">
        <v>178</v>
      </c>
      <c r="AW167" s="15" t="s">
        <v>35</v>
      </c>
      <c r="AX167" s="15" t="s">
        <v>80</v>
      </c>
      <c r="AY167" s="231" t="s">
        <v>171</v>
      </c>
    </row>
    <row r="168" spans="1:65" s="2" customFormat="1" ht="37.9" customHeight="1">
      <c r="A168" s="36"/>
      <c r="B168" s="37"/>
      <c r="C168" s="180" t="s">
        <v>268</v>
      </c>
      <c r="D168" s="180" t="s">
        <v>173</v>
      </c>
      <c r="E168" s="181" t="s">
        <v>269</v>
      </c>
      <c r="F168" s="182" t="s">
        <v>270</v>
      </c>
      <c r="G168" s="183" t="s">
        <v>220</v>
      </c>
      <c r="H168" s="184">
        <v>862.00099999999998</v>
      </c>
      <c r="I168" s="185"/>
      <c r="J168" s="186">
        <f>ROUND(I168*H168,2)</f>
        <v>0</v>
      </c>
      <c r="K168" s="182" t="s">
        <v>177</v>
      </c>
      <c r="L168" s="41"/>
      <c r="M168" s="187" t="s">
        <v>19</v>
      </c>
      <c r="N168" s="188" t="s">
        <v>44</v>
      </c>
      <c r="O168" s="66"/>
      <c r="P168" s="189">
        <f>O168*H168</f>
        <v>0</v>
      </c>
      <c r="Q168" s="189">
        <v>0</v>
      </c>
      <c r="R168" s="189">
        <f>Q168*H168</f>
        <v>0</v>
      </c>
      <c r="S168" s="189">
        <v>0</v>
      </c>
      <c r="T168" s="190">
        <f>S168*H168</f>
        <v>0</v>
      </c>
      <c r="U168" s="36"/>
      <c r="V168" s="36"/>
      <c r="W168" s="36"/>
      <c r="X168" s="36"/>
      <c r="Y168" s="36"/>
      <c r="Z168" s="36"/>
      <c r="AA168" s="36"/>
      <c r="AB168" s="36"/>
      <c r="AC168" s="36"/>
      <c r="AD168" s="36"/>
      <c r="AE168" s="36"/>
      <c r="AR168" s="191" t="s">
        <v>178</v>
      </c>
      <c r="AT168" s="191" t="s">
        <v>173</v>
      </c>
      <c r="AU168" s="191" t="s">
        <v>82</v>
      </c>
      <c r="AY168" s="19" t="s">
        <v>171</v>
      </c>
      <c r="BE168" s="192">
        <f>IF(N168="základní",J168,0)</f>
        <v>0</v>
      </c>
      <c r="BF168" s="192">
        <f>IF(N168="snížená",J168,0)</f>
        <v>0</v>
      </c>
      <c r="BG168" s="192">
        <f>IF(N168="zákl. přenesená",J168,0)</f>
        <v>0</v>
      </c>
      <c r="BH168" s="192">
        <f>IF(N168="sníž. přenesená",J168,0)</f>
        <v>0</v>
      </c>
      <c r="BI168" s="192">
        <f>IF(N168="nulová",J168,0)</f>
        <v>0</v>
      </c>
      <c r="BJ168" s="19" t="s">
        <v>80</v>
      </c>
      <c r="BK168" s="192">
        <f>ROUND(I168*H168,2)</f>
        <v>0</v>
      </c>
      <c r="BL168" s="19" t="s">
        <v>178</v>
      </c>
      <c r="BM168" s="191" t="s">
        <v>1604</v>
      </c>
    </row>
    <row r="169" spans="1:65" s="2" customFormat="1" ht="48.75">
      <c r="A169" s="36"/>
      <c r="B169" s="37"/>
      <c r="C169" s="38"/>
      <c r="D169" s="193" t="s">
        <v>180</v>
      </c>
      <c r="E169" s="38"/>
      <c r="F169" s="194" t="s">
        <v>272</v>
      </c>
      <c r="G169" s="38"/>
      <c r="H169" s="38"/>
      <c r="I169" s="195"/>
      <c r="J169" s="38"/>
      <c r="K169" s="38"/>
      <c r="L169" s="41"/>
      <c r="M169" s="196"/>
      <c r="N169" s="197"/>
      <c r="O169" s="66"/>
      <c r="P169" s="66"/>
      <c r="Q169" s="66"/>
      <c r="R169" s="66"/>
      <c r="S169" s="66"/>
      <c r="T169" s="67"/>
      <c r="U169" s="36"/>
      <c r="V169" s="36"/>
      <c r="W169" s="36"/>
      <c r="X169" s="36"/>
      <c r="Y169" s="36"/>
      <c r="Z169" s="36"/>
      <c r="AA169" s="36"/>
      <c r="AB169" s="36"/>
      <c r="AC169" s="36"/>
      <c r="AD169" s="36"/>
      <c r="AE169" s="36"/>
      <c r="AT169" s="19" t="s">
        <v>180</v>
      </c>
      <c r="AU169" s="19" t="s">
        <v>82</v>
      </c>
    </row>
    <row r="170" spans="1:65" s="2" customFormat="1" ht="11.25">
      <c r="A170" s="36"/>
      <c r="B170" s="37"/>
      <c r="C170" s="38"/>
      <c r="D170" s="198" t="s">
        <v>182</v>
      </c>
      <c r="E170" s="38"/>
      <c r="F170" s="199" t="s">
        <v>273</v>
      </c>
      <c r="G170" s="38"/>
      <c r="H170" s="38"/>
      <c r="I170" s="195"/>
      <c r="J170" s="38"/>
      <c r="K170" s="38"/>
      <c r="L170" s="41"/>
      <c r="M170" s="196"/>
      <c r="N170" s="197"/>
      <c r="O170" s="66"/>
      <c r="P170" s="66"/>
      <c r="Q170" s="66"/>
      <c r="R170" s="66"/>
      <c r="S170" s="66"/>
      <c r="T170" s="67"/>
      <c r="U170" s="36"/>
      <c r="V170" s="36"/>
      <c r="W170" s="36"/>
      <c r="X170" s="36"/>
      <c r="Y170" s="36"/>
      <c r="Z170" s="36"/>
      <c r="AA170" s="36"/>
      <c r="AB170" s="36"/>
      <c r="AC170" s="36"/>
      <c r="AD170" s="36"/>
      <c r="AE170" s="36"/>
      <c r="AT170" s="19" t="s">
        <v>182</v>
      </c>
      <c r="AU170" s="19" t="s">
        <v>82</v>
      </c>
    </row>
    <row r="171" spans="1:65" s="13" customFormat="1" ht="11.25">
      <c r="B171" s="200"/>
      <c r="C171" s="201"/>
      <c r="D171" s="193" t="s">
        <v>184</v>
      </c>
      <c r="E171" s="202" t="s">
        <v>19</v>
      </c>
      <c r="F171" s="203" t="s">
        <v>1602</v>
      </c>
      <c r="G171" s="201"/>
      <c r="H171" s="202" t="s">
        <v>19</v>
      </c>
      <c r="I171" s="204"/>
      <c r="J171" s="201"/>
      <c r="K171" s="201"/>
      <c r="L171" s="205"/>
      <c r="M171" s="206"/>
      <c r="N171" s="207"/>
      <c r="O171" s="207"/>
      <c r="P171" s="207"/>
      <c r="Q171" s="207"/>
      <c r="R171" s="207"/>
      <c r="S171" s="207"/>
      <c r="T171" s="208"/>
      <c r="AT171" s="209" t="s">
        <v>184</v>
      </c>
      <c r="AU171" s="209" t="s">
        <v>82</v>
      </c>
      <c r="AV171" s="13" t="s">
        <v>80</v>
      </c>
      <c r="AW171" s="13" t="s">
        <v>35</v>
      </c>
      <c r="AX171" s="13" t="s">
        <v>73</v>
      </c>
      <c r="AY171" s="209" t="s">
        <v>171</v>
      </c>
    </row>
    <row r="172" spans="1:65" s="14" customFormat="1" ht="11.25">
      <c r="B172" s="210"/>
      <c r="C172" s="211"/>
      <c r="D172" s="193" t="s">
        <v>184</v>
      </c>
      <c r="E172" s="212" t="s">
        <v>19</v>
      </c>
      <c r="F172" s="213" t="s">
        <v>1605</v>
      </c>
      <c r="G172" s="211"/>
      <c r="H172" s="214">
        <v>862.00099999999998</v>
      </c>
      <c r="I172" s="215"/>
      <c r="J172" s="211"/>
      <c r="K172" s="211"/>
      <c r="L172" s="216"/>
      <c r="M172" s="217"/>
      <c r="N172" s="218"/>
      <c r="O172" s="218"/>
      <c r="P172" s="218"/>
      <c r="Q172" s="218"/>
      <c r="R172" s="218"/>
      <c r="S172" s="218"/>
      <c r="T172" s="219"/>
      <c r="AT172" s="220" t="s">
        <v>184</v>
      </c>
      <c r="AU172" s="220" t="s">
        <v>82</v>
      </c>
      <c r="AV172" s="14" t="s">
        <v>82</v>
      </c>
      <c r="AW172" s="14" t="s">
        <v>35</v>
      </c>
      <c r="AX172" s="14" t="s">
        <v>73</v>
      </c>
      <c r="AY172" s="220" t="s">
        <v>171</v>
      </c>
    </row>
    <row r="173" spans="1:65" s="15" customFormat="1" ht="11.25">
      <c r="B173" s="221"/>
      <c r="C173" s="222"/>
      <c r="D173" s="193" t="s">
        <v>184</v>
      </c>
      <c r="E173" s="223" t="s">
        <v>19</v>
      </c>
      <c r="F173" s="224" t="s">
        <v>189</v>
      </c>
      <c r="G173" s="222"/>
      <c r="H173" s="225">
        <v>862.00099999999998</v>
      </c>
      <c r="I173" s="226"/>
      <c r="J173" s="222"/>
      <c r="K173" s="222"/>
      <c r="L173" s="227"/>
      <c r="M173" s="228"/>
      <c r="N173" s="229"/>
      <c r="O173" s="229"/>
      <c r="P173" s="229"/>
      <c r="Q173" s="229"/>
      <c r="R173" s="229"/>
      <c r="S173" s="229"/>
      <c r="T173" s="230"/>
      <c r="AT173" s="231" t="s">
        <v>184</v>
      </c>
      <c r="AU173" s="231" t="s">
        <v>82</v>
      </c>
      <c r="AV173" s="15" t="s">
        <v>178</v>
      </c>
      <c r="AW173" s="15" t="s">
        <v>35</v>
      </c>
      <c r="AX173" s="15" t="s">
        <v>80</v>
      </c>
      <c r="AY173" s="231" t="s">
        <v>171</v>
      </c>
    </row>
    <row r="174" spans="1:65" s="2" customFormat="1" ht="37.9" customHeight="1">
      <c r="A174" s="36"/>
      <c r="B174" s="37"/>
      <c r="C174" s="180" t="s">
        <v>275</v>
      </c>
      <c r="D174" s="180" t="s">
        <v>173</v>
      </c>
      <c r="E174" s="181" t="s">
        <v>1606</v>
      </c>
      <c r="F174" s="182" t="s">
        <v>1607</v>
      </c>
      <c r="G174" s="183" t="s">
        <v>220</v>
      </c>
      <c r="H174" s="184">
        <v>123.143</v>
      </c>
      <c r="I174" s="185"/>
      <c r="J174" s="186">
        <f>ROUND(I174*H174,2)</f>
        <v>0</v>
      </c>
      <c r="K174" s="182" t="s">
        <v>177</v>
      </c>
      <c r="L174" s="41"/>
      <c r="M174" s="187" t="s">
        <v>19</v>
      </c>
      <c r="N174" s="188" t="s">
        <v>44</v>
      </c>
      <c r="O174" s="66"/>
      <c r="P174" s="189">
        <f>O174*H174</f>
        <v>0</v>
      </c>
      <c r="Q174" s="189">
        <v>0</v>
      </c>
      <c r="R174" s="189">
        <f>Q174*H174</f>
        <v>0</v>
      </c>
      <c r="S174" s="189">
        <v>0</v>
      </c>
      <c r="T174" s="190">
        <f>S174*H174</f>
        <v>0</v>
      </c>
      <c r="U174" s="36"/>
      <c r="V174" s="36"/>
      <c r="W174" s="36"/>
      <c r="X174" s="36"/>
      <c r="Y174" s="36"/>
      <c r="Z174" s="36"/>
      <c r="AA174" s="36"/>
      <c r="AB174" s="36"/>
      <c r="AC174" s="36"/>
      <c r="AD174" s="36"/>
      <c r="AE174" s="36"/>
      <c r="AR174" s="191" t="s">
        <v>178</v>
      </c>
      <c r="AT174" s="191" t="s">
        <v>173</v>
      </c>
      <c r="AU174" s="191" t="s">
        <v>82</v>
      </c>
      <c r="AY174" s="19" t="s">
        <v>171</v>
      </c>
      <c r="BE174" s="192">
        <f>IF(N174="základní",J174,0)</f>
        <v>0</v>
      </c>
      <c r="BF174" s="192">
        <f>IF(N174="snížená",J174,0)</f>
        <v>0</v>
      </c>
      <c r="BG174" s="192">
        <f>IF(N174="zákl. přenesená",J174,0)</f>
        <v>0</v>
      </c>
      <c r="BH174" s="192">
        <f>IF(N174="sníž. přenesená",J174,0)</f>
        <v>0</v>
      </c>
      <c r="BI174" s="192">
        <f>IF(N174="nulová",J174,0)</f>
        <v>0</v>
      </c>
      <c r="BJ174" s="19" t="s">
        <v>80</v>
      </c>
      <c r="BK174" s="192">
        <f>ROUND(I174*H174,2)</f>
        <v>0</v>
      </c>
      <c r="BL174" s="19" t="s">
        <v>178</v>
      </c>
      <c r="BM174" s="191" t="s">
        <v>1608</v>
      </c>
    </row>
    <row r="175" spans="1:65" s="2" customFormat="1" ht="29.25">
      <c r="A175" s="36"/>
      <c r="B175" s="37"/>
      <c r="C175" s="38"/>
      <c r="D175" s="193" t="s">
        <v>180</v>
      </c>
      <c r="E175" s="38"/>
      <c r="F175" s="194" t="s">
        <v>1609</v>
      </c>
      <c r="G175" s="38"/>
      <c r="H175" s="38"/>
      <c r="I175" s="195"/>
      <c r="J175" s="38"/>
      <c r="K175" s="38"/>
      <c r="L175" s="41"/>
      <c r="M175" s="196"/>
      <c r="N175" s="197"/>
      <c r="O175" s="66"/>
      <c r="P175" s="66"/>
      <c r="Q175" s="66"/>
      <c r="R175" s="66"/>
      <c r="S175" s="66"/>
      <c r="T175" s="67"/>
      <c r="U175" s="36"/>
      <c r="V175" s="36"/>
      <c r="W175" s="36"/>
      <c r="X175" s="36"/>
      <c r="Y175" s="36"/>
      <c r="Z175" s="36"/>
      <c r="AA175" s="36"/>
      <c r="AB175" s="36"/>
      <c r="AC175" s="36"/>
      <c r="AD175" s="36"/>
      <c r="AE175" s="36"/>
      <c r="AT175" s="19" t="s">
        <v>180</v>
      </c>
      <c r="AU175" s="19" t="s">
        <v>82</v>
      </c>
    </row>
    <row r="176" spans="1:65" s="2" customFormat="1" ht="11.25">
      <c r="A176" s="36"/>
      <c r="B176" s="37"/>
      <c r="C176" s="38"/>
      <c r="D176" s="198" t="s">
        <v>182</v>
      </c>
      <c r="E176" s="38"/>
      <c r="F176" s="199" t="s">
        <v>1610</v>
      </c>
      <c r="G176" s="38"/>
      <c r="H176" s="38"/>
      <c r="I176" s="195"/>
      <c r="J176" s="38"/>
      <c r="K176" s="38"/>
      <c r="L176" s="41"/>
      <c r="M176" s="196"/>
      <c r="N176" s="197"/>
      <c r="O176" s="66"/>
      <c r="P176" s="66"/>
      <c r="Q176" s="66"/>
      <c r="R176" s="66"/>
      <c r="S176" s="66"/>
      <c r="T176" s="67"/>
      <c r="U176" s="36"/>
      <c r="V176" s="36"/>
      <c r="W176" s="36"/>
      <c r="X176" s="36"/>
      <c r="Y176" s="36"/>
      <c r="Z176" s="36"/>
      <c r="AA176" s="36"/>
      <c r="AB176" s="36"/>
      <c r="AC176" s="36"/>
      <c r="AD176" s="36"/>
      <c r="AE176" s="36"/>
      <c r="AT176" s="19" t="s">
        <v>182</v>
      </c>
      <c r="AU176" s="19" t="s">
        <v>82</v>
      </c>
    </row>
    <row r="177" spans="1:65" s="14" customFormat="1" ht="11.25">
      <c r="B177" s="210"/>
      <c r="C177" s="211"/>
      <c r="D177" s="193" t="s">
        <v>184</v>
      </c>
      <c r="E177" s="212" t="s">
        <v>19</v>
      </c>
      <c r="F177" s="213" t="s">
        <v>1611</v>
      </c>
      <c r="G177" s="211"/>
      <c r="H177" s="214">
        <v>123.143</v>
      </c>
      <c r="I177" s="215"/>
      <c r="J177" s="211"/>
      <c r="K177" s="211"/>
      <c r="L177" s="216"/>
      <c r="M177" s="217"/>
      <c r="N177" s="218"/>
      <c r="O177" s="218"/>
      <c r="P177" s="218"/>
      <c r="Q177" s="218"/>
      <c r="R177" s="218"/>
      <c r="S177" s="218"/>
      <c r="T177" s="219"/>
      <c r="AT177" s="220" t="s">
        <v>184</v>
      </c>
      <c r="AU177" s="220" t="s">
        <v>82</v>
      </c>
      <c r="AV177" s="14" t="s">
        <v>82</v>
      </c>
      <c r="AW177" s="14" t="s">
        <v>35</v>
      </c>
      <c r="AX177" s="14" t="s">
        <v>73</v>
      </c>
      <c r="AY177" s="220" t="s">
        <v>171</v>
      </c>
    </row>
    <row r="178" spans="1:65" s="15" customFormat="1" ht="11.25">
      <c r="B178" s="221"/>
      <c r="C178" s="222"/>
      <c r="D178" s="193" t="s">
        <v>184</v>
      </c>
      <c r="E178" s="223" t="s">
        <v>19</v>
      </c>
      <c r="F178" s="224" t="s">
        <v>189</v>
      </c>
      <c r="G178" s="222"/>
      <c r="H178" s="225">
        <v>123.143</v>
      </c>
      <c r="I178" s="226"/>
      <c r="J178" s="222"/>
      <c r="K178" s="222"/>
      <c r="L178" s="227"/>
      <c r="M178" s="228"/>
      <c r="N178" s="229"/>
      <c r="O178" s="229"/>
      <c r="P178" s="229"/>
      <c r="Q178" s="229"/>
      <c r="R178" s="229"/>
      <c r="S178" s="229"/>
      <c r="T178" s="230"/>
      <c r="AT178" s="231" t="s">
        <v>184</v>
      </c>
      <c r="AU178" s="231" t="s">
        <v>82</v>
      </c>
      <c r="AV178" s="15" t="s">
        <v>178</v>
      </c>
      <c r="AW178" s="15" t="s">
        <v>35</v>
      </c>
      <c r="AX178" s="15" t="s">
        <v>80</v>
      </c>
      <c r="AY178" s="231" t="s">
        <v>171</v>
      </c>
    </row>
    <row r="179" spans="1:65" s="2" customFormat="1" ht="24.2" customHeight="1">
      <c r="A179" s="36"/>
      <c r="B179" s="37"/>
      <c r="C179" s="180" t="s">
        <v>281</v>
      </c>
      <c r="D179" s="180" t="s">
        <v>173</v>
      </c>
      <c r="E179" s="181" t="s">
        <v>282</v>
      </c>
      <c r="F179" s="182" t="s">
        <v>283</v>
      </c>
      <c r="G179" s="183" t="s">
        <v>220</v>
      </c>
      <c r="H179" s="184">
        <v>123.143</v>
      </c>
      <c r="I179" s="185"/>
      <c r="J179" s="186">
        <f>ROUND(I179*H179,2)</f>
        <v>0</v>
      </c>
      <c r="K179" s="182" t="s">
        <v>177</v>
      </c>
      <c r="L179" s="41"/>
      <c r="M179" s="187" t="s">
        <v>19</v>
      </c>
      <c r="N179" s="188" t="s">
        <v>44</v>
      </c>
      <c r="O179" s="66"/>
      <c r="P179" s="189">
        <f>O179*H179</f>
        <v>0</v>
      </c>
      <c r="Q179" s="189">
        <v>0</v>
      </c>
      <c r="R179" s="189">
        <f>Q179*H179</f>
        <v>0</v>
      </c>
      <c r="S179" s="189">
        <v>0</v>
      </c>
      <c r="T179" s="190">
        <f>S179*H179</f>
        <v>0</v>
      </c>
      <c r="U179" s="36"/>
      <c r="V179" s="36"/>
      <c r="W179" s="36"/>
      <c r="X179" s="36"/>
      <c r="Y179" s="36"/>
      <c r="Z179" s="36"/>
      <c r="AA179" s="36"/>
      <c r="AB179" s="36"/>
      <c r="AC179" s="36"/>
      <c r="AD179" s="36"/>
      <c r="AE179" s="36"/>
      <c r="AR179" s="191" t="s">
        <v>178</v>
      </c>
      <c r="AT179" s="191" t="s">
        <v>173</v>
      </c>
      <c r="AU179" s="191" t="s">
        <v>82</v>
      </c>
      <c r="AY179" s="19" t="s">
        <v>171</v>
      </c>
      <c r="BE179" s="192">
        <f>IF(N179="základní",J179,0)</f>
        <v>0</v>
      </c>
      <c r="BF179" s="192">
        <f>IF(N179="snížená",J179,0)</f>
        <v>0</v>
      </c>
      <c r="BG179" s="192">
        <f>IF(N179="zákl. přenesená",J179,0)</f>
        <v>0</v>
      </c>
      <c r="BH179" s="192">
        <f>IF(N179="sníž. přenesená",J179,0)</f>
        <v>0</v>
      </c>
      <c r="BI179" s="192">
        <f>IF(N179="nulová",J179,0)</f>
        <v>0</v>
      </c>
      <c r="BJ179" s="19" t="s">
        <v>80</v>
      </c>
      <c r="BK179" s="192">
        <f>ROUND(I179*H179,2)</f>
        <v>0</v>
      </c>
      <c r="BL179" s="19" t="s">
        <v>178</v>
      </c>
      <c r="BM179" s="191" t="s">
        <v>1612</v>
      </c>
    </row>
    <row r="180" spans="1:65" s="2" customFormat="1" ht="29.25">
      <c r="A180" s="36"/>
      <c r="B180" s="37"/>
      <c r="C180" s="38"/>
      <c r="D180" s="193" t="s">
        <v>180</v>
      </c>
      <c r="E180" s="38"/>
      <c r="F180" s="194" t="s">
        <v>285</v>
      </c>
      <c r="G180" s="38"/>
      <c r="H180" s="38"/>
      <c r="I180" s="195"/>
      <c r="J180" s="38"/>
      <c r="K180" s="38"/>
      <c r="L180" s="41"/>
      <c r="M180" s="196"/>
      <c r="N180" s="197"/>
      <c r="O180" s="66"/>
      <c r="P180" s="66"/>
      <c r="Q180" s="66"/>
      <c r="R180" s="66"/>
      <c r="S180" s="66"/>
      <c r="T180" s="67"/>
      <c r="U180" s="36"/>
      <c r="V180" s="36"/>
      <c r="W180" s="36"/>
      <c r="X180" s="36"/>
      <c r="Y180" s="36"/>
      <c r="Z180" s="36"/>
      <c r="AA180" s="36"/>
      <c r="AB180" s="36"/>
      <c r="AC180" s="36"/>
      <c r="AD180" s="36"/>
      <c r="AE180" s="36"/>
      <c r="AT180" s="19" t="s">
        <v>180</v>
      </c>
      <c r="AU180" s="19" t="s">
        <v>82</v>
      </c>
    </row>
    <row r="181" spans="1:65" s="2" customFormat="1" ht="11.25">
      <c r="A181" s="36"/>
      <c r="B181" s="37"/>
      <c r="C181" s="38"/>
      <c r="D181" s="198" t="s">
        <v>182</v>
      </c>
      <c r="E181" s="38"/>
      <c r="F181" s="199" t="s">
        <v>286</v>
      </c>
      <c r="G181" s="38"/>
      <c r="H181" s="38"/>
      <c r="I181" s="195"/>
      <c r="J181" s="38"/>
      <c r="K181" s="38"/>
      <c r="L181" s="41"/>
      <c r="M181" s="196"/>
      <c r="N181" s="197"/>
      <c r="O181" s="66"/>
      <c r="P181" s="66"/>
      <c r="Q181" s="66"/>
      <c r="R181" s="66"/>
      <c r="S181" s="66"/>
      <c r="T181" s="67"/>
      <c r="U181" s="36"/>
      <c r="V181" s="36"/>
      <c r="W181" s="36"/>
      <c r="X181" s="36"/>
      <c r="Y181" s="36"/>
      <c r="Z181" s="36"/>
      <c r="AA181" s="36"/>
      <c r="AB181" s="36"/>
      <c r="AC181" s="36"/>
      <c r="AD181" s="36"/>
      <c r="AE181" s="36"/>
      <c r="AT181" s="19" t="s">
        <v>182</v>
      </c>
      <c r="AU181" s="19" t="s">
        <v>82</v>
      </c>
    </row>
    <row r="182" spans="1:65" s="14" customFormat="1" ht="11.25">
      <c r="B182" s="210"/>
      <c r="C182" s="211"/>
      <c r="D182" s="193" t="s">
        <v>184</v>
      </c>
      <c r="E182" s="212" t="s">
        <v>19</v>
      </c>
      <c r="F182" s="213" t="s">
        <v>1611</v>
      </c>
      <c r="G182" s="211"/>
      <c r="H182" s="214">
        <v>123.143</v>
      </c>
      <c r="I182" s="215"/>
      <c r="J182" s="211"/>
      <c r="K182" s="211"/>
      <c r="L182" s="216"/>
      <c r="M182" s="217"/>
      <c r="N182" s="218"/>
      <c r="O182" s="218"/>
      <c r="P182" s="218"/>
      <c r="Q182" s="218"/>
      <c r="R182" s="218"/>
      <c r="S182" s="218"/>
      <c r="T182" s="219"/>
      <c r="AT182" s="220" t="s">
        <v>184</v>
      </c>
      <c r="AU182" s="220" t="s">
        <v>82</v>
      </c>
      <c r="AV182" s="14" t="s">
        <v>82</v>
      </c>
      <c r="AW182" s="14" t="s">
        <v>35</v>
      </c>
      <c r="AX182" s="14" t="s">
        <v>73</v>
      </c>
      <c r="AY182" s="220" t="s">
        <v>171</v>
      </c>
    </row>
    <row r="183" spans="1:65" s="15" customFormat="1" ht="11.25">
      <c r="B183" s="221"/>
      <c r="C183" s="222"/>
      <c r="D183" s="193" t="s">
        <v>184</v>
      </c>
      <c r="E183" s="223" t="s">
        <v>19</v>
      </c>
      <c r="F183" s="224" t="s">
        <v>189</v>
      </c>
      <c r="G183" s="222"/>
      <c r="H183" s="225">
        <v>123.143</v>
      </c>
      <c r="I183" s="226"/>
      <c r="J183" s="222"/>
      <c r="K183" s="222"/>
      <c r="L183" s="227"/>
      <c r="M183" s="228"/>
      <c r="N183" s="229"/>
      <c r="O183" s="229"/>
      <c r="P183" s="229"/>
      <c r="Q183" s="229"/>
      <c r="R183" s="229"/>
      <c r="S183" s="229"/>
      <c r="T183" s="230"/>
      <c r="AT183" s="231" t="s">
        <v>184</v>
      </c>
      <c r="AU183" s="231" t="s">
        <v>82</v>
      </c>
      <c r="AV183" s="15" t="s">
        <v>178</v>
      </c>
      <c r="AW183" s="15" t="s">
        <v>35</v>
      </c>
      <c r="AX183" s="15" t="s">
        <v>80</v>
      </c>
      <c r="AY183" s="231" t="s">
        <v>171</v>
      </c>
    </row>
    <row r="184" spans="1:65" s="2" customFormat="1" ht="24.2" customHeight="1">
      <c r="A184" s="36"/>
      <c r="B184" s="37"/>
      <c r="C184" s="180" t="s">
        <v>287</v>
      </c>
      <c r="D184" s="180" t="s">
        <v>173</v>
      </c>
      <c r="E184" s="181" t="s">
        <v>288</v>
      </c>
      <c r="F184" s="182" t="s">
        <v>289</v>
      </c>
      <c r="G184" s="183" t="s">
        <v>220</v>
      </c>
      <c r="H184" s="184">
        <v>123.143</v>
      </c>
      <c r="I184" s="185"/>
      <c r="J184" s="186">
        <f>ROUND(I184*H184,2)</f>
        <v>0</v>
      </c>
      <c r="K184" s="182" t="s">
        <v>177</v>
      </c>
      <c r="L184" s="41"/>
      <c r="M184" s="187" t="s">
        <v>19</v>
      </c>
      <c r="N184" s="188" t="s">
        <v>44</v>
      </c>
      <c r="O184" s="66"/>
      <c r="P184" s="189">
        <f>O184*H184</f>
        <v>0</v>
      </c>
      <c r="Q184" s="189">
        <v>0</v>
      </c>
      <c r="R184" s="189">
        <f>Q184*H184</f>
        <v>0</v>
      </c>
      <c r="S184" s="189">
        <v>0</v>
      </c>
      <c r="T184" s="190">
        <f>S184*H184</f>
        <v>0</v>
      </c>
      <c r="U184" s="36"/>
      <c r="V184" s="36"/>
      <c r="W184" s="36"/>
      <c r="X184" s="36"/>
      <c r="Y184" s="36"/>
      <c r="Z184" s="36"/>
      <c r="AA184" s="36"/>
      <c r="AB184" s="36"/>
      <c r="AC184" s="36"/>
      <c r="AD184" s="36"/>
      <c r="AE184" s="36"/>
      <c r="AR184" s="191" t="s">
        <v>178</v>
      </c>
      <c r="AT184" s="191" t="s">
        <v>173</v>
      </c>
      <c r="AU184" s="191" t="s">
        <v>82</v>
      </c>
      <c r="AY184" s="19" t="s">
        <v>171</v>
      </c>
      <c r="BE184" s="192">
        <f>IF(N184="základní",J184,0)</f>
        <v>0</v>
      </c>
      <c r="BF184" s="192">
        <f>IF(N184="snížená",J184,0)</f>
        <v>0</v>
      </c>
      <c r="BG184" s="192">
        <f>IF(N184="zákl. přenesená",J184,0)</f>
        <v>0</v>
      </c>
      <c r="BH184" s="192">
        <f>IF(N184="sníž. přenesená",J184,0)</f>
        <v>0</v>
      </c>
      <c r="BI184" s="192">
        <f>IF(N184="nulová",J184,0)</f>
        <v>0</v>
      </c>
      <c r="BJ184" s="19" t="s">
        <v>80</v>
      </c>
      <c r="BK184" s="192">
        <f>ROUND(I184*H184,2)</f>
        <v>0</v>
      </c>
      <c r="BL184" s="19" t="s">
        <v>178</v>
      </c>
      <c r="BM184" s="191" t="s">
        <v>1613</v>
      </c>
    </row>
    <row r="185" spans="1:65" s="2" customFormat="1" ht="29.25">
      <c r="A185" s="36"/>
      <c r="B185" s="37"/>
      <c r="C185" s="38"/>
      <c r="D185" s="193" t="s">
        <v>180</v>
      </c>
      <c r="E185" s="38"/>
      <c r="F185" s="194" t="s">
        <v>291</v>
      </c>
      <c r="G185" s="38"/>
      <c r="H185" s="38"/>
      <c r="I185" s="195"/>
      <c r="J185" s="38"/>
      <c r="K185" s="38"/>
      <c r="L185" s="41"/>
      <c r="M185" s="196"/>
      <c r="N185" s="197"/>
      <c r="O185" s="66"/>
      <c r="P185" s="66"/>
      <c r="Q185" s="66"/>
      <c r="R185" s="66"/>
      <c r="S185" s="66"/>
      <c r="T185" s="67"/>
      <c r="U185" s="36"/>
      <c r="V185" s="36"/>
      <c r="W185" s="36"/>
      <c r="X185" s="36"/>
      <c r="Y185" s="36"/>
      <c r="Z185" s="36"/>
      <c r="AA185" s="36"/>
      <c r="AB185" s="36"/>
      <c r="AC185" s="36"/>
      <c r="AD185" s="36"/>
      <c r="AE185" s="36"/>
      <c r="AT185" s="19" t="s">
        <v>180</v>
      </c>
      <c r="AU185" s="19" t="s">
        <v>82</v>
      </c>
    </row>
    <row r="186" spans="1:65" s="2" customFormat="1" ht="11.25">
      <c r="A186" s="36"/>
      <c r="B186" s="37"/>
      <c r="C186" s="38"/>
      <c r="D186" s="198" t="s">
        <v>182</v>
      </c>
      <c r="E186" s="38"/>
      <c r="F186" s="199" t="s">
        <v>292</v>
      </c>
      <c r="G186" s="38"/>
      <c r="H186" s="38"/>
      <c r="I186" s="195"/>
      <c r="J186" s="38"/>
      <c r="K186" s="38"/>
      <c r="L186" s="41"/>
      <c r="M186" s="196"/>
      <c r="N186" s="197"/>
      <c r="O186" s="66"/>
      <c r="P186" s="66"/>
      <c r="Q186" s="66"/>
      <c r="R186" s="66"/>
      <c r="S186" s="66"/>
      <c r="T186" s="67"/>
      <c r="U186" s="36"/>
      <c r="V186" s="36"/>
      <c r="W186" s="36"/>
      <c r="X186" s="36"/>
      <c r="Y186" s="36"/>
      <c r="Z186" s="36"/>
      <c r="AA186" s="36"/>
      <c r="AB186" s="36"/>
      <c r="AC186" s="36"/>
      <c r="AD186" s="36"/>
      <c r="AE186" s="36"/>
      <c r="AT186" s="19" t="s">
        <v>182</v>
      </c>
      <c r="AU186" s="19" t="s">
        <v>82</v>
      </c>
    </row>
    <row r="187" spans="1:65" s="13" customFormat="1" ht="22.5">
      <c r="B187" s="200"/>
      <c r="C187" s="201"/>
      <c r="D187" s="193" t="s">
        <v>184</v>
      </c>
      <c r="E187" s="202" t="s">
        <v>19</v>
      </c>
      <c r="F187" s="203" t="s">
        <v>1091</v>
      </c>
      <c r="G187" s="201"/>
      <c r="H187" s="202" t="s">
        <v>19</v>
      </c>
      <c r="I187" s="204"/>
      <c r="J187" s="201"/>
      <c r="K187" s="201"/>
      <c r="L187" s="205"/>
      <c r="M187" s="206"/>
      <c r="N187" s="207"/>
      <c r="O187" s="207"/>
      <c r="P187" s="207"/>
      <c r="Q187" s="207"/>
      <c r="R187" s="207"/>
      <c r="S187" s="207"/>
      <c r="T187" s="208"/>
      <c r="AT187" s="209" t="s">
        <v>184</v>
      </c>
      <c r="AU187" s="209" t="s">
        <v>82</v>
      </c>
      <c r="AV187" s="13" t="s">
        <v>80</v>
      </c>
      <c r="AW187" s="13" t="s">
        <v>35</v>
      </c>
      <c r="AX187" s="13" t="s">
        <v>73</v>
      </c>
      <c r="AY187" s="209" t="s">
        <v>171</v>
      </c>
    </row>
    <row r="188" spans="1:65" s="14" customFormat="1" ht="11.25">
      <c r="B188" s="210"/>
      <c r="C188" s="211"/>
      <c r="D188" s="193" t="s">
        <v>184</v>
      </c>
      <c r="E188" s="212" t="s">
        <v>19</v>
      </c>
      <c r="F188" s="213" t="s">
        <v>1611</v>
      </c>
      <c r="G188" s="211"/>
      <c r="H188" s="214">
        <v>123.143</v>
      </c>
      <c r="I188" s="215"/>
      <c r="J188" s="211"/>
      <c r="K188" s="211"/>
      <c r="L188" s="216"/>
      <c r="M188" s="217"/>
      <c r="N188" s="218"/>
      <c r="O188" s="218"/>
      <c r="P188" s="218"/>
      <c r="Q188" s="218"/>
      <c r="R188" s="218"/>
      <c r="S188" s="218"/>
      <c r="T188" s="219"/>
      <c r="AT188" s="220" t="s">
        <v>184</v>
      </c>
      <c r="AU188" s="220" t="s">
        <v>82</v>
      </c>
      <c r="AV188" s="14" t="s">
        <v>82</v>
      </c>
      <c r="AW188" s="14" t="s">
        <v>35</v>
      </c>
      <c r="AX188" s="14" t="s">
        <v>73</v>
      </c>
      <c r="AY188" s="220" t="s">
        <v>171</v>
      </c>
    </row>
    <row r="189" spans="1:65" s="15" customFormat="1" ht="11.25">
      <c r="B189" s="221"/>
      <c r="C189" s="222"/>
      <c r="D189" s="193" t="s">
        <v>184</v>
      </c>
      <c r="E189" s="223" t="s">
        <v>19</v>
      </c>
      <c r="F189" s="224" t="s">
        <v>189</v>
      </c>
      <c r="G189" s="222"/>
      <c r="H189" s="225">
        <v>123.143</v>
      </c>
      <c r="I189" s="226"/>
      <c r="J189" s="222"/>
      <c r="K189" s="222"/>
      <c r="L189" s="227"/>
      <c r="M189" s="228"/>
      <c r="N189" s="229"/>
      <c r="O189" s="229"/>
      <c r="P189" s="229"/>
      <c r="Q189" s="229"/>
      <c r="R189" s="229"/>
      <c r="S189" s="229"/>
      <c r="T189" s="230"/>
      <c r="AT189" s="231" t="s">
        <v>184</v>
      </c>
      <c r="AU189" s="231" t="s">
        <v>82</v>
      </c>
      <c r="AV189" s="15" t="s">
        <v>178</v>
      </c>
      <c r="AW189" s="15" t="s">
        <v>35</v>
      </c>
      <c r="AX189" s="15" t="s">
        <v>80</v>
      </c>
      <c r="AY189" s="231" t="s">
        <v>171</v>
      </c>
    </row>
    <row r="190" spans="1:65" s="2" customFormat="1" ht="21.75" customHeight="1">
      <c r="A190" s="36"/>
      <c r="B190" s="37"/>
      <c r="C190" s="180" t="s">
        <v>8</v>
      </c>
      <c r="D190" s="180" t="s">
        <v>173</v>
      </c>
      <c r="E190" s="181" t="s">
        <v>294</v>
      </c>
      <c r="F190" s="182" t="s">
        <v>295</v>
      </c>
      <c r="G190" s="183" t="s">
        <v>176</v>
      </c>
      <c r="H190" s="184">
        <v>389.5</v>
      </c>
      <c r="I190" s="185"/>
      <c r="J190" s="186">
        <f>ROUND(I190*H190,2)</f>
        <v>0</v>
      </c>
      <c r="K190" s="182" t="s">
        <v>177</v>
      </c>
      <c r="L190" s="41"/>
      <c r="M190" s="187" t="s">
        <v>19</v>
      </c>
      <c r="N190" s="188" t="s">
        <v>44</v>
      </c>
      <c r="O190" s="66"/>
      <c r="P190" s="189">
        <f>O190*H190</f>
        <v>0</v>
      </c>
      <c r="Q190" s="189">
        <v>0</v>
      </c>
      <c r="R190" s="189">
        <f>Q190*H190</f>
        <v>0</v>
      </c>
      <c r="S190" s="189">
        <v>0</v>
      </c>
      <c r="T190" s="190">
        <f>S190*H190</f>
        <v>0</v>
      </c>
      <c r="U190" s="36"/>
      <c r="V190" s="36"/>
      <c r="W190" s="36"/>
      <c r="X190" s="36"/>
      <c r="Y190" s="36"/>
      <c r="Z190" s="36"/>
      <c r="AA190" s="36"/>
      <c r="AB190" s="36"/>
      <c r="AC190" s="36"/>
      <c r="AD190" s="36"/>
      <c r="AE190" s="36"/>
      <c r="AR190" s="191" t="s">
        <v>178</v>
      </c>
      <c r="AT190" s="191" t="s">
        <v>173</v>
      </c>
      <c r="AU190" s="191" t="s">
        <v>82</v>
      </c>
      <c r="AY190" s="19" t="s">
        <v>171</v>
      </c>
      <c r="BE190" s="192">
        <f>IF(N190="základní",J190,0)</f>
        <v>0</v>
      </c>
      <c r="BF190" s="192">
        <f>IF(N190="snížená",J190,0)</f>
        <v>0</v>
      </c>
      <c r="BG190" s="192">
        <f>IF(N190="zákl. přenesená",J190,0)</f>
        <v>0</v>
      </c>
      <c r="BH190" s="192">
        <f>IF(N190="sníž. přenesená",J190,0)</f>
        <v>0</v>
      </c>
      <c r="BI190" s="192">
        <f>IF(N190="nulová",J190,0)</f>
        <v>0</v>
      </c>
      <c r="BJ190" s="19" t="s">
        <v>80</v>
      </c>
      <c r="BK190" s="192">
        <f>ROUND(I190*H190,2)</f>
        <v>0</v>
      </c>
      <c r="BL190" s="19" t="s">
        <v>178</v>
      </c>
      <c r="BM190" s="191" t="s">
        <v>1614</v>
      </c>
    </row>
    <row r="191" spans="1:65" s="2" customFormat="1" ht="19.5">
      <c r="A191" s="36"/>
      <c r="B191" s="37"/>
      <c r="C191" s="38"/>
      <c r="D191" s="193" t="s">
        <v>180</v>
      </c>
      <c r="E191" s="38"/>
      <c r="F191" s="194" t="s">
        <v>297</v>
      </c>
      <c r="G191" s="38"/>
      <c r="H191" s="38"/>
      <c r="I191" s="195"/>
      <c r="J191" s="38"/>
      <c r="K191" s="38"/>
      <c r="L191" s="41"/>
      <c r="M191" s="196"/>
      <c r="N191" s="197"/>
      <c r="O191" s="66"/>
      <c r="P191" s="66"/>
      <c r="Q191" s="66"/>
      <c r="R191" s="66"/>
      <c r="S191" s="66"/>
      <c r="T191" s="67"/>
      <c r="U191" s="36"/>
      <c r="V191" s="36"/>
      <c r="W191" s="36"/>
      <c r="X191" s="36"/>
      <c r="Y191" s="36"/>
      <c r="Z191" s="36"/>
      <c r="AA191" s="36"/>
      <c r="AB191" s="36"/>
      <c r="AC191" s="36"/>
      <c r="AD191" s="36"/>
      <c r="AE191" s="36"/>
      <c r="AT191" s="19" t="s">
        <v>180</v>
      </c>
      <c r="AU191" s="19" t="s">
        <v>82</v>
      </c>
    </row>
    <row r="192" spans="1:65" s="2" customFormat="1" ht="11.25">
      <c r="A192" s="36"/>
      <c r="B192" s="37"/>
      <c r="C192" s="38"/>
      <c r="D192" s="198" t="s">
        <v>182</v>
      </c>
      <c r="E192" s="38"/>
      <c r="F192" s="199" t="s">
        <v>298</v>
      </c>
      <c r="G192" s="38"/>
      <c r="H192" s="38"/>
      <c r="I192" s="195"/>
      <c r="J192" s="38"/>
      <c r="K192" s="38"/>
      <c r="L192" s="41"/>
      <c r="M192" s="196"/>
      <c r="N192" s="197"/>
      <c r="O192" s="66"/>
      <c r="P192" s="66"/>
      <c r="Q192" s="66"/>
      <c r="R192" s="66"/>
      <c r="S192" s="66"/>
      <c r="T192" s="67"/>
      <c r="U192" s="36"/>
      <c r="V192" s="36"/>
      <c r="W192" s="36"/>
      <c r="X192" s="36"/>
      <c r="Y192" s="36"/>
      <c r="Z192" s="36"/>
      <c r="AA192" s="36"/>
      <c r="AB192" s="36"/>
      <c r="AC192" s="36"/>
      <c r="AD192" s="36"/>
      <c r="AE192" s="36"/>
      <c r="AT192" s="19" t="s">
        <v>182</v>
      </c>
      <c r="AU192" s="19" t="s">
        <v>82</v>
      </c>
    </row>
    <row r="193" spans="1:65" s="13" customFormat="1" ht="11.25">
      <c r="B193" s="200"/>
      <c r="C193" s="201"/>
      <c r="D193" s="193" t="s">
        <v>184</v>
      </c>
      <c r="E193" s="202" t="s">
        <v>19</v>
      </c>
      <c r="F193" s="203" t="s">
        <v>299</v>
      </c>
      <c r="G193" s="201"/>
      <c r="H193" s="202" t="s">
        <v>19</v>
      </c>
      <c r="I193" s="204"/>
      <c r="J193" s="201"/>
      <c r="K193" s="201"/>
      <c r="L193" s="205"/>
      <c r="M193" s="206"/>
      <c r="N193" s="207"/>
      <c r="O193" s="207"/>
      <c r="P193" s="207"/>
      <c r="Q193" s="207"/>
      <c r="R193" s="207"/>
      <c r="S193" s="207"/>
      <c r="T193" s="208"/>
      <c r="AT193" s="209" t="s">
        <v>184</v>
      </c>
      <c r="AU193" s="209" t="s">
        <v>82</v>
      </c>
      <c r="AV193" s="13" t="s">
        <v>80</v>
      </c>
      <c r="AW193" s="13" t="s">
        <v>35</v>
      </c>
      <c r="AX193" s="13" t="s">
        <v>73</v>
      </c>
      <c r="AY193" s="209" t="s">
        <v>171</v>
      </c>
    </row>
    <row r="194" spans="1:65" s="14" customFormat="1" ht="11.25">
      <c r="B194" s="210"/>
      <c r="C194" s="211"/>
      <c r="D194" s="193" t="s">
        <v>184</v>
      </c>
      <c r="E194" s="212" t="s">
        <v>19</v>
      </c>
      <c r="F194" s="213" t="s">
        <v>1615</v>
      </c>
      <c r="G194" s="211"/>
      <c r="H194" s="214">
        <v>389.5</v>
      </c>
      <c r="I194" s="215"/>
      <c r="J194" s="211"/>
      <c r="K194" s="211"/>
      <c r="L194" s="216"/>
      <c r="M194" s="217"/>
      <c r="N194" s="218"/>
      <c r="O194" s="218"/>
      <c r="P194" s="218"/>
      <c r="Q194" s="218"/>
      <c r="R194" s="218"/>
      <c r="S194" s="218"/>
      <c r="T194" s="219"/>
      <c r="AT194" s="220" t="s">
        <v>184</v>
      </c>
      <c r="AU194" s="220" t="s">
        <v>82</v>
      </c>
      <c r="AV194" s="14" t="s">
        <v>82</v>
      </c>
      <c r="AW194" s="14" t="s">
        <v>35</v>
      </c>
      <c r="AX194" s="14" t="s">
        <v>73</v>
      </c>
      <c r="AY194" s="220" t="s">
        <v>171</v>
      </c>
    </row>
    <row r="195" spans="1:65" s="15" customFormat="1" ht="11.25">
      <c r="B195" s="221"/>
      <c r="C195" s="222"/>
      <c r="D195" s="193" t="s">
        <v>184</v>
      </c>
      <c r="E195" s="223" t="s">
        <v>19</v>
      </c>
      <c r="F195" s="224" t="s">
        <v>189</v>
      </c>
      <c r="G195" s="222"/>
      <c r="H195" s="225">
        <v>389.5</v>
      </c>
      <c r="I195" s="226"/>
      <c r="J195" s="222"/>
      <c r="K195" s="222"/>
      <c r="L195" s="227"/>
      <c r="M195" s="228"/>
      <c r="N195" s="229"/>
      <c r="O195" s="229"/>
      <c r="P195" s="229"/>
      <c r="Q195" s="229"/>
      <c r="R195" s="229"/>
      <c r="S195" s="229"/>
      <c r="T195" s="230"/>
      <c r="AT195" s="231" t="s">
        <v>184</v>
      </c>
      <c r="AU195" s="231" t="s">
        <v>82</v>
      </c>
      <c r="AV195" s="15" t="s">
        <v>178</v>
      </c>
      <c r="AW195" s="15" t="s">
        <v>35</v>
      </c>
      <c r="AX195" s="15" t="s">
        <v>80</v>
      </c>
      <c r="AY195" s="231" t="s">
        <v>171</v>
      </c>
    </row>
    <row r="196" spans="1:65" s="2" customFormat="1" ht="24.2" customHeight="1">
      <c r="A196" s="36"/>
      <c r="B196" s="37"/>
      <c r="C196" s="180" t="s">
        <v>301</v>
      </c>
      <c r="D196" s="180" t="s">
        <v>173</v>
      </c>
      <c r="E196" s="181" t="s">
        <v>302</v>
      </c>
      <c r="F196" s="182" t="s">
        <v>303</v>
      </c>
      <c r="G196" s="183" t="s">
        <v>252</v>
      </c>
      <c r="H196" s="184">
        <v>246.286</v>
      </c>
      <c r="I196" s="185"/>
      <c r="J196" s="186">
        <f>ROUND(I196*H196,2)</f>
        <v>0</v>
      </c>
      <c r="K196" s="182" t="s">
        <v>177</v>
      </c>
      <c r="L196" s="41"/>
      <c r="M196" s="187" t="s">
        <v>19</v>
      </c>
      <c r="N196" s="188" t="s">
        <v>44</v>
      </c>
      <c r="O196" s="66"/>
      <c r="P196" s="189">
        <f>O196*H196</f>
        <v>0</v>
      </c>
      <c r="Q196" s="189">
        <v>0</v>
      </c>
      <c r="R196" s="189">
        <f>Q196*H196</f>
        <v>0</v>
      </c>
      <c r="S196" s="189">
        <v>0</v>
      </c>
      <c r="T196" s="190">
        <f>S196*H196</f>
        <v>0</v>
      </c>
      <c r="U196" s="36"/>
      <c r="V196" s="36"/>
      <c r="W196" s="36"/>
      <c r="X196" s="36"/>
      <c r="Y196" s="36"/>
      <c r="Z196" s="36"/>
      <c r="AA196" s="36"/>
      <c r="AB196" s="36"/>
      <c r="AC196" s="36"/>
      <c r="AD196" s="36"/>
      <c r="AE196" s="36"/>
      <c r="AR196" s="191" t="s">
        <v>178</v>
      </c>
      <c r="AT196" s="191" t="s">
        <v>173</v>
      </c>
      <c r="AU196" s="191" t="s">
        <v>82</v>
      </c>
      <c r="AY196" s="19" t="s">
        <v>171</v>
      </c>
      <c r="BE196" s="192">
        <f>IF(N196="základní",J196,0)</f>
        <v>0</v>
      </c>
      <c r="BF196" s="192">
        <f>IF(N196="snížená",J196,0)</f>
        <v>0</v>
      </c>
      <c r="BG196" s="192">
        <f>IF(N196="zákl. přenesená",J196,0)</f>
        <v>0</v>
      </c>
      <c r="BH196" s="192">
        <f>IF(N196="sníž. přenesená",J196,0)</f>
        <v>0</v>
      </c>
      <c r="BI196" s="192">
        <f>IF(N196="nulová",J196,0)</f>
        <v>0</v>
      </c>
      <c r="BJ196" s="19" t="s">
        <v>80</v>
      </c>
      <c r="BK196" s="192">
        <f>ROUND(I196*H196,2)</f>
        <v>0</v>
      </c>
      <c r="BL196" s="19" t="s">
        <v>178</v>
      </c>
      <c r="BM196" s="191" t="s">
        <v>1616</v>
      </c>
    </row>
    <row r="197" spans="1:65" s="2" customFormat="1" ht="29.25">
      <c r="A197" s="36"/>
      <c r="B197" s="37"/>
      <c r="C197" s="38"/>
      <c r="D197" s="193" t="s">
        <v>180</v>
      </c>
      <c r="E197" s="38"/>
      <c r="F197" s="194" t="s">
        <v>305</v>
      </c>
      <c r="G197" s="38"/>
      <c r="H197" s="38"/>
      <c r="I197" s="195"/>
      <c r="J197" s="38"/>
      <c r="K197" s="38"/>
      <c r="L197" s="41"/>
      <c r="M197" s="196"/>
      <c r="N197" s="197"/>
      <c r="O197" s="66"/>
      <c r="P197" s="66"/>
      <c r="Q197" s="66"/>
      <c r="R197" s="66"/>
      <c r="S197" s="66"/>
      <c r="T197" s="67"/>
      <c r="U197" s="36"/>
      <c r="V197" s="36"/>
      <c r="W197" s="36"/>
      <c r="X197" s="36"/>
      <c r="Y197" s="36"/>
      <c r="Z197" s="36"/>
      <c r="AA197" s="36"/>
      <c r="AB197" s="36"/>
      <c r="AC197" s="36"/>
      <c r="AD197" s="36"/>
      <c r="AE197" s="36"/>
      <c r="AT197" s="19" t="s">
        <v>180</v>
      </c>
      <c r="AU197" s="19" t="s">
        <v>82</v>
      </c>
    </row>
    <row r="198" spans="1:65" s="2" customFormat="1" ht="11.25">
      <c r="A198" s="36"/>
      <c r="B198" s="37"/>
      <c r="C198" s="38"/>
      <c r="D198" s="198" t="s">
        <v>182</v>
      </c>
      <c r="E198" s="38"/>
      <c r="F198" s="199" t="s">
        <v>306</v>
      </c>
      <c r="G198" s="38"/>
      <c r="H198" s="38"/>
      <c r="I198" s="195"/>
      <c r="J198" s="38"/>
      <c r="K198" s="38"/>
      <c r="L198" s="41"/>
      <c r="M198" s="196"/>
      <c r="N198" s="197"/>
      <c r="O198" s="66"/>
      <c r="P198" s="66"/>
      <c r="Q198" s="66"/>
      <c r="R198" s="66"/>
      <c r="S198" s="66"/>
      <c r="T198" s="67"/>
      <c r="U198" s="36"/>
      <c r="V198" s="36"/>
      <c r="W198" s="36"/>
      <c r="X198" s="36"/>
      <c r="Y198" s="36"/>
      <c r="Z198" s="36"/>
      <c r="AA198" s="36"/>
      <c r="AB198" s="36"/>
      <c r="AC198" s="36"/>
      <c r="AD198" s="36"/>
      <c r="AE198" s="36"/>
      <c r="AT198" s="19" t="s">
        <v>182</v>
      </c>
      <c r="AU198" s="19" t="s">
        <v>82</v>
      </c>
    </row>
    <row r="199" spans="1:65" s="14" customFormat="1" ht="11.25">
      <c r="B199" s="210"/>
      <c r="C199" s="211"/>
      <c r="D199" s="193" t="s">
        <v>184</v>
      </c>
      <c r="E199" s="212" t="s">
        <v>19</v>
      </c>
      <c r="F199" s="213" t="s">
        <v>1617</v>
      </c>
      <c r="G199" s="211"/>
      <c r="H199" s="214">
        <v>246.286</v>
      </c>
      <c r="I199" s="215"/>
      <c r="J199" s="211"/>
      <c r="K199" s="211"/>
      <c r="L199" s="216"/>
      <c r="M199" s="217"/>
      <c r="N199" s="218"/>
      <c r="O199" s="218"/>
      <c r="P199" s="218"/>
      <c r="Q199" s="218"/>
      <c r="R199" s="218"/>
      <c r="S199" s="218"/>
      <c r="T199" s="219"/>
      <c r="AT199" s="220" t="s">
        <v>184</v>
      </c>
      <c r="AU199" s="220" t="s">
        <v>82</v>
      </c>
      <c r="AV199" s="14" t="s">
        <v>82</v>
      </c>
      <c r="AW199" s="14" t="s">
        <v>35</v>
      </c>
      <c r="AX199" s="14" t="s">
        <v>73</v>
      </c>
      <c r="AY199" s="220" t="s">
        <v>171</v>
      </c>
    </row>
    <row r="200" spans="1:65" s="15" customFormat="1" ht="11.25">
      <c r="B200" s="221"/>
      <c r="C200" s="222"/>
      <c r="D200" s="193" t="s">
        <v>184</v>
      </c>
      <c r="E200" s="223" t="s">
        <v>19</v>
      </c>
      <c r="F200" s="224" t="s">
        <v>189</v>
      </c>
      <c r="G200" s="222"/>
      <c r="H200" s="225">
        <v>246.286</v>
      </c>
      <c r="I200" s="226"/>
      <c r="J200" s="222"/>
      <c r="K200" s="222"/>
      <c r="L200" s="227"/>
      <c r="M200" s="228"/>
      <c r="N200" s="229"/>
      <c r="O200" s="229"/>
      <c r="P200" s="229"/>
      <c r="Q200" s="229"/>
      <c r="R200" s="229"/>
      <c r="S200" s="229"/>
      <c r="T200" s="230"/>
      <c r="AT200" s="231" t="s">
        <v>184</v>
      </c>
      <c r="AU200" s="231" t="s">
        <v>82</v>
      </c>
      <c r="AV200" s="15" t="s">
        <v>178</v>
      </c>
      <c r="AW200" s="15" t="s">
        <v>35</v>
      </c>
      <c r="AX200" s="15" t="s">
        <v>80</v>
      </c>
      <c r="AY200" s="231" t="s">
        <v>171</v>
      </c>
    </row>
    <row r="201" spans="1:65" s="2" customFormat="1" ht="16.5" customHeight="1">
      <c r="A201" s="36"/>
      <c r="B201" s="37"/>
      <c r="C201" s="180" t="s">
        <v>308</v>
      </c>
      <c r="D201" s="180" t="s">
        <v>173</v>
      </c>
      <c r="E201" s="181" t="s">
        <v>309</v>
      </c>
      <c r="F201" s="182" t="s">
        <v>310</v>
      </c>
      <c r="G201" s="183" t="s">
        <v>220</v>
      </c>
      <c r="H201" s="184">
        <v>7</v>
      </c>
      <c r="I201" s="185"/>
      <c r="J201" s="186">
        <f>ROUND(I201*H201,2)</f>
        <v>0</v>
      </c>
      <c r="K201" s="182" t="s">
        <v>177</v>
      </c>
      <c r="L201" s="41"/>
      <c r="M201" s="187" t="s">
        <v>19</v>
      </c>
      <c r="N201" s="188" t="s">
        <v>44</v>
      </c>
      <c r="O201" s="66"/>
      <c r="P201" s="189">
        <f>O201*H201</f>
        <v>0</v>
      </c>
      <c r="Q201" s="189">
        <v>0</v>
      </c>
      <c r="R201" s="189">
        <f>Q201*H201</f>
        <v>0</v>
      </c>
      <c r="S201" s="189">
        <v>0</v>
      </c>
      <c r="T201" s="190">
        <f>S201*H201</f>
        <v>0</v>
      </c>
      <c r="U201" s="36"/>
      <c r="V201" s="36"/>
      <c r="W201" s="36"/>
      <c r="X201" s="36"/>
      <c r="Y201" s="36"/>
      <c r="Z201" s="36"/>
      <c r="AA201" s="36"/>
      <c r="AB201" s="36"/>
      <c r="AC201" s="36"/>
      <c r="AD201" s="36"/>
      <c r="AE201" s="36"/>
      <c r="AR201" s="191" t="s">
        <v>178</v>
      </c>
      <c r="AT201" s="191" t="s">
        <v>173</v>
      </c>
      <c r="AU201" s="191" t="s">
        <v>82</v>
      </c>
      <c r="AY201" s="19" t="s">
        <v>171</v>
      </c>
      <c r="BE201" s="192">
        <f>IF(N201="základní",J201,0)</f>
        <v>0</v>
      </c>
      <c r="BF201" s="192">
        <f>IF(N201="snížená",J201,0)</f>
        <v>0</v>
      </c>
      <c r="BG201" s="192">
        <f>IF(N201="zákl. přenesená",J201,0)</f>
        <v>0</v>
      </c>
      <c r="BH201" s="192">
        <f>IF(N201="sníž. přenesená",J201,0)</f>
        <v>0</v>
      </c>
      <c r="BI201" s="192">
        <f>IF(N201="nulová",J201,0)</f>
        <v>0</v>
      </c>
      <c r="BJ201" s="19" t="s">
        <v>80</v>
      </c>
      <c r="BK201" s="192">
        <f>ROUND(I201*H201,2)</f>
        <v>0</v>
      </c>
      <c r="BL201" s="19" t="s">
        <v>178</v>
      </c>
      <c r="BM201" s="191" t="s">
        <v>1618</v>
      </c>
    </row>
    <row r="202" spans="1:65" s="2" customFormat="1" ht="29.25">
      <c r="A202" s="36"/>
      <c r="B202" s="37"/>
      <c r="C202" s="38"/>
      <c r="D202" s="193" t="s">
        <v>180</v>
      </c>
      <c r="E202" s="38"/>
      <c r="F202" s="194" t="s">
        <v>312</v>
      </c>
      <c r="G202" s="38"/>
      <c r="H202" s="38"/>
      <c r="I202" s="195"/>
      <c r="J202" s="38"/>
      <c r="K202" s="38"/>
      <c r="L202" s="41"/>
      <c r="M202" s="196"/>
      <c r="N202" s="197"/>
      <c r="O202" s="66"/>
      <c r="P202" s="66"/>
      <c r="Q202" s="66"/>
      <c r="R202" s="66"/>
      <c r="S202" s="66"/>
      <c r="T202" s="67"/>
      <c r="U202" s="36"/>
      <c r="V202" s="36"/>
      <c r="W202" s="36"/>
      <c r="X202" s="36"/>
      <c r="Y202" s="36"/>
      <c r="Z202" s="36"/>
      <c r="AA202" s="36"/>
      <c r="AB202" s="36"/>
      <c r="AC202" s="36"/>
      <c r="AD202" s="36"/>
      <c r="AE202" s="36"/>
      <c r="AT202" s="19" t="s">
        <v>180</v>
      </c>
      <c r="AU202" s="19" t="s">
        <v>82</v>
      </c>
    </row>
    <row r="203" spans="1:65" s="2" customFormat="1" ht="11.25">
      <c r="A203" s="36"/>
      <c r="B203" s="37"/>
      <c r="C203" s="38"/>
      <c r="D203" s="198" t="s">
        <v>182</v>
      </c>
      <c r="E203" s="38"/>
      <c r="F203" s="199" t="s">
        <v>313</v>
      </c>
      <c r="G203" s="38"/>
      <c r="H203" s="38"/>
      <c r="I203" s="195"/>
      <c r="J203" s="38"/>
      <c r="K203" s="38"/>
      <c r="L203" s="41"/>
      <c r="M203" s="196"/>
      <c r="N203" s="197"/>
      <c r="O203" s="66"/>
      <c r="P203" s="66"/>
      <c r="Q203" s="66"/>
      <c r="R203" s="66"/>
      <c r="S203" s="66"/>
      <c r="T203" s="67"/>
      <c r="U203" s="36"/>
      <c r="V203" s="36"/>
      <c r="W203" s="36"/>
      <c r="X203" s="36"/>
      <c r="Y203" s="36"/>
      <c r="Z203" s="36"/>
      <c r="AA203" s="36"/>
      <c r="AB203" s="36"/>
      <c r="AC203" s="36"/>
      <c r="AD203" s="36"/>
      <c r="AE203" s="36"/>
      <c r="AT203" s="19" t="s">
        <v>182</v>
      </c>
      <c r="AU203" s="19" t="s">
        <v>82</v>
      </c>
    </row>
    <row r="204" spans="1:65" s="13" customFormat="1" ht="11.25">
      <c r="B204" s="200"/>
      <c r="C204" s="201"/>
      <c r="D204" s="193" t="s">
        <v>184</v>
      </c>
      <c r="E204" s="202" t="s">
        <v>19</v>
      </c>
      <c r="F204" s="203" t="s">
        <v>314</v>
      </c>
      <c r="G204" s="201"/>
      <c r="H204" s="202" t="s">
        <v>19</v>
      </c>
      <c r="I204" s="204"/>
      <c r="J204" s="201"/>
      <c r="K204" s="201"/>
      <c r="L204" s="205"/>
      <c r="M204" s="206"/>
      <c r="N204" s="207"/>
      <c r="O204" s="207"/>
      <c r="P204" s="207"/>
      <c r="Q204" s="207"/>
      <c r="R204" s="207"/>
      <c r="S204" s="207"/>
      <c r="T204" s="208"/>
      <c r="AT204" s="209" t="s">
        <v>184</v>
      </c>
      <c r="AU204" s="209" t="s">
        <v>82</v>
      </c>
      <c r="AV204" s="13" t="s">
        <v>80</v>
      </c>
      <c r="AW204" s="13" t="s">
        <v>35</v>
      </c>
      <c r="AX204" s="13" t="s">
        <v>73</v>
      </c>
      <c r="AY204" s="209" t="s">
        <v>171</v>
      </c>
    </row>
    <row r="205" spans="1:65" s="14" customFormat="1" ht="11.25">
      <c r="B205" s="210"/>
      <c r="C205" s="211"/>
      <c r="D205" s="193" t="s">
        <v>184</v>
      </c>
      <c r="E205" s="212" t="s">
        <v>19</v>
      </c>
      <c r="F205" s="213" t="s">
        <v>720</v>
      </c>
      <c r="G205" s="211"/>
      <c r="H205" s="214">
        <v>7</v>
      </c>
      <c r="I205" s="215"/>
      <c r="J205" s="211"/>
      <c r="K205" s="211"/>
      <c r="L205" s="216"/>
      <c r="M205" s="217"/>
      <c r="N205" s="218"/>
      <c r="O205" s="218"/>
      <c r="P205" s="218"/>
      <c r="Q205" s="218"/>
      <c r="R205" s="218"/>
      <c r="S205" s="218"/>
      <c r="T205" s="219"/>
      <c r="AT205" s="220" t="s">
        <v>184</v>
      </c>
      <c r="AU205" s="220" t="s">
        <v>82</v>
      </c>
      <c r="AV205" s="14" t="s">
        <v>82</v>
      </c>
      <c r="AW205" s="14" t="s">
        <v>35</v>
      </c>
      <c r="AX205" s="14" t="s">
        <v>73</v>
      </c>
      <c r="AY205" s="220" t="s">
        <v>171</v>
      </c>
    </row>
    <row r="206" spans="1:65" s="15" customFormat="1" ht="11.25">
      <c r="B206" s="221"/>
      <c r="C206" s="222"/>
      <c r="D206" s="193" t="s">
        <v>184</v>
      </c>
      <c r="E206" s="223" t="s">
        <v>19</v>
      </c>
      <c r="F206" s="224" t="s">
        <v>189</v>
      </c>
      <c r="G206" s="222"/>
      <c r="H206" s="225">
        <v>7</v>
      </c>
      <c r="I206" s="226"/>
      <c r="J206" s="222"/>
      <c r="K206" s="222"/>
      <c r="L206" s="227"/>
      <c r="M206" s="228"/>
      <c r="N206" s="229"/>
      <c r="O206" s="229"/>
      <c r="P206" s="229"/>
      <c r="Q206" s="229"/>
      <c r="R206" s="229"/>
      <c r="S206" s="229"/>
      <c r="T206" s="230"/>
      <c r="AT206" s="231" t="s">
        <v>184</v>
      </c>
      <c r="AU206" s="231" t="s">
        <v>82</v>
      </c>
      <c r="AV206" s="15" t="s">
        <v>178</v>
      </c>
      <c r="AW206" s="15" t="s">
        <v>35</v>
      </c>
      <c r="AX206" s="15" t="s">
        <v>80</v>
      </c>
      <c r="AY206" s="231" t="s">
        <v>171</v>
      </c>
    </row>
    <row r="207" spans="1:65" s="2" customFormat="1" ht="24.2" customHeight="1">
      <c r="A207" s="36"/>
      <c r="B207" s="37"/>
      <c r="C207" s="180" t="s">
        <v>316</v>
      </c>
      <c r="D207" s="180" t="s">
        <v>173</v>
      </c>
      <c r="E207" s="181" t="s">
        <v>317</v>
      </c>
      <c r="F207" s="182" t="s">
        <v>318</v>
      </c>
      <c r="G207" s="183" t="s">
        <v>176</v>
      </c>
      <c r="H207" s="184">
        <v>37.5</v>
      </c>
      <c r="I207" s="185"/>
      <c r="J207" s="186">
        <f>ROUND(I207*H207,2)</f>
        <v>0</v>
      </c>
      <c r="K207" s="182" t="s">
        <v>177</v>
      </c>
      <c r="L207" s="41"/>
      <c r="M207" s="187" t="s">
        <v>19</v>
      </c>
      <c r="N207" s="188" t="s">
        <v>44</v>
      </c>
      <c r="O207" s="66"/>
      <c r="P207" s="189">
        <f>O207*H207</f>
        <v>0</v>
      </c>
      <c r="Q207" s="189">
        <v>0</v>
      </c>
      <c r="R207" s="189">
        <f>Q207*H207</f>
        <v>0</v>
      </c>
      <c r="S207" s="189">
        <v>0</v>
      </c>
      <c r="T207" s="190">
        <f>S207*H207</f>
        <v>0</v>
      </c>
      <c r="U207" s="36"/>
      <c r="V207" s="36"/>
      <c r="W207" s="36"/>
      <c r="X207" s="36"/>
      <c r="Y207" s="36"/>
      <c r="Z207" s="36"/>
      <c r="AA207" s="36"/>
      <c r="AB207" s="36"/>
      <c r="AC207" s="36"/>
      <c r="AD207" s="36"/>
      <c r="AE207" s="36"/>
      <c r="AR207" s="191" t="s">
        <v>178</v>
      </c>
      <c r="AT207" s="191" t="s">
        <v>173</v>
      </c>
      <c r="AU207" s="191" t="s">
        <v>82</v>
      </c>
      <c r="AY207" s="19" t="s">
        <v>171</v>
      </c>
      <c r="BE207" s="192">
        <f>IF(N207="základní",J207,0)</f>
        <v>0</v>
      </c>
      <c r="BF207" s="192">
        <f>IF(N207="snížená",J207,0)</f>
        <v>0</v>
      </c>
      <c r="BG207" s="192">
        <f>IF(N207="zákl. přenesená",J207,0)</f>
        <v>0</v>
      </c>
      <c r="BH207" s="192">
        <f>IF(N207="sníž. přenesená",J207,0)</f>
        <v>0</v>
      </c>
      <c r="BI207" s="192">
        <f>IF(N207="nulová",J207,0)</f>
        <v>0</v>
      </c>
      <c r="BJ207" s="19" t="s">
        <v>80</v>
      </c>
      <c r="BK207" s="192">
        <f>ROUND(I207*H207,2)</f>
        <v>0</v>
      </c>
      <c r="BL207" s="19" t="s">
        <v>178</v>
      </c>
      <c r="BM207" s="191" t="s">
        <v>1619</v>
      </c>
    </row>
    <row r="208" spans="1:65" s="2" customFormat="1" ht="19.5">
      <c r="A208" s="36"/>
      <c r="B208" s="37"/>
      <c r="C208" s="38"/>
      <c r="D208" s="193" t="s">
        <v>180</v>
      </c>
      <c r="E208" s="38"/>
      <c r="F208" s="194" t="s">
        <v>320</v>
      </c>
      <c r="G208" s="38"/>
      <c r="H208" s="38"/>
      <c r="I208" s="195"/>
      <c r="J208" s="38"/>
      <c r="K208" s="38"/>
      <c r="L208" s="41"/>
      <c r="M208" s="196"/>
      <c r="N208" s="197"/>
      <c r="O208" s="66"/>
      <c r="P208" s="66"/>
      <c r="Q208" s="66"/>
      <c r="R208" s="66"/>
      <c r="S208" s="66"/>
      <c r="T208" s="67"/>
      <c r="U208" s="36"/>
      <c r="V208" s="36"/>
      <c r="W208" s="36"/>
      <c r="X208" s="36"/>
      <c r="Y208" s="36"/>
      <c r="Z208" s="36"/>
      <c r="AA208" s="36"/>
      <c r="AB208" s="36"/>
      <c r="AC208" s="36"/>
      <c r="AD208" s="36"/>
      <c r="AE208" s="36"/>
      <c r="AT208" s="19" t="s">
        <v>180</v>
      </c>
      <c r="AU208" s="19" t="s">
        <v>82</v>
      </c>
    </row>
    <row r="209" spans="1:65" s="2" customFormat="1" ht="11.25">
      <c r="A209" s="36"/>
      <c r="B209" s="37"/>
      <c r="C209" s="38"/>
      <c r="D209" s="198" t="s">
        <v>182</v>
      </c>
      <c r="E209" s="38"/>
      <c r="F209" s="199" t="s">
        <v>321</v>
      </c>
      <c r="G209" s="38"/>
      <c r="H209" s="38"/>
      <c r="I209" s="195"/>
      <c r="J209" s="38"/>
      <c r="K209" s="38"/>
      <c r="L209" s="41"/>
      <c r="M209" s="196"/>
      <c r="N209" s="197"/>
      <c r="O209" s="66"/>
      <c r="P209" s="66"/>
      <c r="Q209" s="66"/>
      <c r="R209" s="66"/>
      <c r="S209" s="66"/>
      <c r="T209" s="67"/>
      <c r="U209" s="36"/>
      <c r="V209" s="36"/>
      <c r="W209" s="36"/>
      <c r="X209" s="36"/>
      <c r="Y209" s="36"/>
      <c r="Z209" s="36"/>
      <c r="AA209" s="36"/>
      <c r="AB209" s="36"/>
      <c r="AC209" s="36"/>
      <c r="AD209" s="36"/>
      <c r="AE209" s="36"/>
      <c r="AT209" s="19" t="s">
        <v>182</v>
      </c>
      <c r="AU209" s="19" t="s">
        <v>82</v>
      </c>
    </row>
    <row r="210" spans="1:65" s="13" customFormat="1" ht="22.5">
      <c r="B210" s="200"/>
      <c r="C210" s="201"/>
      <c r="D210" s="193" t="s">
        <v>184</v>
      </c>
      <c r="E210" s="202" t="s">
        <v>19</v>
      </c>
      <c r="F210" s="203" t="s">
        <v>1373</v>
      </c>
      <c r="G210" s="201"/>
      <c r="H210" s="202" t="s">
        <v>19</v>
      </c>
      <c r="I210" s="204"/>
      <c r="J210" s="201"/>
      <c r="K210" s="201"/>
      <c r="L210" s="205"/>
      <c r="M210" s="206"/>
      <c r="N210" s="207"/>
      <c r="O210" s="207"/>
      <c r="P210" s="207"/>
      <c r="Q210" s="207"/>
      <c r="R210" s="207"/>
      <c r="S210" s="207"/>
      <c r="T210" s="208"/>
      <c r="AT210" s="209" t="s">
        <v>184</v>
      </c>
      <c r="AU210" s="209" t="s">
        <v>82</v>
      </c>
      <c r="AV210" s="13" t="s">
        <v>80</v>
      </c>
      <c r="AW210" s="13" t="s">
        <v>35</v>
      </c>
      <c r="AX210" s="13" t="s">
        <v>73</v>
      </c>
      <c r="AY210" s="209" t="s">
        <v>171</v>
      </c>
    </row>
    <row r="211" spans="1:65" s="13" customFormat="1" ht="11.25">
      <c r="B211" s="200"/>
      <c r="C211" s="201"/>
      <c r="D211" s="193" t="s">
        <v>184</v>
      </c>
      <c r="E211" s="202" t="s">
        <v>19</v>
      </c>
      <c r="F211" s="203" t="s">
        <v>185</v>
      </c>
      <c r="G211" s="201"/>
      <c r="H211" s="202" t="s">
        <v>19</v>
      </c>
      <c r="I211" s="204"/>
      <c r="J211" s="201"/>
      <c r="K211" s="201"/>
      <c r="L211" s="205"/>
      <c r="M211" s="206"/>
      <c r="N211" s="207"/>
      <c r="O211" s="207"/>
      <c r="P211" s="207"/>
      <c r="Q211" s="207"/>
      <c r="R211" s="207"/>
      <c r="S211" s="207"/>
      <c r="T211" s="208"/>
      <c r="AT211" s="209" t="s">
        <v>184</v>
      </c>
      <c r="AU211" s="209" t="s">
        <v>82</v>
      </c>
      <c r="AV211" s="13" t="s">
        <v>80</v>
      </c>
      <c r="AW211" s="13" t="s">
        <v>35</v>
      </c>
      <c r="AX211" s="13" t="s">
        <v>73</v>
      </c>
      <c r="AY211" s="209" t="s">
        <v>171</v>
      </c>
    </row>
    <row r="212" spans="1:65" s="14" customFormat="1" ht="11.25">
      <c r="B212" s="210"/>
      <c r="C212" s="211"/>
      <c r="D212" s="193" t="s">
        <v>184</v>
      </c>
      <c r="E212" s="212" t="s">
        <v>19</v>
      </c>
      <c r="F212" s="213" t="s">
        <v>1620</v>
      </c>
      <c r="G212" s="211"/>
      <c r="H212" s="214">
        <v>17.5</v>
      </c>
      <c r="I212" s="215"/>
      <c r="J212" s="211"/>
      <c r="K212" s="211"/>
      <c r="L212" s="216"/>
      <c r="M212" s="217"/>
      <c r="N212" s="218"/>
      <c r="O212" s="218"/>
      <c r="P212" s="218"/>
      <c r="Q212" s="218"/>
      <c r="R212" s="218"/>
      <c r="S212" s="218"/>
      <c r="T212" s="219"/>
      <c r="AT212" s="220" t="s">
        <v>184</v>
      </c>
      <c r="AU212" s="220" t="s">
        <v>82</v>
      </c>
      <c r="AV212" s="14" t="s">
        <v>82</v>
      </c>
      <c r="AW212" s="14" t="s">
        <v>35</v>
      </c>
      <c r="AX212" s="14" t="s">
        <v>73</v>
      </c>
      <c r="AY212" s="220" t="s">
        <v>171</v>
      </c>
    </row>
    <row r="213" spans="1:65" s="13" customFormat="1" ht="11.25">
      <c r="B213" s="200"/>
      <c r="C213" s="201"/>
      <c r="D213" s="193" t="s">
        <v>184</v>
      </c>
      <c r="E213" s="202" t="s">
        <v>19</v>
      </c>
      <c r="F213" s="203" t="s">
        <v>187</v>
      </c>
      <c r="G213" s="201"/>
      <c r="H213" s="202" t="s">
        <v>19</v>
      </c>
      <c r="I213" s="204"/>
      <c r="J213" s="201"/>
      <c r="K213" s="201"/>
      <c r="L213" s="205"/>
      <c r="M213" s="206"/>
      <c r="N213" s="207"/>
      <c r="O213" s="207"/>
      <c r="P213" s="207"/>
      <c r="Q213" s="207"/>
      <c r="R213" s="207"/>
      <c r="S213" s="207"/>
      <c r="T213" s="208"/>
      <c r="AT213" s="209" t="s">
        <v>184</v>
      </c>
      <c r="AU213" s="209" t="s">
        <v>82</v>
      </c>
      <c r="AV213" s="13" t="s">
        <v>80</v>
      </c>
      <c r="AW213" s="13" t="s">
        <v>35</v>
      </c>
      <c r="AX213" s="13" t="s">
        <v>73</v>
      </c>
      <c r="AY213" s="209" t="s">
        <v>171</v>
      </c>
    </row>
    <row r="214" spans="1:65" s="14" customFormat="1" ht="11.25">
      <c r="B214" s="210"/>
      <c r="C214" s="211"/>
      <c r="D214" s="193" t="s">
        <v>184</v>
      </c>
      <c r="E214" s="212" t="s">
        <v>19</v>
      </c>
      <c r="F214" s="213" t="s">
        <v>1621</v>
      </c>
      <c r="G214" s="211"/>
      <c r="H214" s="214">
        <v>20</v>
      </c>
      <c r="I214" s="215"/>
      <c r="J214" s="211"/>
      <c r="K214" s="211"/>
      <c r="L214" s="216"/>
      <c r="M214" s="217"/>
      <c r="N214" s="218"/>
      <c r="O214" s="218"/>
      <c r="P214" s="218"/>
      <c r="Q214" s="218"/>
      <c r="R214" s="218"/>
      <c r="S214" s="218"/>
      <c r="T214" s="219"/>
      <c r="AT214" s="220" t="s">
        <v>184</v>
      </c>
      <c r="AU214" s="220" t="s">
        <v>82</v>
      </c>
      <c r="AV214" s="14" t="s">
        <v>82</v>
      </c>
      <c r="AW214" s="14" t="s">
        <v>35</v>
      </c>
      <c r="AX214" s="14" t="s">
        <v>73</v>
      </c>
      <c r="AY214" s="220" t="s">
        <v>171</v>
      </c>
    </row>
    <row r="215" spans="1:65" s="15" customFormat="1" ht="11.25">
      <c r="B215" s="221"/>
      <c r="C215" s="222"/>
      <c r="D215" s="193" t="s">
        <v>184</v>
      </c>
      <c r="E215" s="223" t="s">
        <v>19</v>
      </c>
      <c r="F215" s="224" t="s">
        <v>189</v>
      </c>
      <c r="G215" s="222"/>
      <c r="H215" s="225">
        <v>37.5</v>
      </c>
      <c r="I215" s="226"/>
      <c r="J215" s="222"/>
      <c r="K215" s="222"/>
      <c r="L215" s="227"/>
      <c r="M215" s="228"/>
      <c r="N215" s="229"/>
      <c r="O215" s="229"/>
      <c r="P215" s="229"/>
      <c r="Q215" s="229"/>
      <c r="R215" s="229"/>
      <c r="S215" s="229"/>
      <c r="T215" s="230"/>
      <c r="AT215" s="231" t="s">
        <v>184</v>
      </c>
      <c r="AU215" s="231" t="s">
        <v>82</v>
      </c>
      <c r="AV215" s="15" t="s">
        <v>178</v>
      </c>
      <c r="AW215" s="15" t="s">
        <v>35</v>
      </c>
      <c r="AX215" s="15" t="s">
        <v>80</v>
      </c>
      <c r="AY215" s="231" t="s">
        <v>171</v>
      </c>
    </row>
    <row r="216" spans="1:65" s="2" customFormat="1" ht="24.2" customHeight="1">
      <c r="A216" s="36"/>
      <c r="B216" s="37"/>
      <c r="C216" s="180" t="s">
        <v>325</v>
      </c>
      <c r="D216" s="180" t="s">
        <v>173</v>
      </c>
      <c r="E216" s="181" t="s">
        <v>326</v>
      </c>
      <c r="F216" s="182" t="s">
        <v>327</v>
      </c>
      <c r="G216" s="183" t="s">
        <v>176</v>
      </c>
      <c r="H216" s="184">
        <v>81.5</v>
      </c>
      <c r="I216" s="185"/>
      <c r="J216" s="186">
        <f>ROUND(I216*H216,2)</f>
        <v>0</v>
      </c>
      <c r="K216" s="182" t="s">
        <v>177</v>
      </c>
      <c r="L216" s="41"/>
      <c r="M216" s="187" t="s">
        <v>19</v>
      </c>
      <c r="N216" s="188" t="s">
        <v>44</v>
      </c>
      <c r="O216" s="66"/>
      <c r="P216" s="189">
        <f>O216*H216</f>
        <v>0</v>
      </c>
      <c r="Q216" s="189">
        <v>0</v>
      </c>
      <c r="R216" s="189">
        <f>Q216*H216</f>
        <v>0</v>
      </c>
      <c r="S216" s="189">
        <v>0</v>
      </c>
      <c r="T216" s="190">
        <f>S216*H216</f>
        <v>0</v>
      </c>
      <c r="U216" s="36"/>
      <c r="V216" s="36"/>
      <c r="W216" s="36"/>
      <c r="X216" s="36"/>
      <c r="Y216" s="36"/>
      <c r="Z216" s="36"/>
      <c r="AA216" s="36"/>
      <c r="AB216" s="36"/>
      <c r="AC216" s="36"/>
      <c r="AD216" s="36"/>
      <c r="AE216" s="36"/>
      <c r="AR216" s="191" t="s">
        <v>178</v>
      </c>
      <c r="AT216" s="191" t="s">
        <v>173</v>
      </c>
      <c r="AU216" s="191" t="s">
        <v>82</v>
      </c>
      <c r="AY216" s="19" t="s">
        <v>171</v>
      </c>
      <c r="BE216" s="192">
        <f>IF(N216="základní",J216,0)</f>
        <v>0</v>
      </c>
      <c r="BF216" s="192">
        <f>IF(N216="snížená",J216,0)</f>
        <v>0</v>
      </c>
      <c r="BG216" s="192">
        <f>IF(N216="zákl. přenesená",J216,0)</f>
        <v>0</v>
      </c>
      <c r="BH216" s="192">
        <f>IF(N216="sníž. přenesená",J216,0)</f>
        <v>0</v>
      </c>
      <c r="BI216" s="192">
        <f>IF(N216="nulová",J216,0)</f>
        <v>0</v>
      </c>
      <c r="BJ216" s="19" t="s">
        <v>80</v>
      </c>
      <c r="BK216" s="192">
        <f>ROUND(I216*H216,2)</f>
        <v>0</v>
      </c>
      <c r="BL216" s="19" t="s">
        <v>178</v>
      </c>
      <c r="BM216" s="191" t="s">
        <v>1622</v>
      </c>
    </row>
    <row r="217" spans="1:65" s="2" customFormat="1" ht="19.5">
      <c r="A217" s="36"/>
      <c r="B217" s="37"/>
      <c r="C217" s="38"/>
      <c r="D217" s="193" t="s">
        <v>180</v>
      </c>
      <c r="E217" s="38"/>
      <c r="F217" s="194" t="s">
        <v>329</v>
      </c>
      <c r="G217" s="38"/>
      <c r="H217" s="38"/>
      <c r="I217" s="195"/>
      <c r="J217" s="38"/>
      <c r="K217" s="38"/>
      <c r="L217" s="41"/>
      <c r="M217" s="196"/>
      <c r="N217" s="197"/>
      <c r="O217" s="66"/>
      <c r="P217" s="66"/>
      <c r="Q217" s="66"/>
      <c r="R217" s="66"/>
      <c r="S217" s="66"/>
      <c r="T217" s="67"/>
      <c r="U217" s="36"/>
      <c r="V217" s="36"/>
      <c r="W217" s="36"/>
      <c r="X217" s="36"/>
      <c r="Y217" s="36"/>
      <c r="Z217" s="36"/>
      <c r="AA217" s="36"/>
      <c r="AB217" s="36"/>
      <c r="AC217" s="36"/>
      <c r="AD217" s="36"/>
      <c r="AE217" s="36"/>
      <c r="AT217" s="19" t="s">
        <v>180</v>
      </c>
      <c r="AU217" s="19" t="s">
        <v>82</v>
      </c>
    </row>
    <row r="218" spans="1:65" s="2" customFormat="1" ht="11.25">
      <c r="A218" s="36"/>
      <c r="B218" s="37"/>
      <c r="C218" s="38"/>
      <c r="D218" s="198" t="s">
        <v>182</v>
      </c>
      <c r="E218" s="38"/>
      <c r="F218" s="199" t="s">
        <v>330</v>
      </c>
      <c r="G218" s="38"/>
      <c r="H218" s="38"/>
      <c r="I218" s="195"/>
      <c r="J218" s="38"/>
      <c r="K218" s="38"/>
      <c r="L218" s="41"/>
      <c r="M218" s="196"/>
      <c r="N218" s="197"/>
      <c r="O218" s="66"/>
      <c r="P218" s="66"/>
      <c r="Q218" s="66"/>
      <c r="R218" s="66"/>
      <c r="S218" s="66"/>
      <c r="T218" s="67"/>
      <c r="U218" s="36"/>
      <c r="V218" s="36"/>
      <c r="W218" s="36"/>
      <c r="X218" s="36"/>
      <c r="Y218" s="36"/>
      <c r="Z218" s="36"/>
      <c r="AA218" s="36"/>
      <c r="AB218" s="36"/>
      <c r="AC218" s="36"/>
      <c r="AD218" s="36"/>
      <c r="AE218" s="36"/>
      <c r="AT218" s="19" t="s">
        <v>182</v>
      </c>
      <c r="AU218" s="19" t="s">
        <v>82</v>
      </c>
    </row>
    <row r="219" spans="1:65" s="13" customFormat="1" ht="11.25">
      <c r="B219" s="200"/>
      <c r="C219" s="201"/>
      <c r="D219" s="193" t="s">
        <v>184</v>
      </c>
      <c r="E219" s="202" t="s">
        <v>19</v>
      </c>
      <c r="F219" s="203" t="s">
        <v>185</v>
      </c>
      <c r="G219" s="201"/>
      <c r="H219" s="202" t="s">
        <v>19</v>
      </c>
      <c r="I219" s="204"/>
      <c r="J219" s="201"/>
      <c r="K219" s="201"/>
      <c r="L219" s="205"/>
      <c r="M219" s="206"/>
      <c r="N219" s="207"/>
      <c r="O219" s="207"/>
      <c r="P219" s="207"/>
      <c r="Q219" s="207"/>
      <c r="R219" s="207"/>
      <c r="S219" s="207"/>
      <c r="T219" s="208"/>
      <c r="AT219" s="209" t="s">
        <v>184</v>
      </c>
      <c r="AU219" s="209" t="s">
        <v>82</v>
      </c>
      <c r="AV219" s="13" t="s">
        <v>80</v>
      </c>
      <c r="AW219" s="13" t="s">
        <v>35</v>
      </c>
      <c r="AX219" s="13" t="s">
        <v>73</v>
      </c>
      <c r="AY219" s="209" t="s">
        <v>171</v>
      </c>
    </row>
    <row r="220" spans="1:65" s="14" customFormat="1" ht="11.25">
      <c r="B220" s="210"/>
      <c r="C220" s="211"/>
      <c r="D220" s="193" t="s">
        <v>184</v>
      </c>
      <c r="E220" s="212" t="s">
        <v>19</v>
      </c>
      <c r="F220" s="213" t="s">
        <v>1623</v>
      </c>
      <c r="G220" s="211"/>
      <c r="H220" s="214">
        <v>37.5</v>
      </c>
      <c r="I220" s="215"/>
      <c r="J220" s="211"/>
      <c r="K220" s="211"/>
      <c r="L220" s="216"/>
      <c r="M220" s="217"/>
      <c r="N220" s="218"/>
      <c r="O220" s="218"/>
      <c r="P220" s="218"/>
      <c r="Q220" s="218"/>
      <c r="R220" s="218"/>
      <c r="S220" s="218"/>
      <c r="T220" s="219"/>
      <c r="AT220" s="220" t="s">
        <v>184</v>
      </c>
      <c r="AU220" s="220" t="s">
        <v>82</v>
      </c>
      <c r="AV220" s="14" t="s">
        <v>82</v>
      </c>
      <c r="AW220" s="14" t="s">
        <v>35</v>
      </c>
      <c r="AX220" s="14" t="s">
        <v>73</v>
      </c>
      <c r="AY220" s="220" t="s">
        <v>171</v>
      </c>
    </row>
    <row r="221" spans="1:65" s="13" customFormat="1" ht="11.25">
      <c r="B221" s="200"/>
      <c r="C221" s="201"/>
      <c r="D221" s="193" t="s">
        <v>184</v>
      </c>
      <c r="E221" s="202" t="s">
        <v>19</v>
      </c>
      <c r="F221" s="203" t="s">
        <v>187</v>
      </c>
      <c r="G221" s="201"/>
      <c r="H221" s="202" t="s">
        <v>19</v>
      </c>
      <c r="I221" s="204"/>
      <c r="J221" s="201"/>
      <c r="K221" s="201"/>
      <c r="L221" s="205"/>
      <c r="M221" s="206"/>
      <c r="N221" s="207"/>
      <c r="O221" s="207"/>
      <c r="P221" s="207"/>
      <c r="Q221" s="207"/>
      <c r="R221" s="207"/>
      <c r="S221" s="207"/>
      <c r="T221" s="208"/>
      <c r="AT221" s="209" t="s">
        <v>184</v>
      </c>
      <c r="AU221" s="209" t="s">
        <v>82</v>
      </c>
      <c r="AV221" s="13" t="s">
        <v>80</v>
      </c>
      <c r="AW221" s="13" t="s">
        <v>35</v>
      </c>
      <c r="AX221" s="13" t="s">
        <v>73</v>
      </c>
      <c r="AY221" s="209" t="s">
        <v>171</v>
      </c>
    </row>
    <row r="222" spans="1:65" s="14" customFormat="1" ht="11.25">
      <c r="B222" s="210"/>
      <c r="C222" s="211"/>
      <c r="D222" s="193" t="s">
        <v>184</v>
      </c>
      <c r="E222" s="212" t="s">
        <v>19</v>
      </c>
      <c r="F222" s="213" t="s">
        <v>1624</v>
      </c>
      <c r="G222" s="211"/>
      <c r="H222" s="214">
        <v>44</v>
      </c>
      <c r="I222" s="215"/>
      <c r="J222" s="211"/>
      <c r="K222" s="211"/>
      <c r="L222" s="216"/>
      <c r="M222" s="217"/>
      <c r="N222" s="218"/>
      <c r="O222" s="218"/>
      <c r="P222" s="218"/>
      <c r="Q222" s="218"/>
      <c r="R222" s="218"/>
      <c r="S222" s="218"/>
      <c r="T222" s="219"/>
      <c r="AT222" s="220" t="s">
        <v>184</v>
      </c>
      <c r="AU222" s="220" t="s">
        <v>82</v>
      </c>
      <c r="AV222" s="14" t="s">
        <v>82</v>
      </c>
      <c r="AW222" s="14" t="s">
        <v>35</v>
      </c>
      <c r="AX222" s="14" t="s">
        <v>73</v>
      </c>
      <c r="AY222" s="220" t="s">
        <v>171</v>
      </c>
    </row>
    <row r="223" spans="1:65" s="15" customFormat="1" ht="11.25">
      <c r="B223" s="221"/>
      <c r="C223" s="222"/>
      <c r="D223" s="193" t="s">
        <v>184</v>
      </c>
      <c r="E223" s="223" t="s">
        <v>19</v>
      </c>
      <c r="F223" s="224" t="s">
        <v>189</v>
      </c>
      <c r="G223" s="222"/>
      <c r="H223" s="225">
        <v>81.5</v>
      </c>
      <c r="I223" s="226"/>
      <c r="J223" s="222"/>
      <c r="K223" s="222"/>
      <c r="L223" s="227"/>
      <c r="M223" s="228"/>
      <c r="N223" s="229"/>
      <c r="O223" s="229"/>
      <c r="P223" s="229"/>
      <c r="Q223" s="229"/>
      <c r="R223" s="229"/>
      <c r="S223" s="229"/>
      <c r="T223" s="230"/>
      <c r="AT223" s="231" t="s">
        <v>184</v>
      </c>
      <c r="AU223" s="231" t="s">
        <v>82</v>
      </c>
      <c r="AV223" s="15" t="s">
        <v>178</v>
      </c>
      <c r="AW223" s="15" t="s">
        <v>35</v>
      </c>
      <c r="AX223" s="15" t="s">
        <v>80</v>
      </c>
      <c r="AY223" s="231" t="s">
        <v>171</v>
      </c>
    </row>
    <row r="224" spans="1:65" s="2" customFormat="1" ht="16.5" customHeight="1">
      <c r="A224" s="36"/>
      <c r="B224" s="37"/>
      <c r="C224" s="232" t="s">
        <v>334</v>
      </c>
      <c r="D224" s="232" t="s">
        <v>335</v>
      </c>
      <c r="E224" s="233" t="s">
        <v>336</v>
      </c>
      <c r="F224" s="234" t="s">
        <v>337</v>
      </c>
      <c r="G224" s="235" t="s">
        <v>338</v>
      </c>
      <c r="H224" s="236">
        <v>1.63</v>
      </c>
      <c r="I224" s="237"/>
      <c r="J224" s="238">
        <f>ROUND(I224*H224,2)</f>
        <v>0</v>
      </c>
      <c r="K224" s="234" t="s">
        <v>177</v>
      </c>
      <c r="L224" s="239"/>
      <c r="M224" s="240" t="s">
        <v>19</v>
      </c>
      <c r="N224" s="241" t="s">
        <v>44</v>
      </c>
      <c r="O224" s="66"/>
      <c r="P224" s="189">
        <f>O224*H224</f>
        <v>0</v>
      </c>
      <c r="Q224" s="189">
        <v>1E-3</v>
      </c>
      <c r="R224" s="189">
        <f>Q224*H224</f>
        <v>1.6299999999999999E-3</v>
      </c>
      <c r="S224" s="189">
        <v>0</v>
      </c>
      <c r="T224" s="190">
        <f>S224*H224</f>
        <v>0</v>
      </c>
      <c r="U224" s="36"/>
      <c r="V224" s="36"/>
      <c r="W224" s="36"/>
      <c r="X224" s="36"/>
      <c r="Y224" s="36"/>
      <c r="Z224" s="36"/>
      <c r="AA224" s="36"/>
      <c r="AB224" s="36"/>
      <c r="AC224" s="36"/>
      <c r="AD224" s="36"/>
      <c r="AE224" s="36"/>
      <c r="AR224" s="191" t="s">
        <v>242</v>
      </c>
      <c r="AT224" s="191" t="s">
        <v>335</v>
      </c>
      <c r="AU224" s="191" t="s">
        <v>82</v>
      </c>
      <c r="AY224" s="19" t="s">
        <v>171</v>
      </c>
      <c r="BE224" s="192">
        <f>IF(N224="základní",J224,0)</f>
        <v>0</v>
      </c>
      <c r="BF224" s="192">
        <f>IF(N224="snížená",J224,0)</f>
        <v>0</v>
      </c>
      <c r="BG224" s="192">
        <f>IF(N224="zákl. přenesená",J224,0)</f>
        <v>0</v>
      </c>
      <c r="BH224" s="192">
        <f>IF(N224="sníž. přenesená",J224,0)</f>
        <v>0</v>
      </c>
      <c r="BI224" s="192">
        <f>IF(N224="nulová",J224,0)</f>
        <v>0</v>
      </c>
      <c r="BJ224" s="19" t="s">
        <v>80</v>
      </c>
      <c r="BK224" s="192">
        <f>ROUND(I224*H224,2)</f>
        <v>0</v>
      </c>
      <c r="BL224" s="19" t="s">
        <v>178</v>
      </c>
      <c r="BM224" s="191" t="s">
        <v>1625</v>
      </c>
    </row>
    <row r="225" spans="1:65" s="2" customFormat="1" ht="11.25">
      <c r="A225" s="36"/>
      <c r="B225" s="37"/>
      <c r="C225" s="38"/>
      <c r="D225" s="193" t="s">
        <v>180</v>
      </c>
      <c r="E225" s="38"/>
      <c r="F225" s="194" t="s">
        <v>337</v>
      </c>
      <c r="G225" s="38"/>
      <c r="H225" s="38"/>
      <c r="I225" s="195"/>
      <c r="J225" s="38"/>
      <c r="K225" s="38"/>
      <c r="L225" s="41"/>
      <c r="M225" s="196"/>
      <c r="N225" s="197"/>
      <c r="O225" s="66"/>
      <c r="P225" s="66"/>
      <c r="Q225" s="66"/>
      <c r="R225" s="66"/>
      <c r="S225" s="66"/>
      <c r="T225" s="67"/>
      <c r="U225" s="36"/>
      <c r="V225" s="36"/>
      <c r="W225" s="36"/>
      <c r="X225" s="36"/>
      <c r="Y225" s="36"/>
      <c r="Z225" s="36"/>
      <c r="AA225" s="36"/>
      <c r="AB225" s="36"/>
      <c r="AC225" s="36"/>
      <c r="AD225" s="36"/>
      <c r="AE225" s="36"/>
      <c r="AT225" s="19" t="s">
        <v>180</v>
      </c>
      <c r="AU225" s="19" t="s">
        <v>82</v>
      </c>
    </row>
    <row r="226" spans="1:65" s="14" customFormat="1" ht="11.25">
      <c r="B226" s="210"/>
      <c r="C226" s="211"/>
      <c r="D226" s="193" t="s">
        <v>184</v>
      </c>
      <c r="E226" s="212" t="s">
        <v>19</v>
      </c>
      <c r="F226" s="213" t="s">
        <v>1626</v>
      </c>
      <c r="G226" s="211"/>
      <c r="H226" s="214">
        <v>1.63</v>
      </c>
      <c r="I226" s="215"/>
      <c r="J226" s="211"/>
      <c r="K226" s="211"/>
      <c r="L226" s="216"/>
      <c r="M226" s="217"/>
      <c r="N226" s="218"/>
      <c r="O226" s="218"/>
      <c r="P226" s="218"/>
      <c r="Q226" s="218"/>
      <c r="R226" s="218"/>
      <c r="S226" s="218"/>
      <c r="T226" s="219"/>
      <c r="AT226" s="220" t="s">
        <v>184</v>
      </c>
      <c r="AU226" s="220" t="s">
        <v>82</v>
      </c>
      <c r="AV226" s="14" t="s">
        <v>82</v>
      </c>
      <c r="AW226" s="14" t="s">
        <v>35</v>
      </c>
      <c r="AX226" s="14" t="s">
        <v>73</v>
      </c>
      <c r="AY226" s="220" t="s">
        <v>171</v>
      </c>
    </row>
    <row r="227" spans="1:65" s="15" customFormat="1" ht="11.25">
      <c r="B227" s="221"/>
      <c r="C227" s="222"/>
      <c r="D227" s="193" t="s">
        <v>184</v>
      </c>
      <c r="E227" s="223" t="s">
        <v>19</v>
      </c>
      <c r="F227" s="224" t="s">
        <v>189</v>
      </c>
      <c r="G227" s="222"/>
      <c r="H227" s="225">
        <v>1.63</v>
      </c>
      <c r="I227" s="226"/>
      <c r="J227" s="222"/>
      <c r="K227" s="222"/>
      <c r="L227" s="227"/>
      <c r="M227" s="228"/>
      <c r="N227" s="229"/>
      <c r="O227" s="229"/>
      <c r="P227" s="229"/>
      <c r="Q227" s="229"/>
      <c r="R227" s="229"/>
      <c r="S227" s="229"/>
      <c r="T227" s="230"/>
      <c r="AT227" s="231" t="s">
        <v>184</v>
      </c>
      <c r="AU227" s="231" t="s">
        <v>82</v>
      </c>
      <c r="AV227" s="15" t="s">
        <v>178</v>
      </c>
      <c r="AW227" s="15" t="s">
        <v>35</v>
      </c>
      <c r="AX227" s="15" t="s">
        <v>80</v>
      </c>
      <c r="AY227" s="231" t="s">
        <v>171</v>
      </c>
    </row>
    <row r="228" spans="1:65" s="2" customFormat="1" ht="24.2" customHeight="1">
      <c r="A228" s="36"/>
      <c r="B228" s="37"/>
      <c r="C228" s="180" t="s">
        <v>7</v>
      </c>
      <c r="D228" s="180" t="s">
        <v>173</v>
      </c>
      <c r="E228" s="181" t="s">
        <v>341</v>
      </c>
      <c r="F228" s="182" t="s">
        <v>342</v>
      </c>
      <c r="G228" s="183" t="s">
        <v>176</v>
      </c>
      <c r="H228" s="184">
        <v>48.27</v>
      </c>
      <c r="I228" s="185"/>
      <c r="J228" s="186">
        <f>ROUND(I228*H228,2)</f>
        <v>0</v>
      </c>
      <c r="K228" s="182" t="s">
        <v>177</v>
      </c>
      <c r="L228" s="41"/>
      <c r="M228" s="187" t="s">
        <v>19</v>
      </c>
      <c r="N228" s="188" t="s">
        <v>44</v>
      </c>
      <c r="O228" s="66"/>
      <c r="P228" s="189">
        <f>O228*H228</f>
        <v>0</v>
      </c>
      <c r="Q228" s="189">
        <v>0</v>
      </c>
      <c r="R228" s="189">
        <f>Q228*H228</f>
        <v>0</v>
      </c>
      <c r="S228" s="189">
        <v>0</v>
      </c>
      <c r="T228" s="190">
        <f>S228*H228</f>
        <v>0</v>
      </c>
      <c r="U228" s="36"/>
      <c r="V228" s="36"/>
      <c r="W228" s="36"/>
      <c r="X228" s="36"/>
      <c r="Y228" s="36"/>
      <c r="Z228" s="36"/>
      <c r="AA228" s="36"/>
      <c r="AB228" s="36"/>
      <c r="AC228" s="36"/>
      <c r="AD228" s="36"/>
      <c r="AE228" s="36"/>
      <c r="AR228" s="191" t="s">
        <v>178</v>
      </c>
      <c r="AT228" s="191" t="s">
        <v>173</v>
      </c>
      <c r="AU228" s="191" t="s">
        <v>82</v>
      </c>
      <c r="AY228" s="19" t="s">
        <v>171</v>
      </c>
      <c r="BE228" s="192">
        <f>IF(N228="základní",J228,0)</f>
        <v>0</v>
      </c>
      <c r="BF228" s="192">
        <f>IF(N228="snížená",J228,0)</f>
        <v>0</v>
      </c>
      <c r="BG228" s="192">
        <f>IF(N228="zákl. přenesená",J228,0)</f>
        <v>0</v>
      </c>
      <c r="BH228" s="192">
        <f>IF(N228="sníž. přenesená",J228,0)</f>
        <v>0</v>
      </c>
      <c r="BI228" s="192">
        <f>IF(N228="nulová",J228,0)</f>
        <v>0</v>
      </c>
      <c r="BJ228" s="19" t="s">
        <v>80</v>
      </c>
      <c r="BK228" s="192">
        <f>ROUND(I228*H228,2)</f>
        <v>0</v>
      </c>
      <c r="BL228" s="19" t="s">
        <v>178</v>
      </c>
      <c r="BM228" s="191" t="s">
        <v>1627</v>
      </c>
    </row>
    <row r="229" spans="1:65" s="2" customFormat="1" ht="19.5">
      <c r="A229" s="36"/>
      <c r="B229" s="37"/>
      <c r="C229" s="38"/>
      <c r="D229" s="193" t="s">
        <v>180</v>
      </c>
      <c r="E229" s="38"/>
      <c r="F229" s="194" t="s">
        <v>344</v>
      </c>
      <c r="G229" s="38"/>
      <c r="H229" s="38"/>
      <c r="I229" s="195"/>
      <c r="J229" s="38"/>
      <c r="K229" s="38"/>
      <c r="L229" s="41"/>
      <c r="M229" s="196"/>
      <c r="N229" s="197"/>
      <c r="O229" s="66"/>
      <c r="P229" s="66"/>
      <c r="Q229" s="66"/>
      <c r="R229" s="66"/>
      <c r="S229" s="66"/>
      <c r="T229" s="67"/>
      <c r="U229" s="36"/>
      <c r="V229" s="36"/>
      <c r="W229" s="36"/>
      <c r="X229" s="36"/>
      <c r="Y229" s="36"/>
      <c r="Z229" s="36"/>
      <c r="AA229" s="36"/>
      <c r="AB229" s="36"/>
      <c r="AC229" s="36"/>
      <c r="AD229" s="36"/>
      <c r="AE229" s="36"/>
      <c r="AT229" s="19" t="s">
        <v>180</v>
      </c>
      <c r="AU229" s="19" t="s">
        <v>82</v>
      </c>
    </row>
    <row r="230" spans="1:65" s="2" customFormat="1" ht="11.25">
      <c r="A230" s="36"/>
      <c r="B230" s="37"/>
      <c r="C230" s="38"/>
      <c r="D230" s="198" t="s">
        <v>182</v>
      </c>
      <c r="E230" s="38"/>
      <c r="F230" s="199" t="s">
        <v>345</v>
      </c>
      <c r="G230" s="38"/>
      <c r="H230" s="38"/>
      <c r="I230" s="195"/>
      <c r="J230" s="38"/>
      <c r="K230" s="38"/>
      <c r="L230" s="41"/>
      <c r="M230" s="196"/>
      <c r="N230" s="197"/>
      <c r="O230" s="66"/>
      <c r="P230" s="66"/>
      <c r="Q230" s="66"/>
      <c r="R230" s="66"/>
      <c r="S230" s="66"/>
      <c r="T230" s="67"/>
      <c r="U230" s="36"/>
      <c r="V230" s="36"/>
      <c r="W230" s="36"/>
      <c r="X230" s="36"/>
      <c r="Y230" s="36"/>
      <c r="Z230" s="36"/>
      <c r="AA230" s="36"/>
      <c r="AB230" s="36"/>
      <c r="AC230" s="36"/>
      <c r="AD230" s="36"/>
      <c r="AE230" s="36"/>
      <c r="AT230" s="19" t="s">
        <v>182</v>
      </c>
      <c r="AU230" s="19" t="s">
        <v>82</v>
      </c>
    </row>
    <row r="231" spans="1:65" s="13" customFormat="1" ht="11.25">
      <c r="B231" s="200"/>
      <c r="C231" s="201"/>
      <c r="D231" s="193" t="s">
        <v>184</v>
      </c>
      <c r="E231" s="202" t="s">
        <v>19</v>
      </c>
      <c r="F231" s="203" t="s">
        <v>346</v>
      </c>
      <c r="G231" s="201"/>
      <c r="H231" s="202" t="s">
        <v>19</v>
      </c>
      <c r="I231" s="204"/>
      <c r="J231" s="201"/>
      <c r="K231" s="201"/>
      <c r="L231" s="205"/>
      <c r="M231" s="206"/>
      <c r="N231" s="207"/>
      <c r="O231" s="207"/>
      <c r="P231" s="207"/>
      <c r="Q231" s="207"/>
      <c r="R231" s="207"/>
      <c r="S231" s="207"/>
      <c r="T231" s="208"/>
      <c r="AT231" s="209" t="s">
        <v>184</v>
      </c>
      <c r="AU231" s="209" t="s">
        <v>82</v>
      </c>
      <c r="AV231" s="13" t="s">
        <v>80</v>
      </c>
      <c r="AW231" s="13" t="s">
        <v>35</v>
      </c>
      <c r="AX231" s="13" t="s">
        <v>73</v>
      </c>
      <c r="AY231" s="209" t="s">
        <v>171</v>
      </c>
    </row>
    <row r="232" spans="1:65" s="13" customFormat="1" ht="11.25">
      <c r="B232" s="200"/>
      <c r="C232" s="201"/>
      <c r="D232" s="193" t="s">
        <v>184</v>
      </c>
      <c r="E232" s="202" t="s">
        <v>19</v>
      </c>
      <c r="F232" s="203" t="s">
        <v>347</v>
      </c>
      <c r="G232" s="201"/>
      <c r="H232" s="202" t="s">
        <v>19</v>
      </c>
      <c r="I232" s="204"/>
      <c r="J232" s="201"/>
      <c r="K232" s="201"/>
      <c r="L232" s="205"/>
      <c r="M232" s="206"/>
      <c r="N232" s="207"/>
      <c r="O232" s="207"/>
      <c r="P232" s="207"/>
      <c r="Q232" s="207"/>
      <c r="R232" s="207"/>
      <c r="S232" s="207"/>
      <c r="T232" s="208"/>
      <c r="AT232" s="209" t="s">
        <v>184</v>
      </c>
      <c r="AU232" s="209" t="s">
        <v>82</v>
      </c>
      <c r="AV232" s="13" t="s">
        <v>80</v>
      </c>
      <c r="AW232" s="13" t="s">
        <v>35</v>
      </c>
      <c r="AX232" s="13" t="s">
        <v>73</v>
      </c>
      <c r="AY232" s="209" t="s">
        <v>171</v>
      </c>
    </row>
    <row r="233" spans="1:65" s="14" customFormat="1" ht="11.25">
      <c r="B233" s="210"/>
      <c r="C233" s="211"/>
      <c r="D233" s="193" t="s">
        <v>184</v>
      </c>
      <c r="E233" s="212" t="s">
        <v>19</v>
      </c>
      <c r="F233" s="213" t="s">
        <v>1628</v>
      </c>
      <c r="G233" s="211"/>
      <c r="H233" s="214">
        <v>34.51</v>
      </c>
      <c r="I233" s="215"/>
      <c r="J233" s="211"/>
      <c r="K233" s="211"/>
      <c r="L233" s="216"/>
      <c r="M233" s="217"/>
      <c r="N233" s="218"/>
      <c r="O233" s="218"/>
      <c r="P233" s="218"/>
      <c r="Q233" s="218"/>
      <c r="R233" s="218"/>
      <c r="S233" s="218"/>
      <c r="T233" s="219"/>
      <c r="AT233" s="220" t="s">
        <v>184</v>
      </c>
      <c r="AU233" s="220" t="s">
        <v>82</v>
      </c>
      <c r="AV233" s="14" t="s">
        <v>82</v>
      </c>
      <c r="AW233" s="14" t="s">
        <v>35</v>
      </c>
      <c r="AX233" s="14" t="s">
        <v>73</v>
      </c>
      <c r="AY233" s="220" t="s">
        <v>171</v>
      </c>
    </row>
    <row r="234" spans="1:65" s="13" customFormat="1" ht="11.25">
      <c r="B234" s="200"/>
      <c r="C234" s="201"/>
      <c r="D234" s="193" t="s">
        <v>184</v>
      </c>
      <c r="E234" s="202" t="s">
        <v>19</v>
      </c>
      <c r="F234" s="203" t="s">
        <v>185</v>
      </c>
      <c r="G234" s="201"/>
      <c r="H234" s="202" t="s">
        <v>19</v>
      </c>
      <c r="I234" s="204"/>
      <c r="J234" s="201"/>
      <c r="K234" s="201"/>
      <c r="L234" s="205"/>
      <c r="M234" s="206"/>
      <c r="N234" s="207"/>
      <c r="O234" s="207"/>
      <c r="P234" s="207"/>
      <c r="Q234" s="207"/>
      <c r="R234" s="207"/>
      <c r="S234" s="207"/>
      <c r="T234" s="208"/>
      <c r="AT234" s="209" t="s">
        <v>184</v>
      </c>
      <c r="AU234" s="209" t="s">
        <v>82</v>
      </c>
      <c r="AV234" s="13" t="s">
        <v>80</v>
      </c>
      <c r="AW234" s="13" t="s">
        <v>35</v>
      </c>
      <c r="AX234" s="13" t="s">
        <v>73</v>
      </c>
      <c r="AY234" s="209" t="s">
        <v>171</v>
      </c>
    </row>
    <row r="235" spans="1:65" s="14" customFormat="1" ht="11.25">
      <c r="B235" s="210"/>
      <c r="C235" s="211"/>
      <c r="D235" s="193" t="s">
        <v>184</v>
      </c>
      <c r="E235" s="212" t="s">
        <v>19</v>
      </c>
      <c r="F235" s="213" t="s">
        <v>1629</v>
      </c>
      <c r="G235" s="211"/>
      <c r="H235" s="214">
        <v>6.88</v>
      </c>
      <c r="I235" s="215"/>
      <c r="J235" s="211"/>
      <c r="K235" s="211"/>
      <c r="L235" s="216"/>
      <c r="M235" s="217"/>
      <c r="N235" s="218"/>
      <c r="O235" s="218"/>
      <c r="P235" s="218"/>
      <c r="Q235" s="218"/>
      <c r="R235" s="218"/>
      <c r="S235" s="218"/>
      <c r="T235" s="219"/>
      <c r="AT235" s="220" t="s">
        <v>184</v>
      </c>
      <c r="AU235" s="220" t="s">
        <v>82</v>
      </c>
      <c r="AV235" s="14" t="s">
        <v>82</v>
      </c>
      <c r="AW235" s="14" t="s">
        <v>35</v>
      </c>
      <c r="AX235" s="14" t="s">
        <v>73</v>
      </c>
      <c r="AY235" s="220" t="s">
        <v>171</v>
      </c>
    </row>
    <row r="236" spans="1:65" s="13" customFormat="1" ht="11.25">
      <c r="B236" s="200"/>
      <c r="C236" s="201"/>
      <c r="D236" s="193" t="s">
        <v>184</v>
      </c>
      <c r="E236" s="202" t="s">
        <v>19</v>
      </c>
      <c r="F236" s="203" t="s">
        <v>187</v>
      </c>
      <c r="G236" s="201"/>
      <c r="H236" s="202" t="s">
        <v>19</v>
      </c>
      <c r="I236" s="204"/>
      <c r="J236" s="201"/>
      <c r="K236" s="201"/>
      <c r="L236" s="205"/>
      <c r="M236" s="206"/>
      <c r="N236" s="207"/>
      <c r="O236" s="207"/>
      <c r="P236" s="207"/>
      <c r="Q236" s="207"/>
      <c r="R236" s="207"/>
      <c r="S236" s="207"/>
      <c r="T236" s="208"/>
      <c r="AT236" s="209" t="s">
        <v>184</v>
      </c>
      <c r="AU236" s="209" t="s">
        <v>82</v>
      </c>
      <c r="AV236" s="13" t="s">
        <v>80</v>
      </c>
      <c r="AW236" s="13" t="s">
        <v>35</v>
      </c>
      <c r="AX236" s="13" t="s">
        <v>73</v>
      </c>
      <c r="AY236" s="209" t="s">
        <v>171</v>
      </c>
    </row>
    <row r="237" spans="1:65" s="14" customFormat="1" ht="11.25">
      <c r="B237" s="210"/>
      <c r="C237" s="211"/>
      <c r="D237" s="193" t="s">
        <v>184</v>
      </c>
      <c r="E237" s="212" t="s">
        <v>19</v>
      </c>
      <c r="F237" s="213" t="s">
        <v>1629</v>
      </c>
      <c r="G237" s="211"/>
      <c r="H237" s="214">
        <v>6.88</v>
      </c>
      <c r="I237" s="215"/>
      <c r="J237" s="211"/>
      <c r="K237" s="211"/>
      <c r="L237" s="216"/>
      <c r="M237" s="217"/>
      <c r="N237" s="218"/>
      <c r="O237" s="218"/>
      <c r="P237" s="218"/>
      <c r="Q237" s="218"/>
      <c r="R237" s="218"/>
      <c r="S237" s="218"/>
      <c r="T237" s="219"/>
      <c r="AT237" s="220" t="s">
        <v>184</v>
      </c>
      <c r="AU237" s="220" t="s">
        <v>82</v>
      </c>
      <c r="AV237" s="14" t="s">
        <v>82</v>
      </c>
      <c r="AW237" s="14" t="s">
        <v>35</v>
      </c>
      <c r="AX237" s="14" t="s">
        <v>73</v>
      </c>
      <c r="AY237" s="220" t="s">
        <v>171</v>
      </c>
    </row>
    <row r="238" spans="1:65" s="15" customFormat="1" ht="11.25">
      <c r="B238" s="221"/>
      <c r="C238" s="222"/>
      <c r="D238" s="193" t="s">
        <v>184</v>
      </c>
      <c r="E238" s="223" t="s">
        <v>19</v>
      </c>
      <c r="F238" s="224" t="s">
        <v>189</v>
      </c>
      <c r="G238" s="222"/>
      <c r="H238" s="225">
        <v>48.27</v>
      </c>
      <c r="I238" s="226"/>
      <c r="J238" s="222"/>
      <c r="K238" s="222"/>
      <c r="L238" s="227"/>
      <c r="M238" s="228"/>
      <c r="N238" s="229"/>
      <c r="O238" s="229"/>
      <c r="P238" s="229"/>
      <c r="Q238" s="229"/>
      <c r="R238" s="229"/>
      <c r="S238" s="229"/>
      <c r="T238" s="230"/>
      <c r="AT238" s="231" t="s">
        <v>184</v>
      </c>
      <c r="AU238" s="231" t="s">
        <v>82</v>
      </c>
      <c r="AV238" s="15" t="s">
        <v>178</v>
      </c>
      <c r="AW238" s="15" t="s">
        <v>35</v>
      </c>
      <c r="AX238" s="15" t="s">
        <v>80</v>
      </c>
      <c r="AY238" s="231" t="s">
        <v>171</v>
      </c>
    </row>
    <row r="239" spans="1:65" s="2" customFormat="1" ht="24.2" customHeight="1">
      <c r="A239" s="36"/>
      <c r="B239" s="37"/>
      <c r="C239" s="180" t="s">
        <v>351</v>
      </c>
      <c r="D239" s="180" t="s">
        <v>173</v>
      </c>
      <c r="E239" s="181" t="s">
        <v>352</v>
      </c>
      <c r="F239" s="182" t="s">
        <v>353</v>
      </c>
      <c r="G239" s="183" t="s">
        <v>176</v>
      </c>
      <c r="H239" s="184">
        <v>52</v>
      </c>
      <c r="I239" s="185"/>
      <c r="J239" s="186">
        <f>ROUND(I239*H239,2)</f>
        <v>0</v>
      </c>
      <c r="K239" s="182" t="s">
        <v>177</v>
      </c>
      <c r="L239" s="41"/>
      <c r="M239" s="187" t="s">
        <v>19</v>
      </c>
      <c r="N239" s="188" t="s">
        <v>44</v>
      </c>
      <c r="O239" s="66"/>
      <c r="P239" s="189">
        <f>O239*H239</f>
        <v>0</v>
      </c>
      <c r="Q239" s="189">
        <v>0</v>
      </c>
      <c r="R239" s="189">
        <f>Q239*H239</f>
        <v>0</v>
      </c>
      <c r="S239" s="189">
        <v>0</v>
      </c>
      <c r="T239" s="190">
        <f>S239*H239</f>
        <v>0</v>
      </c>
      <c r="U239" s="36"/>
      <c r="V239" s="36"/>
      <c r="W239" s="36"/>
      <c r="X239" s="36"/>
      <c r="Y239" s="36"/>
      <c r="Z239" s="36"/>
      <c r="AA239" s="36"/>
      <c r="AB239" s="36"/>
      <c r="AC239" s="36"/>
      <c r="AD239" s="36"/>
      <c r="AE239" s="36"/>
      <c r="AR239" s="191" t="s">
        <v>178</v>
      </c>
      <c r="AT239" s="191" t="s">
        <v>173</v>
      </c>
      <c r="AU239" s="191" t="s">
        <v>82</v>
      </c>
      <c r="AY239" s="19" t="s">
        <v>171</v>
      </c>
      <c r="BE239" s="192">
        <f>IF(N239="základní",J239,0)</f>
        <v>0</v>
      </c>
      <c r="BF239" s="192">
        <f>IF(N239="snížená",J239,0)</f>
        <v>0</v>
      </c>
      <c r="BG239" s="192">
        <f>IF(N239="zákl. přenesená",J239,0)</f>
        <v>0</v>
      </c>
      <c r="BH239" s="192">
        <f>IF(N239="sníž. přenesená",J239,0)</f>
        <v>0</v>
      </c>
      <c r="BI239" s="192">
        <f>IF(N239="nulová",J239,0)</f>
        <v>0</v>
      </c>
      <c r="BJ239" s="19" t="s">
        <v>80</v>
      </c>
      <c r="BK239" s="192">
        <f>ROUND(I239*H239,2)</f>
        <v>0</v>
      </c>
      <c r="BL239" s="19" t="s">
        <v>178</v>
      </c>
      <c r="BM239" s="191" t="s">
        <v>1630</v>
      </c>
    </row>
    <row r="240" spans="1:65" s="2" customFormat="1" ht="29.25">
      <c r="A240" s="36"/>
      <c r="B240" s="37"/>
      <c r="C240" s="38"/>
      <c r="D240" s="193" t="s">
        <v>180</v>
      </c>
      <c r="E240" s="38"/>
      <c r="F240" s="194" t="s">
        <v>355</v>
      </c>
      <c r="G240" s="38"/>
      <c r="H240" s="38"/>
      <c r="I240" s="195"/>
      <c r="J240" s="38"/>
      <c r="K240" s="38"/>
      <c r="L240" s="41"/>
      <c r="M240" s="196"/>
      <c r="N240" s="197"/>
      <c r="O240" s="66"/>
      <c r="P240" s="66"/>
      <c r="Q240" s="66"/>
      <c r="R240" s="66"/>
      <c r="S240" s="66"/>
      <c r="T240" s="67"/>
      <c r="U240" s="36"/>
      <c r="V240" s="36"/>
      <c r="W240" s="36"/>
      <c r="X240" s="36"/>
      <c r="Y240" s="36"/>
      <c r="Z240" s="36"/>
      <c r="AA240" s="36"/>
      <c r="AB240" s="36"/>
      <c r="AC240" s="36"/>
      <c r="AD240" s="36"/>
      <c r="AE240" s="36"/>
      <c r="AT240" s="19" t="s">
        <v>180</v>
      </c>
      <c r="AU240" s="19" t="s">
        <v>82</v>
      </c>
    </row>
    <row r="241" spans="1:65" s="2" customFormat="1" ht="11.25">
      <c r="A241" s="36"/>
      <c r="B241" s="37"/>
      <c r="C241" s="38"/>
      <c r="D241" s="198" t="s">
        <v>182</v>
      </c>
      <c r="E241" s="38"/>
      <c r="F241" s="199" t="s">
        <v>356</v>
      </c>
      <c r="G241" s="38"/>
      <c r="H241" s="38"/>
      <c r="I241" s="195"/>
      <c r="J241" s="38"/>
      <c r="K241" s="38"/>
      <c r="L241" s="41"/>
      <c r="M241" s="196"/>
      <c r="N241" s="197"/>
      <c r="O241" s="66"/>
      <c r="P241" s="66"/>
      <c r="Q241" s="66"/>
      <c r="R241" s="66"/>
      <c r="S241" s="66"/>
      <c r="T241" s="67"/>
      <c r="U241" s="36"/>
      <c r="V241" s="36"/>
      <c r="W241" s="36"/>
      <c r="X241" s="36"/>
      <c r="Y241" s="36"/>
      <c r="Z241" s="36"/>
      <c r="AA241" s="36"/>
      <c r="AB241" s="36"/>
      <c r="AC241" s="36"/>
      <c r="AD241" s="36"/>
      <c r="AE241" s="36"/>
      <c r="AT241" s="19" t="s">
        <v>182</v>
      </c>
      <c r="AU241" s="19" t="s">
        <v>82</v>
      </c>
    </row>
    <row r="242" spans="1:65" s="13" customFormat="1" ht="11.25">
      <c r="B242" s="200"/>
      <c r="C242" s="201"/>
      <c r="D242" s="193" t="s">
        <v>184</v>
      </c>
      <c r="E242" s="202" t="s">
        <v>19</v>
      </c>
      <c r="F242" s="203" t="s">
        <v>331</v>
      </c>
      <c r="G242" s="201"/>
      <c r="H242" s="202" t="s">
        <v>19</v>
      </c>
      <c r="I242" s="204"/>
      <c r="J242" s="201"/>
      <c r="K242" s="201"/>
      <c r="L242" s="205"/>
      <c r="M242" s="206"/>
      <c r="N242" s="207"/>
      <c r="O242" s="207"/>
      <c r="P242" s="207"/>
      <c r="Q242" s="207"/>
      <c r="R242" s="207"/>
      <c r="S242" s="207"/>
      <c r="T242" s="208"/>
      <c r="AT242" s="209" t="s">
        <v>184</v>
      </c>
      <c r="AU242" s="209" t="s">
        <v>82</v>
      </c>
      <c r="AV242" s="13" t="s">
        <v>80</v>
      </c>
      <c r="AW242" s="13" t="s">
        <v>35</v>
      </c>
      <c r="AX242" s="13" t="s">
        <v>73</v>
      </c>
      <c r="AY242" s="209" t="s">
        <v>171</v>
      </c>
    </row>
    <row r="243" spans="1:65" s="14" customFormat="1" ht="11.25">
      <c r="B243" s="210"/>
      <c r="C243" s="211"/>
      <c r="D243" s="193" t="s">
        <v>184</v>
      </c>
      <c r="E243" s="212" t="s">
        <v>19</v>
      </c>
      <c r="F243" s="213" t="s">
        <v>1580</v>
      </c>
      <c r="G243" s="211"/>
      <c r="H243" s="214">
        <v>28</v>
      </c>
      <c r="I243" s="215"/>
      <c r="J243" s="211"/>
      <c r="K243" s="211"/>
      <c r="L243" s="216"/>
      <c r="M243" s="217"/>
      <c r="N243" s="218"/>
      <c r="O243" s="218"/>
      <c r="P243" s="218"/>
      <c r="Q243" s="218"/>
      <c r="R243" s="218"/>
      <c r="S243" s="218"/>
      <c r="T243" s="219"/>
      <c r="AT243" s="220" t="s">
        <v>184</v>
      </c>
      <c r="AU243" s="220" t="s">
        <v>82</v>
      </c>
      <c r="AV243" s="14" t="s">
        <v>82</v>
      </c>
      <c r="AW243" s="14" t="s">
        <v>35</v>
      </c>
      <c r="AX243" s="14" t="s">
        <v>73</v>
      </c>
      <c r="AY243" s="220" t="s">
        <v>171</v>
      </c>
    </row>
    <row r="244" spans="1:65" s="13" customFormat="1" ht="11.25">
      <c r="B244" s="200"/>
      <c r="C244" s="201"/>
      <c r="D244" s="193" t="s">
        <v>184</v>
      </c>
      <c r="E244" s="202" t="s">
        <v>19</v>
      </c>
      <c r="F244" s="203" t="s">
        <v>333</v>
      </c>
      <c r="G244" s="201"/>
      <c r="H244" s="202" t="s">
        <v>19</v>
      </c>
      <c r="I244" s="204"/>
      <c r="J244" s="201"/>
      <c r="K244" s="201"/>
      <c r="L244" s="205"/>
      <c r="M244" s="206"/>
      <c r="N244" s="207"/>
      <c r="O244" s="207"/>
      <c r="P244" s="207"/>
      <c r="Q244" s="207"/>
      <c r="R244" s="207"/>
      <c r="S244" s="207"/>
      <c r="T244" s="208"/>
      <c r="AT244" s="209" t="s">
        <v>184</v>
      </c>
      <c r="AU244" s="209" t="s">
        <v>82</v>
      </c>
      <c r="AV244" s="13" t="s">
        <v>80</v>
      </c>
      <c r="AW244" s="13" t="s">
        <v>35</v>
      </c>
      <c r="AX244" s="13" t="s">
        <v>73</v>
      </c>
      <c r="AY244" s="209" t="s">
        <v>171</v>
      </c>
    </row>
    <row r="245" spans="1:65" s="14" customFormat="1" ht="11.25">
      <c r="B245" s="210"/>
      <c r="C245" s="211"/>
      <c r="D245" s="193" t="s">
        <v>184</v>
      </c>
      <c r="E245" s="212" t="s">
        <v>19</v>
      </c>
      <c r="F245" s="213" t="s">
        <v>1581</v>
      </c>
      <c r="G245" s="211"/>
      <c r="H245" s="214">
        <v>24</v>
      </c>
      <c r="I245" s="215"/>
      <c r="J245" s="211"/>
      <c r="K245" s="211"/>
      <c r="L245" s="216"/>
      <c r="M245" s="217"/>
      <c r="N245" s="218"/>
      <c r="O245" s="218"/>
      <c r="P245" s="218"/>
      <c r="Q245" s="218"/>
      <c r="R245" s="218"/>
      <c r="S245" s="218"/>
      <c r="T245" s="219"/>
      <c r="AT245" s="220" t="s">
        <v>184</v>
      </c>
      <c r="AU245" s="220" t="s">
        <v>82</v>
      </c>
      <c r="AV245" s="14" t="s">
        <v>82</v>
      </c>
      <c r="AW245" s="14" t="s">
        <v>35</v>
      </c>
      <c r="AX245" s="14" t="s">
        <v>73</v>
      </c>
      <c r="AY245" s="220" t="s">
        <v>171</v>
      </c>
    </row>
    <row r="246" spans="1:65" s="15" customFormat="1" ht="11.25">
      <c r="B246" s="221"/>
      <c r="C246" s="222"/>
      <c r="D246" s="193" t="s">
        <v>184</v>
      </c>
      <c r="E246" s="223" t="s">
        <v>19</v>
      </c>
      <c r="F246" s="224" t="s">
        <v>189</v>
      </c>
      <c r="G246" s="222"/>
      <c r="H246" s="225">
        <v>52</v>
      </c>
      <c r="I246" s="226"/>
      <c r="J246" s="222"/>
      <c r="K246" s="222"/>
      <c r="L246" s="227"/>
      <c r="M246" s="228"/>
      <c r="N246" s="229"/>
      <c r="O246" s="229"/>
      <c r="P246" s="229"/>
      <c r="Q246" s="229"/>
      <c r="R246" s="229"/>
      <c r="S246" s="229"/>
      <c r="T246" s="230"/>
      <c r="AT246" s="231" t="s">
        <v>184</v>
      </c>
      <c r="AU246" s="231" t="s">
        <v>82</v>
      </c>
      <c r="AV246" s="15" t="s">
        <v>178</v>
      </c>
      <c r="AW246" s="15" t="s">
        <v>35</v>
      </c>
      <c r="AX246" s="15" t="s">
        <v>80</v>
      </c>
      <c r="AY246" s="231" t="s">
        <v>171</v>
      </c>
    </row>
    <row r="247" spans="1:65" s="2" customFormat="1" ht="16.5" customHeight="1">
      <c r="A247" s="36"/>
      <c r="B247" s="37"/>
      <c r="C247" s="180" t="s">
        <v>358</v>
      </c>
      <c r="D247" s="180" t="s">
        <v>173</v>
      </c>
      <c r="E247" s="181" t="s">
        <v>359</v>
      </c>
      <c r="F247" s="182" t="s">
        <v>360</v>
      </c>
      <c r="G247" s="183" t="s">
        <v>176</v>
      </c>
      <c r="H247" s="184">
        <v>58</v>
      </c>
      <c r="I247" s="185"/>
      <c r="J247" s="186">
        <f>ROUND(I247*H247,2)</f>
        <v>0</v>
      </c>
      <c r="K247" s="182" t="s">
        <v>177</v>
      </c>
      <c r="L247" s="41"/>
      <c r="M247" s="187" t="s">
        <v>19</v>
      </c>
      <c r="N247" s="188" t="s">
        <v>44</v>
      </c>
      <c r="O247" s="66"/>
      <c r="P247" s="189">
        <f>O247*H247</f>
        <v>0</v>
      </c>
      <c r="Q247" s="189">
        <v>0</v>
      </c>
      <c r="R247" s="189">
        <f>Q247*H247</f>
        <v>0</v>
      </c>
      <c r="S247" s="189">
        <v>0</v>
      </c>
      <c r="T247" s="190">
        <f>S247*H247</f>
        <v>0</v>
      </c>
      <c r="U247" s="36"/>
      <c r="V247" s="36"/>
      <c r="W247" s="36"/>
      <c r="X247" s="36"/>
      <c r="Y247" s="36"/>
      <c r="Z247" s="36"/>
      <c r="AA247" s="36"/>
      <c r="AB247" s="36"/>
      <c r="AC247" s="36"/>
      <c r="AD247" s="36"/>
      <c r="AE247" s="36"/>
      <c r="AR247" s="191" t="s">
        <v>178</v>
      </c>
      <c r="AT247" s="191" t="s">
        <v>173</v>
      </c>
      <c r="AU247" s="191" t="s">
        <v>82</v>
      </c>
      <c r="AY247" s="19" t="s">
        <v>171</v>
      </c>
      <c r="BE247" s="192">
        <f>IF(N247="základní",J247,0)</f>
        <v>0</v>
      </c>
      <c r="BF247" s="192">
        <f>IF(N247="snížená",J247,0)</f>
        <v>0</v>
      </c>
      <c r="BG247" s="192">
        <f>IF(N247="zákl. přenesená",J247,0)</f>
        <v>0</v>
      </c>
      <c r="BH247" s="192">
        <f>IF(N247="sníž. přenesená",J247,0)</f>
        <v>0</v>
      </c>
      <c r="BI247" s="192">
        <f>IF(N247="nulová",J247,0)</f>
        <v>0</v>
      </c>
      <c r="BJ247" s="19" t="s">
        <v>80</v>
      </c>
      <c r="BK247" s="192">
        <f>ROUND(I247*H247,2)</f>
        <v>0</v>
      </c>
      <c r="BL247" s="19" t="s">
        <v>178</v>
      </c>
      <c r="BM247" s="191" t="s">
        <v>1631</v>
      </c>
    </row>
    <row r="248" spans="1:65" s="2" customFormat="1" ht="29.25">
      <c r="A248" s="36"/>
      <c r="B248" s="37"/>
      <c r="C248" s="38"/>
      <c r="D248" s="193" t="s">
        <v>180</v>
      </c>
      <c r="E248" s="38"/>
      <c r="F248" s="194" t="s">
        <v>362</v>
      </c>
      <c r="G248" s="38"/>
      <c r="H248" s="38"/>
      <c r="I248" s="195"/>
      <c r="J248" s="38"/>
      <c r="K248" s="38"/>
      <c r="L248" s="41"/>
      <c r="M248" s="196"/>
      <c r="N248" s="197"/>
      <c r="O248" s="66"/>
      <c r="P248" s="66"/>
      <c r="Q248" s="66"/>
      <c r="R248" s="66"/>
      <c r="S248" s="66"/>
      <c r="T248" s="67"/>
      <c r="U248" s="36"/>
      <c r="V248" s="36"/>
      <c r="W248" s="36"/>
      <c r="X248" s="36"/>
      <c r="Y248" s="36"/>
      <c r="Z248" s="36"/>
      <c r="AA248" s="36"/>
      <c r="AB248" s="36"/>
      <c r="AC248" s="36"/>
      <c r="AD248" s="36"/>
      <c r="AE248" s="36"/>
      <c r="AT248" s="19" t="s">
        <v>180</v>
      </c>
      <c r="AU248" s="19" t="s">
        <v>82</v>
      </c>
    </row>
    <row r="249" spans="1:65" s="2" customFormat="1" ht="11.25">
      <c r="A249" s="36"/>
      <c r="B249" s="37"/>
      <c r="C249" s="38"/>
      <c r="D249" s="198" t="s">
        <v>182</v>
      </c>
      <c r="E249" s="38"/>
      <c r="F249" s="199" t="s">
        <v>363</v>
      </c>
      <c r="G249" s="38"/>
      <c r="H249" s="38"/>
      <c r="I249" s="195"/>
      <c r="J249" s="38"/>
      <c r="K249" s="38"/>
      <c r="L249" s="41"/>
      <c r="M249" s="196"/>
      <c r="N249" s="197"/>
      <c r="O249" s="66"/>
      <c r="P249" s="66"/>
      <c r="Q249" s="66"/>
      <c r="R249" s="66"/>
      <c r="S249" s="66"/>
      <c r="T249" s="67"/>
      <c r="U249" s="36"/>
      <c r="V249" s="36"/>
      <c r="W249" s="36"/>
      <c r="X249" s="36"/>
      <c r="Y249" s="36"/>
      <c r="Z249" s="36"/>
      <c r="AA249" s="36"/>
      <c r="AB249" s="36"/>
      <c r="AC249" s="36"/>
      <c r="AD249" s="36"/>
      <c r="AE249" s="36"/>
      <c r="AT249" s="19" t="s">
        <v>182</v>
      </c>
      <c r="AU249" s="19" t="s">
        <v>82</v>
      </c>
    </row>
    <row r="250" spans="1:65" s="13" customFormat="1" ht="11.25">
      <c r="B250" s="200"/>
      <c r="C250" s="201"/>
      <c r="D250" s="193" t="s">
        <v>184</v>
      </c>
      <c r="E250" s="202" t="s">
        <v>19</v>
      </c>
      <c r="F250" s="203" t="s">
        <v>185</v>
      </c>
      <c r="G250" s="201"/>
      <c r="H250" s="202" t="s">
        <v>19</v>
      </c>
      <c r="I250" s="204"/>
      <c r="J250" s="201"/>
      <c r="K250" s="201"/>
      <c r="L250" s="205"/>
      <c r="M250" s="206"/>
      <c r="N250" s="207"/>
      <c r="O250" s="207"/>
      <c r="P250" s="207"/>
      <c r="Q250" s="207"/>
      <c r="R250" s="207"/>
      <c r="S250" s="207"/>
      <c r="T250" s="208"/>
      <c r="AT250" s="209" t="s">
        <v>184</v>
      </c>
      <c r="AU250" s="209" t="s">
        <v>82</v>
      </c>
      <c r="AV250" s="13" t="s">
        <v>80</v>
      </c>
      <c r="AW250" s="13" t="s">
        <v>35</v>
      </c>
      <c r="AX250" s="13" t="s">
        <v>73</v>
      </c>
      <c r="AY250" s="209" t="s">
        <v>171</v>
      </c>
    </row>
    <row r="251" spans="1:65" s="14" customFormat="1" ht="11.25">
      <c r="B251" s="210"/>
      <c r="C251" s="211"/>
      <c r="D251" s="193" t="s">
        <v>184</v>
      </c>
      <c r="E251" s="212" t="s">
        <v>19</v>
      </c>
      <c r="F251" s="213" t="s">
        <v>1632</v>
      </c>
      <c r="G251" s="211"/>
      <c r="H251" s="214">
        <v>28</v>
      </c>
      <c r="I251" s="215"/>
      <c r="J251" s="211"/>
      <c r="K251" s="211"/>
      <c r="L251" s="216"/>
      <c r="M251" s="217"/>
      <c r="N251" s="218"/>
      <c r="O251" s="218"/>
      <c r="P251" s="218"/>
      <c r="Q251" s="218"/>
      <c r="R251" s="218"/>
      <c r="S251" s="218"/>
      <c r="T251" s="219"/>
      <c r="AT251" s="220" t="s">
        <v>184</v>
      </c>
      <c r="AU251" s="220" t="s">
        <v>82</v>
      </c>
      <c r="AV251" s="14" t="s">
        <v>82</v>
      </c>
      <c r="AW251" s="14" t="s">
        <v>35</v>
      </c>
      <c r="AX251" s="14" t="s">
        <v>73</v>
      </c>
      <c r="AY251" s="220" t="s">
        <v>171</v>
      </c>
    </row>
    <row r="252" spans="1:65" s="13" customFormat="1" ht="11.25">
      <c r="B252" s="200"/>
      <c r="C252" s="201"/>
      <c r="D252" s="193" t="s">
        <v>184</v>
      </c>
      <c r="E252" s="202" t="s">
        <v>19</v>
      </c>
      <c r="F252" s="203" t="s">
        <v>187</v>
      </c>
      <c r="G252" s="201"/>
      <c r="H252" s="202" t="s">
        <v>19</v>
      </c>
      <c r="I252" s="204"/>
      <c r="J252" s="201"/>
      <c r="K252" s="201"/>
      <c r="L252" s="205"/>
      <c r="M252" s="206"/>
      <c r="N252" s="207"/>
      <c r="O252" s="207"/>
      <c r="P252" s="207"/>
      <c r="Q252" s="207"/>
      <c r="R252" s="207"/>
      <c r="S252" s="207"/>
      <c r="T252" s="208"/>
      <c r="AT252" s="209" t="s">
        <v>184</v>
      </c>
      <c r="AU252" s="209" t="s">
        <v>82</v>
      </c>
      <c r="AV252" s="13" t="s">
        <v>80</v>
      </c>
      <c r="AW252" s="13" t="s">
        <v>35</v>
      </c>
      <c r="AX252" s="13" t="s">
        <v>73</v>
      </c>
      <c r="AY252" s="209" t="s">
        <v>171</v>
      </c>
    </row>
    <row r="253" spans="1:65" s="14" customFormat="1" ht="11.25">
      <c r="B253" s="210"/>
      <c r="C253" s="211"/>
      <c r="D253" s="193" t="s">
        <v>184</v>
      </c>
      <c r="E253" s="212" t="s">
        <v>19</v>
      </c>
      <c r="F253" s="213" t="s">
        <v>1633</v>
      </c>
      <c r="G253" s="211"/>
      <c r="H253" s="214">
        <v>30</v>
      </c>
      <c r="I253" s="215"/>
      <c r="J253" s="211"/>
      <c r="K253" s="211"/>
      <c r="L253" s="216"/>
      <c r="M253" s="217"/>
      <c r="N253" s="218"/>
      <c r="O253" s="218"/>
      <c r="P253" s="218"/>
      <c r="Q253" s="218"/>
      <c r="R253" s="218"/>
      <c r="S253" s="218"/>
      <c r="T253" s="219"/>
      <c r="AT253" s="220" t="s">
        <v>184</v>
      </c>
      <c r="AU253" s="220" t="s">
        <v>82</v>
      </c>
      <c r="AV253" s="14" t="s">
        <v>82</v>
      </c>
      <c r="AW253" s="14" t="s">
        <v>35</v>
      </c>
      <c r="AX253" s="14" t="s">
        <v>73</v>
      </c>
      <c r="AY253" s="220" t="s">
        <v>171</v>
      </c>
    </row>
    <row r="254" spans="1:65" s="15" customFormat="1" ht="11.25">
      <c r="B254" s="221"/>
      <c r="C254" s="222"/>
      <c r="D254" s="193" t="s">
        <v>184</v>
      </c>
      <c r="E254" s="223" t="s">
        <v>19</v>
      </c>
      <c r="F254" s="224" t="s">
        <v>189</v>
      </c>
      <c r="G254" s="222"/>
      <c r="H254" s="225">
        <v>58</v>
      </c>
      <c r="I254" s="226"/>
      <c r="J254" s="222"/>
      <c r="K254" s="222"/>
      <c r="L254" s="227"/>
      <c r="M254" s="228"/>
      <c r="N254" s="229"/>
      <c r="O254" s="229"/>
      <c r="P254" s="229"/>
      <c r="Q254" s="229"/>
      <c r="R254" s="229"/>
      <c r="S254" s="229"/>
      <c r="T254" s="230"/>
      <c r="AT254" s="231" t="s">
        <v>184</v>
      </c>
      <c r="AU254" s="231" t="s">
        <v>82</v>
      </c>
      <c r="AV254" s="15" t="s">
        <v>178</v>
      </c>
      <c r="AW254" s="15" t="s">
        <v>35</v>
      </c>
      <c r="AX254" s="15" t="s">
        <v>80</v>
      </c>
      <c r="AY254" s="231" t="s">
        <v>171</v>
      </c>
    </row>
    <row r="255" spans="1:65" s="12" customFormat="1" ht="22.9" customHeight="1">
      <c r="B255" s="164"/>
      <c r="C255" s="165"/>
      <c r="D255" s="166" t="s">
        <v>72</v>
      </c>
      <c r="E255" s="178" t="s">
        <v>82</v>
      </c>
      <c r="F255" s="178" t="s">
        <v>364</v>
      </c>
      <c r="G255" s="165"/>
      <c r="H255" s="165"/>
      <c r="I255" s="168"/>
      <c r="J255" s="179">
        <f>BK255</f>
        <v>0</v>
      </c>
      <c r="K255" s="165"/>
      <c r="L255" s="170"/>
      <c r="M255" s="171"/>
      <c r="N255" s="172"/>
      <c r="O255" s="172"/>
      <c r="P255" s="173">
        <f>SUM(P256:P355)</f>
        <v>0</v>
      </c>
      <c r="Q255" s="172"/>
      <c r="R255" s="173">
        <f>SUM(R256:R355)</f>
        <v>34.831960759999994</v>
      </c>
      <c r="S255" s="172"/>
      <c r="T255" s="174">
        <f>SUM(T256:T355)</f>
        <v>0</v>
      </c>
      <c r="AR255" s="175" t="s">
        <v>80</v>
      </c>
      <c r="AT255" s="176" t="s">
        <v>72</v>
      </c>
      <c r="AU255" s="176" t="s">
        <v>80</v>
      </c>
      <c r="AY255" s="175" t="s">
        <v>171</v>
      </c>
      <c r="BK255" s="177">
        <f>SUM(BK256:BK355)</f>
        <v>0</v>
      </c>
    </row>
    <row r="256" spans="1:65" s="2" customFormat="1" ht="24.2" customHeight="1">
      <c r="A256" s="36"/>
      <c r="B256" s="37"/>
      <c r="C256" s="180" t="s">
        <v>365</v>
      </c>
      <c r="D256" s="180" t="s">
        <v>173</v>
      </c>
      <c r="E256" s="181" t="s">
        <v>366</v>
      </c>
      <c r="F256" s="182" t="s">
        <v>367</v>
      </c>
      <c r="G256" s="183" t="s">
        <v>220</v>
      </c>
      <c r="H256" s="184">
        <v>5.6260000000000003</v>
      </c>
      <c r="I256" s="185"/>
      <c r="J256" s="186">
        <f>ROUND(I256*H256,2)</f>
        <v>0</v>
      </c>
      <c r="K256" s="182" t="s">
        <v>177</v>
      </c>
      <c r="L256" s="41"/>
      <c r="M256" s="187" t="s">
        <v>19</v>
      </c>
      <c r="N256" s="188" t="s">
        <v>44</v>
      </c>
      <c r="O256" s="66"/>
      <c r="P256" s="189">
        <f>O256*H256</f>
        <v>0</v>
      </c>
      <c r="Q256" s="189">
        <v>2.16</v>
      </c>
      <c r="R256" s="189">
        <f>Q256*H256</f>
        <v>12.152160000000002</v>
      </c>
      <c r="S256" s="189">
        <v>0</v>
      </c>
      <c r="T256" s="190">
        <f>S256*H256</f>
        <v>0</v>
      </c>
      <c r="U256" s="36"/>
      <c r="V256" s="36"/>
      <c r="W256" s="36"/>
      <c r="X256" s="36"/>
      <c r="Y256" s="36"/>
      <c r="Z256" s="36"/>
      <c r="AA256" s="36"/>
      <c r="AB256" s="36"/>
      <c r="AC256" s="36"/>
      <c r="AD256" s="36"/>
      <c r="AE256" s="36"/>
      <c r="AR256" s="191" t="s">
        <v>178</v>
      </c>
      <c r="AT256" s="191" t="s">
        <v>173</v>
      </c>
      <c r="AU256" s="191" t="s">
        <v>82</v>
      </c>
      <c r="AY256" s="19" t="s">
        <v>171</v>
      </c>
      <c r="BE256" s="192">
        <f>IF(N256="základní",J256,0)</f>
        <v>0</v>
      </c>
      <c r="BF256" s="192">
        <f>IF(N256="snížená",J256,0)</f>
        <v>0</v>
      </c>
      <c r="BG256" s="192">
        <f>IF(N256="zákl. přenesená",J256,0)</f>
        <v>0</v>
      </c>
      <c r="BH256" s="192">
        <f>IF(N256="sníž. přenesená",J256,0)</f>
        <v>0</v>
      </c>
      <c r="BI256" s="192">
        <f>IF(N256="nulová",J256,0)</f>
        <v>0</v>
      </c>
      <c r="BJ256" s="19" t="s">
        <v>80</v>
      </c>
      <c r="BK256" s="192">
        <f>ROUND(I256*H256,2)</f>
        <v>0</v>
      </c>
      <c r="BL256" s="19" t="s">
        <v>178</v>
      </c>
      <c r="BM256" s="191" t="s">
        <v>1634</v>
      </c>
    </row>
    <row r="257" spans="1:65" s="2" customFormat="1" ht="19.5">
      <c r="A257" s="36"/>
      <c r="B257" s="37"/>
      <c r="C257" s="38"/>
      <c r="D257" s="193" t="s">
        <v>180</v>
      </c>
      <c r="E257" s="38"/>
      <c r="F257" s="194" t="s">
        <v>369</v>
      </c>
      <c r="G257" s="38"/>
      <c r="H257" s="38"/>
      <c r="I257" s="195"/>
      <c r="J257" s="38"/>
      <c r="K257" s="38"/>
      <c r="L257" s="41"/>
      <c r="M257" s="196"/>
      <c r="N257" s="197"/>
      <c r="O257" s="66"/>
      <c r="P257" s="66"/>
      <c r="Q257" s="66"/>
      <c r="R257" s="66"/>
      <c r="S257" s="66"/>
      <c r="T257" s="67"/>
      <c r="U257" s="36"/>
      <c r="V257" s="36"/>
      <c r="W257" s="36"/>
      <c r="X257" s="36"/>
      <c r="Y257" s="36"/>
      <c r="Z257" s="36"/>
      <c r="AA257" s="36"/>
      <c r="AB257" s="36"/>
      <c r="AC257" s="36"/>
      <c r="AD257" s="36"/>
      <c r="AE257" s="36"/>
      <c r="AT257" s="19" t="s">
        <v>180</v>
      </c>
      <c r="AU257" s="19" t="s">
        <v>82</v>
      </c>
    </row>
    <row r="258" spans="1:65" s="2" customFormat="1" ht="11.25">
      <c r="A258" s="36"/>
      <c r="B258" s="37"/>
      <c r="C258" s="38"/>
      <c r="D258" s="198" t="s">
        <v>182</v>
      </c>
      <c r="E258" s="38"/>
      <c r="F258" s="199" t="s">
        <v>370</v>
      </c>
      <c r="G258" s="38"/>
      <c r="H258" s="38"/>
      <c r="I258" s="195"/>
      <c r="J258" s="38"/>
      <c r="K258" s="38"/>
      <c r="L258" s="41"/>
      <c r="M258" s="196"/>
      <c r="N258" s="197"/>
      <c r="O258" s="66"/>
      <c r="P258" s="66"/>
      <c r="Q258" s="66"/>
      <c r="R258" s="66"/>
      <c r="S258" s="66"/>
      <c r="T258" s="67"/>
      <c r="U258" s="36"/>
      <c r="V258" s="36"/>
      <c r="W258" s="36"/>
      <c r="X258" s="36"/>
      <c r="Y258" s="36"/>
      <c r="Z258" s="36"/>
      <c r="AA258" s="36"/>
      <c r="AB258" s="36"/>
      <c r="AC258" s="36"/>
      <c r="AD258" s="36"/>
      <c r="AE258" s="36"/>
      <c r="AT258" s="19" t="s">
        <v>182</v>
      </c>
      <c r="AU258" s="19" t="s">
        <v>82</v>
      </c>
    </row>
    <row r="259" spans="1:65" s="13" customFormat="1" ht="11.25">
      <c r="B259" s="200"/>
      <c r="C259" s="201"/>
      <c r="D259" s="193" t="s">
        <v>184</v>
      </c>
      <c r="E259" s="202" t="s">
        <v>19</v>
      </c>
      <c r="F259" s="203" t="s">
        <v>371</v>
      </c>
      <c r="G259" s="201"/>
      <c r="H259" s="202" t="s">
        <v>19</v>
      </c>
      <c r="I259" s="204"/>
      <c r="J259" s="201"/>
      <c r="K259" s="201"/>
      <c r="L259" s="205"/>
      <c r="M259" s="206"/>
      <c r="N259" s="207"/>
      <c r="O259" s="207"/>
      <c r="P259" s="207"/>
      <c r="Q259" s="207"/>
      <c r="R259" s="207"/>
      <c r="S259" s="207"/>
      <c r="T259" s="208"/>
      <c r="AT259" s="209" t="s">
        <v>184</v>
      </c>
      <c r="AU259" s="209" t="s">
        <v>82</v>
      </c>
      <c r="AV259" s="13" t="s">
        <v>80</v>
      </c>
      <c r="AW259" s="13" t="s">
        <v>35</v>
      </c>
      <c r="AX259" s="13" t="s">
        <v>73</v>
      </c>
      <c r="AY259" s="209" t="s">
        <v>171</v>
      </c>
    </row>
    <row r="260" spans="1:65" s="14" customFormat="1" ht="11.25">
      <c r="B260" s="210"/>
      <c r="C260" s="211"/>
      <c r="D260" s="193" t="s">
        <v>184</v>
      </c>
      <c r="E260" s="212" t="s">
        <v>19</v>
      </c>
      <c r="F260" s="213" t="s">
        <v>1635</v>
      </c>
      <c r="G260" s="211"/>
      <c r="H260" s="214">
        <v>0.57999999999999996</v>
      </c>
      <c r="I260" s="215"/>
      <c r="J260" s="211"/>
      <c r="K260" s="211"/>
      <c r="L260" s="216"/>
      <c r="M260" s="217"/>
      <c r="N260" s="218"/>
      <c r="O260" s="218"/>
      <c r="P260" s="218"/>
      <c r="Q260" s="218"/>
      <c r="R260" s="218"/>
      <c r="S260" s="218"/>
      <c r="T260" s="219"/>
      <c r="AT260" s="220" t="s">
        <v>184</v>
      </c>
      <c r="AU260" s="220" t="s">
        <v>82</v>
      </c>
      <c r="AV260" s="14" t="s">
        <v>82</v>
      </c>
      <c r="AW260" s="14" t="s">
        <v>35</v>
      </c>
      <c r="AX260" s="14" t="s">
        <v>73</v>
      </c>
      <c r="AY260" s="220" t="s">
        <v>171</v>
      </c>
    </row>
    <row r="261" spans="1:65" s="13" customFormat="1" ht="11.25">
      <c r="B261" s="200"/>
      <c r="C261" s="201"/>
      <c r="D261" s="193" t="s">
        <v>184</v>
      </c>
      <c r="E261" s="202" t="s">
        <v>19</v>
      </c>
      <c r="F261" s="203" t="s">
        <v>373</v>
      </c>
      <c r="G261" s="201"/>
      <c r="H261" s="202" t="s">
        <v>19</v>
      </c>
      <c r="I261" s="204"/>
      <c r="J261" s="201"/>
      <c r="K261" s="201"/>
      <c r="L261" s="205"/>
      <c r="M261" s="206"/>
      <c r="N261" s="207"/>
      <c r="O261" s="207"/>
      <c r="P261" s="207"/>
      <c r="Q261" s="207"/>
      <c r="R261" s="207"/>
      <c r="S261" s="207"/>
      <c r="T261" s="208"/>
      <c r="AT261" s="209" t="s">
        <v>184</v>
      </c>
      <c r="AU261" s="209" t="s">
        <v>82</v>
      </c>
      <c r="AV261" s="13" t="s">
        <v>80</v>
      </c>
      <c r="AW261" s="13" t="s">
        <v>35</v>
      </c>
      <c r="AX261" s="13" t="s">
        <v>73</v>
      </c>
      <c r="AY261" s="209" t="s">
        <v>171</v>
      </c>
    </row>
    <row r="262" spans="1:65" s="14" customFormat="1" ht="11.25">
      <c r="B262" s="210"/>
      <c r="C262" s="211"/>
      <c r="D262" s="193" t="s">
        <v>184</v>
      </c>
      <c r="E262" s="212" t="s">
        <v>19</v>
      </c>
      <c r="F262" s="213" t="s">
        <v>1635</v>
      </c>
      <c r="G262" s="211"/>
      <c r="H262" s="214">
        <v>0.57999999999999996</v>
      </c>
      <c r="I262" s="215"/>
      <c r="J262" s="211"/>
      <c r="K262" s="211"/>
      <c r="L262" s="216"/>
      <c r="M262" s="217"/>
      <c r="N262" s="218"/>
      <c r="O262" s="218"/>
      <c r="P262" s="218"/>
      <c r="Q262" s="218"/>
      <c r="R262" s="218"/>
      <c r="S262" s="218"/>
      <c r="T262" s="219"/>
      <c r="AT262" s="220" t="s">
        <v>184</v>
      </c>
      <c r="AU262" s="220" t="s">
        <v>82</v>
      </c>
      <c r="AV262" s="14" t="s">
        <v>82</v>
      </c>
      <c r="AW262" s="14" t="s">
        <v>35</v>
      </c>
      <c r="AX262" s="14" t="s">
        <v>73</v>
      </c>
      <c r="AY262" s="220" t="s">
        <v>171</v>
      </c>
    </row>
    <row r="263" spans="1:65" s="13" customFormat="1" ht="22.5">
      <c r="B263" s="200"/>
      <c r="C263" s="201"/>
      <c r="D263" s="193" t="s">
        <v>184</v>
      </c>
      <c r="E263" s="202" t="s">
        <v>19</v>
      </c>
      <c r="F263" s="203" t="s">
        <v>375</v>
      </c>
      <c r="G263" s="201"/>
      <c r="H263" s="202" t="s">
        <v>19</v>
      </c>
      <c r="I263" s="204"/>
      <c r="J263" s="201"/>
      <c r="K263" s="201"/>
      <c r="L263" s="205"/>
      <c r="M263" s="206"/>
      <c r="N263" s="207"/>
      <c r="O263" s="207"/>
      <c r="P263" s="207"/>
      <c r="Q263" s="207"/>
      <c r="R263" s="207"/>
      <c r="S263" s="207"/>
      <c r="T263" s="208"/>
      <c r="AT263" s="209" t="s">
        <v>184</v>
      </c>
      <c r="AU263" s="209" t="s">
        <v>82</v>
      </c>
      <c r="AV263" s="13" t="s">
        <v>80</v>
      </c>
      <c r="AW263" s="13" t="s">
        <v>35</v>
      </c>
      <c r="AX263" s="13" t="s">
        <v>73</v>
      </c>
      <c r="AY263" s="209" t="s">
        <v>171</v>
      </c>
    </row>
    <row r="264" spans="1:65" s="14" customFormat="1" ht="11.25">
      <c r="B264" s="210"/>
      <c r="C264" s="211"/>
      <c r="D264" s="193" t="s">
        <v>184</v>
      </c>
      <c r="E264" s="212" t="s">
        <v>19</v>
      </c>
      <c r="F264" s="213" t="s">
        <v>1636</v>
      </c>
      <c r="G264" s="211"/>
      <c r="H264" s="214">
        <v>4.4660000000000002</v>
      </c>
      <c r="I264" s="215"/>
      <c r="J264" s="211"/>
      <c r="K264" s="211"/>
      <c r="L264" s="216"/>
      <c r="M264" s="217"/>
      <c r="N264" s="218"/>
      <c r="O264" s="218"/>
      <c r="P264" s="218"/>
      <c r="Q264" s="218"/>
      <c r="R264" s="218"/>
      <c r="S264" s="218"/>
      <c r="T264" s="219"/>
      <c r="AT264" s="220" t="s">
        <v>184</v>
      </c>
      <c r="AU264" s="220" t="s">
        <v>82</v>
      </c>
      <c r="AV264" s="14" t="s">
        <v>82</v>
      </c>
      <c r="AW264" s="14" t="s">
        <v>35</v>
      </c>
      <c r="AX264" s="14" t="s">
        <v>73</v>
      </c>
      <c r="AY264" s="220" t="s">
        <v>171</v>
      </c>
    </row>
    <row r="265" spans="1:65" s="15" customFormat="1" ht="11.25">
      <c r="B265" s="221"/>
      <c r="C265" s="222"/>
      <c r="D265" s="193" t="s">
        <v>184</v>
      </c>
      <c r="E265" s="223" t="s">
        <v>19</v>
      </c>
      <c r="F265" s="224" t="s">
        <v>189</v>
      </c>
      <c r="G265" s="222"/>
      <c r="H265" s="225">
        <v>5.6260000000000003</v>
      </c>
      <c r="I265" s="226"/>
      <c r="J265" s="222"/>
      <c r="K265" s="222"/>
      <c r="L265" s="227"/>
      <c r="M265" s="228"/>
      <c r="N265" s="229"/>
      <c r="O265" s="229"/>
      <c r="P265" s="229"/>
      <c r="Q265" s="229"/>
      <c r="R265" s="229"/>
      <c r="S265" s="229"/>
      <c r="T265" s="230"/>
      <c r="AT265" s="231" t="s">
        <v>184</v>
      </c>
      <c r="AU265" s="231" t="s">
        <v>82</v>
      </c>
      <c r="AV265" s="15" t="s">
        <v>178</v>
      </c>
      <c r="AW265" s="15" t="s">
        <v>35</v>
      </c>
      <c r="AX265" s="15" t="s">
        <v>80</v>
      </c>
      <c r="AY265" s="231" t="s">
        <v>171</v>
      </c>
    </row>
    <row r="266" spans="1:65" s="2" customFormat="1" ht="21.75" customHeight="1">
      <c r="A266" s="36"/>
      <c r="B266" s="37"/>
      <c r="C266" s="180" t="s">
        <v>377</v>
      </c>
      <c r="D266" s="180" t="s">
        <v>173</v>
      </c>
      <c r="E266" s="181" t="s">
        <v>378</v>
      </c>
      <c r="F266" s="182" t="s">
        <v>379</v>
      </c>
      <c r="G266" s="183" t="s">
        <v>220</v>
      </c>
      <c r="H266" s="184">
        <v>5.202</v>
      </c>
      <c r="I266" s="185"/>
      <c r="J266" s="186">
        <f>ROUND(I266*H266,2)</f>
        <v>0</v>
      </c>
      <c r="K266" s="182" t="s">
        <v>177</v>
      </c>
      <c r="L266" s="41"/>
      <c r="M266" s="187" t="s">
        <v>19</v>
      </c>
      <c r="N266" s="188" t="s">
        <v>44</v>
      </c>
      <c r="O266" s="66"/>
      <c r="P266" s="189">
        <f>O266*H266</f>
        <v>0</v>
      </c>
      <c r="Q266" s="189">
        <v>2.5505399999999998</v>
      </c>
      <c r="R266" s="189">
        <f>Q266*H266</f>
        <v>13.267909079999999</v>
      </c>
      <c r="S266" s="189">
        <v>0</v>
      </c>
      <c r="T266" s="190">
        <f>S266*H266</f>
        <v>0</v>
      </c>
      <c r="U266" s="36"/>
      <c r="V266" s="36"/>
      <c r="W266" s="36"/>
      <c r="X266" s="36"/>
      <c r="Y266" s="36"/>
      <c r="Z266" s="36"/>
      <c r="AA266" s="36"/>
      <c r="AB266" s="36"/>
      <c r="AC266" s="36"/>
      <c r="AD266" s="36"/>
      <c r="AE266" s="36"/>
      <c r="AR266" s="191" t="s">
        <v>178</v>
      </c>
      <c r="AT266" s="191" t="s">
        <v>173</v>
      </c>
      <c r="AU266" s="191" t="s">
        <v>82</v>
      </c>
      <c r="AY266" s="19" t="s">
        <v>171</v>
      </c>
      <c r="BE266" s="192">
        <f>IF(N266="základní",J266,0)</f>
        <v>0</v>
      </c>
      <c r="BF266" s="192">
        <f>IF(N266="snížená",J266,0)</f>
        <v>0</v>
      </c>
      <c r="BG266" s="192">
        <f>IF(N266="zákl. přenesená",J266,0)</f>
        <v>0</v>
      </c>
      <c r="BH266" s="192">
        <f>IF(N266="sníž. přenesená",J266,0)</f>
        <v>0</v>
      </c>
      <c r="BI266" s="192">
        <f>IF(N266="nulová",J266,0)</f>
        <v>0</v>
      </c>
      <c r="BJ266" s="19" t="s">
        <v>80</v>
      </c>
      <c r="BK266" s="192">
        <f>ROUND(I266*H266,2)</f>
        <v>0</v>
      </c>
      <c r="BL266" s="19" t="s">
        <v>178</v>
      </c>
      <c r="BM266" s="191" t="s">
        <v>1637</v>
      </c>
    </row>
    <row r="267" spans="1:65" s="2" customFormat="1" ht="19.5">
      <c r="A267" s="36"/>
      <c r="B267" s="37"/>
      <c r="C267" s="38"/>
      <c r="D267" s="193" t="s">
        <v>180</v>
      </c>
      <c r="E267" s="38"/>
      <c r="F267" s="194" t="s">
        <v>381</v>
      </c>
      <c r="G267" s="38"/>
      <c r="H267" s="38"/>
      <c r="I267" s="195"/>
      <c r="J267" s="38"/>
      <c r="K267" s="38"/>
      <c r="L267" s="41"/>
      <c r="M267" s="196"/>
      <c r="N267" s="197"/>
      <c r="O267" s="66"/>
      <c r="P267" s="66"/>
      <c r="Q267" s="66"/>
      <c r="R267" s="66"/>
      <c r="S267" s="66"/>
      <c r="T267" s="67"/>
      <c r="U267" s="36"/>
      <c r="V267" s="36"/>
      <c r="W267" s="36"/>
      <c r="X267" s="36"/>
      <c r="Y267" s="36"/>
      <c r="Z267" s="36"/>
      <c r="AA267" s="36"/>
      <c r="AB267" s="36"/>
      <c r="AC267" s="36"/>
      <c r="AD267" s="36"/>
      <c r="AE267" s="36"/>
      <c r="AT267" s="19" t="s">
        <v>180</v>
      </c>
      <c r="AU267" s="19" t="s">
        <v>82</v>
      </c>
    </row>
    <row r="268" spans="1:65" s="2" customFormat="1" ht="11.25">
      <c r="A268" s="36"/>
      <c r="B268" s="37"/>
      <c r="C268" s="38"/>
      <c r="D268" s="198" t="s">
        <v>182</v>
      </c>
      <c r="E268" s="38"/>
      <c r="F268" s="199" t="s">
        <v>382</v>
      </c>
      <c r="G268" s="38"/>
      <c r="H268" s="38"/>
      <c r="I268" s="195"/>
      <c r="J268" s="38"/>
      <c r="K268" s="38"/>
      <c r="L268" s="41"/>
      <c r="M268" s="196"/>
      <c r="N268" s="197"/>
      <c r="O268" s="66"/>
      <c r="P268" s="66"/>
      <c r="Q268" s="66"/>
      <c r="R268" s="66"/>
      <c r="S268" s="66"/>
      <c r="T268" s="67"/>
      <c r="U268" s="36"/>
      <c r="V268" s="36"/>
      <c r="W268" s="36"/>
      <c r="X268" s="36"/>
      <c r="Y268" s="36"/>
      <c r="Z268" s="36"/>
      <c r="AA268" s="36"/>
      <c r="AB268" s="36"/>
      <c r="AC268" s="36"/>
      <c r="AD268" s="36"/>
      <c r="AE268" s="36"/>
      <c r="AT268" s="19" t="s">
        <v>182</v>
      </c>
      <c r="AU268" s="19" t="s">
        <v>82</v>
      </c>
    </row>
    <row r="269" spans="1:65" s="13" customFormat="1" ht="11.25">
      <c r="B269" s="200"/>
      <c r="C269" s="201"/>
      <c r="D269" s="193" t="s">
        <v>184</v>
      </c>
      <c r="E269" s="202" t="s">
        <v>19</v>
      </c>
      <c r="F269" s="203" t="s">
        <v>383</v>
      </c>
      <c r="G269" s="201"/>
      <c r="H269" s="202" t="s">
        <v>19</v>
      </c>
      <c r="I269" s="204"/>
      <c r="J269" s="201"/>
      <c r="K269" s="201"/>
      <c r="L269" s="205"/>
      <c r="M269" s="206"/>
      <c r="N269" s="207"/>
      <c r="O269" s="207"/>
      <c r="P269" s="207"/>
      <c r="Q269" s="207"/>
      <c r="R269" s="207"/>
      <c r="S269" s="207"/>
      <c r="T269" s="208"/>
      <c r="AT269" s="209" t="s">
        <v>184</v>
      </c>
      <c r="AU269" s="209" t="s">
        <v>82</v>
      </c>
      <c r="AV269" s="13" t="s">
        <v>80</v>
      </c>
      <c r="AW269" s="13" t="s">
        <v>35</v>
      </c>
      <c r="AX269" s="13" t="s">
        <v>73</v>
      </c>
      <c r="AY269" s="209" t="s">
        <v>171</v>
      </c>
    </row>
    <row r="270" spans="1:65" s="14" customFormat="1" ht="11.25">
      <c r="B270" s="210"/>
      <c r="C270" s="211"/>
      <c r="D270" s="193" t="s">
        <v>184</v>
      </c>
      <c r="E270" s="212" t="s">
        <v>19</v>
      </c>
      <c r="F270" s="213" t="s">
        <v>1638</v>
      </c>
      <c r="G270" s="211"/>
      <c r="H270" s="214">
        <v>5.202</v>
      </c>
      <c r="I270" s="215"/>
      <c r="J270" s="211"/>
      <c r="K270" s="211"/>
      <c r="L270" s="216"/>
      <c r="M270" s="217"/>
      <c r="N270" s="218"/>
      <c r="O270" s="218"/>
      <c r="P270" s="218"/>
      <c r="Q270" s="218"/>
      <c r="R270" s="218"/>
      <c r="S270" s="218"/>
      <c r="T270" s="219"/>
      <c r="AT270" s="220" t="s">
        <v>184</v>
      </c>
      <c r="AU270" s="220" t="s">
        <v>82</v>
      </c>
      <c r="AV270" s="14" t="s">
        <v>82</v>
      </c>
      <c r="AW270" s="14" t="s">
        <v>35</v>
      </c>
      <c r="AX270" s="14" t="s">
        <v>73</v>
      </c>
      <c r="AY270" s="220" t="s">
        <v>171</v>
      </c>
    </row>
    <row r="271" spans="1:65" s="15" customFormat="1" ht="11.25">
      <c r="B271" s="221"/>
      <c r="C271" s="222"/>
      <c r="D271" s="193" t="s">
        <v>184</v>
      </c>
      <c r="E271" s="223" t="s">
        <v>19</v>
      </c>
      <c r="F271" s="224" t="s">
        <v>189</v>
      </c>
      <c r="G271" s="222"/>
      <c r="H271" s="225">
        <v>5.202</v>
      </c>
      <c r="I271" s="226"/>
      <c r="J271" s="222"/>
      <c r="K271" s="222"/>
      <c r="L271" s="227"/>
      <c r="M271" s="228"/>
      <c r="N271" s="229"/>
      <c r="O271" s="229"/>
      <c r="P271" s="229"/>
      <c r="Q271" s="229"/>
      <c r="R271" s="229"/>
      <c r="S271" s="229"/>
      <c r="T271" s="230"/>
      <c r="AT271" s="231" t="s">
        <v>184</v>
      </c>
      <c r="AU271" s="231" t="s">
        <v>82</v>
      </c>
      <c r="AV271" s="15" t="s">
        <v>178</v>
      </c>
      <c r="AW271" s="15" t="s">
        <v>35</v>
      </c>
      <c r="AX271" s="15" t="s">
        <v>80</v>
      </c>
      <c r="AY271" s="231" t="s">
        <v>171</v>
      </c>
    </row>
    <row r="272" spans="1:65" s="2" customFormat="1" ht="33" customHeight="1">
      <c r="A272" s="36"/>
      <c r="B272" s="37"/>
      <c r="C272" s="180" t="s">
        <v>385</v>
      </c>
      <c r="D272" s="180" t="s">
        <v>173</v>
      </c>
      <c r="E272" s="181" t="s">
        <v>386</v>
      </c>
      <c r="F272" s="182" t="s">
        <v>387</v>
      </c>
      <c r="G272" s="183" t="s">
        <v>220</v>
      </c>
      <c r="H272" s="184">
        <v>5.202</v>
      </c>
      <c r="I272" s="185"/>
      <c r="J272" s="186">
        <f>ROUND(I272*H272,2)</f>
        <v>0</v>
      </c>
      <c r="K272" s="182" t="s">
        <v>177</v>
      </c>
      <c r="L272" s="41"/>
      <c r="M272" s="187" t="s">
        <v>19</v>
      </c>
      <c r="N272" s="188" t="s">
        <v>44</v>
      </c>
      <c r="O272" s="66"/>
      <c r="P272" s="189">
        <f>O272*H272</f>
        <v>0</v>
      </c>
      <c r="Q272" s="189">
        <v>4.8579999999999998E-2</v>
      </c>
      <c r="R272" s="189">
        <f>Q272*H272</f>
        <v>0.25271315999999999</v>
      </c>
      <c r="S272" s="189">
        <v>0</v>
      </c>
      <c r="T272" s="190">
        <f>S272*H272</f>
        <v>0</v>
      </c>
      <c r="U272" s="36"/>
      <c r="V272" s="36"/>
      <c r="W272" s="36"/>
      <c r="X272" s="36"/>
      <c r="Y272" s="36"/>
      <c r="Z272" s="36"/>
      <c r="AA272" s="36"/>
      <c r="AB272" s="36"/>
      <c r="AC272" s="36"/>
      <c r="AD272" s="36"/>
      <c r="AE272" s="36"/>
      <c r="AR272" s="191" t="s">
        <v>178</v>
      </c>
      <c r="AT272" s="191" t="s">
        <v>173</v>
      </c>
      <c r="AU272" s="191" t="s">
        <v>82</v>
      </c>
      <c r="AY272" s="19" t="s">
        <v>171</v>
      </c>
      <c r="BE272" s="192">
        <f>IF(N272="základní",J272,0)</f>
        <v>0</v>
      </c>
      <c r="BF272" s="192">
        <f>IF(N272="snížená",J272,0)</f>
        <v>0</v>
      </c>
      <c r="BG272" s="192">
        <f>IF(N272="zákl. přenesená",J272,0)</f>
        <v>0</v>
      </c>
      <c r="BH272" s="192">
        <f>IF(N272="sníž. přenesená",J272,0)</f>
        <v>0</v>
      </c>
      <c r="BI272" s="192">
        <f>IF(N272="nulová",J272,0)</f>
        <v>0</v>
      </c>
      <c r="BJ272" s="19" t="s">
        <v>80</v>
      </c>
      <c r="BK272" s="192">
        <f>ROUND(I272*H272,2)</f>
        <v>0</v>
      </c>
      <c r="BL272" s="19" t="s">
        <v>178</v>
      </c>
      <c r="BM272" s="191" t="s">
        <v>1639</v>
      </c>
    </row>
    <row r="273" spans="1:65" s="2" customFormat="1" ht="19.5">
      <c r="A273" s="36"/>
      <c r="B273" s="37"/>
      <c r="C273" s="38"/>
      <c r="D273" s="193" t="s">
        <v>180</v>
      </c>
      <c r="E273" s="38"/>
      <c r="F273" s="194" t="s">
        <v>389</v>
      </c>
      <c r="G273" s="38"/>
      <c r="H273" s="38"/>
      <c r="I273" s="195"/>
      <c r="J273" s="38"/>
      <c r="K273" s="38"/>
      <c r="L273" s="41"/>
      <c r="M273" s="196"/>
      <c r="N273" s="197"/>
      <c r="O273" s="66"/>
      <c r="P273" s="66"/>
      <c r="Q273" s="66"/>
      <c r="R273" s="66"/>
      <c r="S273" s="66"/>
      <c r="T273" s="67"/>
      <c r="U273" s="36"/>
      <c r="V273" s="36"/>
      <c r="W273" s="36"/>
      <c r="X273" s="36"/>
      <c r="Y273" s="36"/>
      <c r="Z273" s="36"/>
      <c r="AA273" s="36"/>
      <c r="AB273" s="36"/>
      <c r="AC273" s="36"/>
      <c r="AD273" s="36"/>
      <c r="AE273" s="36"/>
      <c r="AT273" s="19" t="s">
        <v>180</v>
      </c>
      <c r="AU273" s="19" t="s">
        <v>82</v>
      </c>
    </row>
    <row r="274" spans="1:65" s="2" customFormat="1" ht="11.25">
      <c r="A274" s="36"/>
      <c r="B274" s="37"/>
      <c r="C274" s="38"/>
      <c r="D274" s="198" t="s">
        <v>182</v>
      </c>
      <c r="E274" s="38"/>
      <c r="F274" s="199" t="s">
        <v>390</v>
      </c>
      <c r="G274" s="38"/>
      <c r="H274" s="38"/>
      <c r="I274" s="195"/>
      <c r="J274" s="38"/>
      <c r="K274" s="38"/>
      <c r="L274" s="41"/>
      <c r="M274" s="196"/>
      <c r="N274" s="197"/>
      <c r="O274" s="66"/>
      <c r="P274" s="66"/>
      <c r="Q274" s="66"/>
      <c r="R274" s="66"/>
      <c r="S274" s="66"/>
      <c r="T274" s="67"/>
      <c r="U274" s="36"/>
      <c r="V274" s="36"/>
      <c r="W274" s="36"/>
      <c r="X274" s="36"/>
      <c r="Y274" s="36"/>
      <c r="Z274" s="36"/>
      <c r="AA274" s="36"/>
      <c r="AB274" s="36"/>
      <c r="AC274" s="36"/>
      <c r="AD274" s="36"/>
      <c r="AE274" s="36"/>
      <c r="AT274" s="19" t="s">
        <v>182</v>
      </c>
      <c r="AU274" s="19" t="s">
        <v>82</v>
      </c>
    </row>
    <row r="275" spans="1:65" s="14" customFormat="1" ht="11.25">
      <c r="B275" s="210"/>
      <c r="C275" s="211"/>
      <c r="D275" s="193" t="s">
        <v>184</v>
      </c>
      <c r="E275" s="212" t="s">
        <v>19</v>
      </c>
      <c r="F275" s="213" t="s">
        <v>1640</v>
      </c>
      <c r="G275" s="211"/>
      <c r="H275" s="214">
        <v>5.202</v>
      </c>
      <c r="I275" s="215"/>
      <c r="J275" s="211"/>
      <c r="K275" s="211"/>
      <c r="L275" s="216"/>
      <c r="M275" s="217"/>
      <c r="N275" s="218"/>
      <c r="O275" s="218"/>
      <c r="P275" s="218"/>
      <c r="Q275" s="218"/>
      <c r="R275" s="218"/>
      <c r="S275" s="218"/>
      <c r="T275" s="219"/>
      <c r="AT275" s="220" t="s">
        <v>184</v>
      </c>
      <c r="AU275" s="220" t="s">
        <v>82</v>
      </c>
      <c r="AV275" s="14" t="s">
        <v>82</v>
      </c>
      <c r="AW275" s="14" t="s">
        <v>35</v>
      </c>
      <c r="AX275" s="14" t="s">
        <v>73</v>
      </c>
      <c r="AY275" s="220" t="s">
        <v>171</v>
      </c>
    </row>
    <row r="276" spans="1:65" s="15" customFormat="1" ht="11.25">
      <c r="B276" s="221"/>
      <c r="C276" s="222"/>
      <c r="D276" s="193" t="s">
        <v>184</v>
      </c>
      <c r="E276" s="223" t="s">
        <v>19</v>
      </c>
      <c r="F276" s="224" t="s">
        <v>189</v>
      </c>
      <c r="G276" s="222"/>
      <c r="H276" s="225">
        <v>5.202</v>
      </c>
      <c r="I276" s="226"/>
      <c r="J276" s="222"/>
      <c r="K276" s="222"/>
      <c r="L276" s="227"/>
      <c r="M276" s="228"/>
      <c r="N276" s="229"/>
      <c r="O276" s="229"/>
      <c r="P276" s="229"/>
      <c r="Q276" s="229"/>
      <c r="R276" s="229"/>
      <c r="S276" s="229"/>
      <c r="T276" s="230"/>
      <c r="AT276" s="231" t="s">
        <v>184</v>
      </c>
      <c r="AU276" s="231" t="s">
        <v>82</v>
      </c>
      <c r="AV276" s="15" t="s">
        <v>178</v>
      </c>
      <c r="AW276" s="15" t="s">
        <v>35</v>
      </c>
      <c r="AX276" s="15" t="s">
        <v>80</v>
      </c>
      <c r="AY276" s="231" t="s">
        <v>171</v>
      </c>
    </row>
    <row r="277" spans="1:65" s="2" customFormat="1" ht="16.5" customHeight="1">
      <c r="A277" s="36"/>
      <c r="B277" s="37"/>
      <c r="C277" s="180" t="s">
        <v>391</v>
      </c>
      <c r="D277" s="180" t="s">
        <v>173</v>
      </c>
      <c r="E277" s="181" t="s">
        <v>392</v>
      </c>
      <c r="F277" s="182" t="s">
        <v>393</v>
      </c>
      <c r="G277" s="183" t="s">
        <v>176</v>
      </c>
      <c r="H277" s="184">
        <v>7.14</v>
      </c>
      <c r="I277" s="185"/>
      <c r="J277" s="186">
        <f>ROUND(I277*H277,2)</f>
        <v>0</v>
      </c>
      <c r="K277" s="182" t="s">
        <v>177</v>
      </c>
      <c r="L277" s="41"/>
      <c r="M277" s="187" t="s">
        <v>19</v>
      </c>
      <c r="N277" s="188" t="s">
        <v>44</v>
      </c>
      <c r="O277" s="66"/>
      <c r="P277" s="189">
        <f>O277*H277</f>
        <v>0</v>
      </c>
      <c r="Q277" s="189">
        <v>2.47E-3</v>
      </c>
      <c r="R277" s="189">
        <f>Q277*H277</f>
        <v>1.76358E-2</v>
      </c>
      <c r="S277" s="189">
        <v>0</v>
      </c>
      <c r="T277" s="190">
        <f>S277*H277</f>
        <v>0</v>
      </c>
      <c r="U277" s="36"/>
      <c r="V277" s="36"/>
      <c r="W277" s="36"/>
      <c r="X277" s="36"/>
      <c r="Y277" s="36"/>
      <c r="Z277" s="36"/>
      <c r="AA277" s="36"/>
      <c r="AB277" s="36"/>
      <c r="AC277" s="36"/>
      <c r="AD277" s="36"/>
      <c r="AE277" s="36"/>
      <c r="AR277" s="191" t="s">
        <v>178</v>
      </c>
      <c r="AT277" s="191" t="s">
        <v>173</v>
      </c>
      <c r="AU277" s="191" t="s">
        <v>82</v>
      </c>
      <c r="AY277" s="19" t="s">
        <v>171</v>
      </c>
      <c r="BE277" s="192">
        <f>IF(N277="základní",J277,0)</f>
        <v>0</v>
      </c>
      <c r="BF277" s="192">
        <f>IF(N277="snížená",J277,0)</f>
        <v>0</v>
      </c>
      <c r="BG277" s="192">
        <f>IF(N277="zákl. přenesená",J277,0)</f>
        <v>0</v>
      </c>
      <c r="BH277" s="192">
        <f>IF(N277="sníž. přenesená",J277,0)</f>
        <v>0</v>
      </c>
      <c r="BI277" s="192">
        <f>IF(N277="nulová",J277,0)</f>
        <v>0</v>
      </c>
      <c r="BJ277" s="19" t="s">
        <v>80</v>
      </c>
      <c r="BK277" s="192">
        <f>ROUND(I277*H277,2)</f>
        <v>0</v>
      </c>
      <c r="BL277" s="19" t="s">
        <v>178</v>
      </c>
      <c r="BM277" s="191" t="s">
        <v>1641</v>
      </c>
    </row>
    <row r="278" spans="1:65" s="2" customFormat="1" ht="11.25">
      <c r="A278" s="36"/>
      <c r="B278" s="37"/>
      <c r="C278" s="38"/>
      <c r="D278" s="193" t="s">
        <v>180</v>
      </c>
      <c r="E278" s="38"/>
      <c r="F278" s="194" t="s">
        <v>395</v>
      </c>
      <c r="G278" s="38"/>
      <c r="H278" s="38"/>
      <c r="I278" s="195"/>
      <c r="J278" s="38"/>
      <c r="K278" s="38"/>
      <c r="L278" s="41"/>
      <c r="M278" s="196"/>
      <c r="N278" s="197"/>
      <c r="O278" s="66"/>
      <c r="P278" s="66"/>
      <c r="Q278" s="66"/>
      <c r="R278" s="66"/>
      <c r="S278" s="66"/>
      <c r="T278" s="67"/>
      <c r="U278" s="36"/>
      <c r="V278" s="36"/>
      <c r="W278" s="36"/>
      <c r="X278" s="36"/>
      <c r="Y278" s="36"/>
      <c r="Z278" s="36"/>
      <c r="AA278" s="36"/>
      <c r="AB278" s="36"/>
      <c r="AC278" s="36"/>
      <c r="AD278" s="36"/>
      <c r="AE278" s="36"/>
      <c r="AT278" s="19" t="s">
        <v>180</v>
      </c>
      <c r="AU278" s="19" t="s">
        <v>82</v>
      </c>
    </row>
    <row r="279" spans="1:65" s="2" customFormat="1" ht="11.25">
      <c r="A279" s="36"/>
      <c r="B279" s="37"/>
      <c r="C279" s="38"/>
      <c r="D279" s="198" t="s">
        <v>182</v>
      </c>
      <c r="E279" s="38"/>
      <c r="F279" s="199" t="s">
        <v>396</v>
      </c>
      <c r="G279" s="38"/>
      <c r="H279" s="38"/>
      <c r="I279" s="195"/>
      <c r="J279" s="38"/>
      <c r="K279" s="38"/>
      <c r="L279" s="41"/>
      <c r="M279" s="196"/>
      <c r="N279" s="197"/>
      <c r="O279" s="66"/>
      <c r="P279" s="66"/>
      <c r="Q279" s="66"/>
      <c r="R279" s="66"/>
      <c r="S279" s="66"/>
      <c r="T279" s="67"/>
      <c r="U279" s="36"/>
      <c r="V279" s="36"/>
      <c r="W279" s="36"/>
      <c r="X279" s="36"/>
      <c r="Y279" s="36"/>
      <c r="Z279" s="36"/>
      <c r="AA279" s="36"/>
      <c r="AB279" s="36"/>
      <c r="AC279" s="36"/>
      <c r="AD279" s="36"/>
      <c r="AE279" s="36"/>
      <c r="AT279" s="19" t="s">
        <v>182</v>
      </c>
      <c r="AU279" s="19" t="s">
        <v>82</v>
      </c>
    </row>
    <row r="280" spans="1:65" s="13" customFormat="1" ht="11.25">
      <c r="B280" s="200"/>
      <c r="C280" s="201"/>
      <c r="D280" s="193" t="s">
        <v>184</v>
      </c>
      <c r="E280" s="202" t="s">
        <v>19</v>
      </c>
      <c r="F280" s="203" t="s">
        <v>383</v>
      </c>
      <c r="G280" s="201"/>
      <c r="H280" s="202" t="s">
        <v>19</v>
      </c>
      <c r="I280" s="204"/>
      <c r="J280" s="201"/>
      <c r="K280" s="201"/>
      <c r="L280" s="205"/>
      <c r="M280" s="206"/>
      <c r="N280" s="207"/>
      <c r="O280" s="207"/>
      <c r="P280" s="207"/>
      <c r="Q280" s="207"/>
      <c r="R280" s="207"/>
      <c r="S280" s="207"/>
      <c r="T280" s="208"/>
      <c r="AT280" s="209" t="s">
        <v>184</v>
      </c>
      <c r="AU280" s="209" t="s">
        <v>82</v>
      </c>
      <c r="AV280" s="13" t="s">
        <v>80</v>
      </c>
      <c r="AW280" s="13" t="s">
        <v>35</v>
      </c>
      <c r="AX280" s="13" t="s">
        <v>73</v>
      </c>
      <c r="AY280" s="209" t="s">
        <v>171</v>
      </c>
    </row>
    <row r="281" spans="1:65" s="14" customFormat="1" ht="11.25">
      <c r="B281" s="210"/>
      <c r="C281" s="211"/>
      <c r="D281" s="193" t="s">
        <v>184</v>
      </c>
      <c r="E281" s="212" t="s">
        <v>19</v>
      </c>
      <c r="F281" s="213" t="s">
        <v>1642</v>
      </c>
      <c r="G281" s="211"/>
      <c r="H281" s="214">
        <v>7.14</v>
      </c>
      <c r="I281" s="215"/>
      <c r="J281" s="211"/>
      <c r="K281" s="211"/>
      <c r="L281" s="216"/>
      <c r="M281" s="217"/>
      <c r="N281" s="218"/>
      <c r="O281" s="218"/>
      <c r="P281" s="218"/>
      <c r="Q281" s="218"/>
      <c r="R281" s="218"/>
      <c r="S281" s="218"/>
      <c r="T281" s="219"/>
      <c r="AT281" s="220" t="s">
        <v>184</v>
      </c>
      <c r="AU281" s="220" t="s">
        <v>82</v>
      </c>
      <c r="AV281" s="14" t="s">
        <v>82</v>
      </c>
      <c r="AW281" s="14" t="s">
        <v>35</v>
      </c>
      <c r="AX281" s="14" t="s">
        <v>73</v>
      </c>
      <c r="AY281" s="220" t="s">
        <v>171</v>
      </c>
    </row>
    <row r="282" spans="1:65" s="15" customFormat="1" ht="11.25">
      <c r="B282" s="221"/>
      <c r="C282" s="222"/>
      <c r="D282" s="193" t="s">
        <v>184</v>
      </c>
      <c r="E282" s="223" t="s">
        <v>19</v>
      </c>
      <c r="F282" s="224" t="s">
        <v>189</v>
      </c>
      <c r="G282" s="222"/>
      <c r="H282" s="225">
        <v>7.14</v>
      </c>
      <c r="I282" s="226"/>
      <c r="J282" s="222"/>
      <c r="K282" s="222"/>
      <c r="L282" s="227"/>
      <c r="M282" s="228"/>
      <c r="N282" s="229"/>
      <c r="O282" s="229"/>
      <c r="P282" s="229"/>
      <c r="Q282" s="229"/>
      <c r="R282" s="229"/>
      <c r="S282" s="229"/>
      <c r="T282" s="230"/>
      <c r="AT282" s="231" t="s">
        <v>184</v>
      </c>
      <c r="AU282" s="231" t="s">
        <v>82</v>
      </c>
      <c r="AV282" s="15" t="s">
        <v>178</v>
      </c>
      <c r="AW282" s="15" t="s">
        <v>35</v>
      </c>
      <c r="AX282" s="15" t="s">
        <v>80</v>
      </c>
      <c r="AY282" s="231" t="s">
        <v>171</v>
      </c>
    </row>
    <row r="283" spans="1:65" s="2" customFormat="1" ht="16.5" customHeight="1">
      <c r="A283" s="36"/>
      <c r="B283" s="37"/>
      <c r="C283" s="180" t="s">
        <v>398</v>
      </c>
      <c r="D283" s="180" t="s">
        <v>173</v>
      </c>
      <c r="E283" s="181" t="s">
        <v>399</v>
      </c>
      <c r="F283" s="182" t="s">
        <v>400</v>
      </c>
      <c r="G283" s="183" t="s">
        <v>176</v>
      </c>
      <c r="H283" s="184">
        <v>7.14</v>
      </c>
      <c r="I283" s="185"/>
      <c r="J283" s="186">
        <f>ROUND(I283*H283,2)</f>
        <v>0</v>
      </c>
      <c r="K283" s="182" t="s">
        <v>177</v>
      </c>
      <c r="L283" s="41"/>
      <c r="M283" s="187" t="s">
        <v>19</v>
      </c>
      <c r="N283" s="188" t="s">
        <v>44</v>
      </c>
      <c r="O283" s="66"/>
      <c r="P283" s="189">
        <f>O283*H283</f>
        <v>0</v>
      </c>
      <c r="Q283" s="189">
        <v>0</v>
      </c>
      <c r="R283" s="189">
        <f>Q283*H283</f>
        <v>0</v>
      </c>
      <c r="S283" s="189">
        <v>0</v>
      </c>
      <c r="T283" s="190">
        <f>S283*H283</f>
        <v>0</v>
      </c>
      <c r="U283" s="36"/>
      <c r="V283" s="36"/>
      <c r="W283" s="36"/>
      <c r="X283" s="36"/>
      <c r="Y283" s="36"/>
      <c r="Z283" s="36"/>
      <c r="AA283" s="36"/>
      <c r="AB283" s="36"/>
      <c r="AC283" s="36"/>
      <c r="AD283" s="36"/>
      <c r="AE283" s="36"/>
      <c r="AR283" s="191" t="s">
        <v>178</v>
      </c>
      <c r="AT283" s="191" t="s">
        <v>173</v>
      </c>
      <c r="AU283" s="191" t="s">
        <v>82</v>
      </c>
      <c r="AY283" s="19" t="s">
        <v>171</v>
      </c>
      <c r="BE283" s="192">
        <f>IF(N283="základní",J283,0)</f>
        <v>0</v>
      </c>
      <c r="BF283" s="192">
        <f>IF(N283="snížená",J283,0)</f>
        <v>0</v>
      </c>
      <c r="BG283" s="192">
        <f>IF(N283="zákl. přenesená",J283,0)</f>
        <v>0</v>
      </c>
      <c r="BH283" s="192">
        <f>IF(N283="sníž. přenesená",J283,0)</f>
        <v>0</v>
      </c>
      <c r="BI283" s="192">
        <f>IF(N283="nulová",J283,0)</f>
        <v>0</v>
      </c>
      <c r="BJ283" s="19" t="s">
        <v>80</v>
      </c>
      <c r="BK283" s="192">
        <f>ROUND(I283*H283,2)</f>
        <v>0</v>
      </c>
      <c r="BL283" s="19" t="s">
        <v>178</v>
      </c>
      <c r="BM283" s="191" t="s">
        <v>1643</v>
      </c>
    </row>
    <row r="284" spans="1:65" s="2" customFormat="1" ht="11.25">
      <c r="A284" s="36"/>
      <c r="B284" s="37"/>
      <c r="C284" s="38"/>
      <c r="D284" s="193" t="s">
        <v>180</v>
      </c>
      <c r="E284" s="38"/>
      <c r="F284" s="194" t="s">
        <v>402</v>
      </c>
      <c r="G284" s="38"/>
      <c r="H284" s="38"/>
      <c r="I284" s="195"/>
      <c r="J284" s="38"/>
      <c r="K284" s="38"/>
      <c r="L284" s="41"/>
      <c r="M284" s="196"/>
      <c r="N284" s="197"/>
      <c r="O284" s="66"/>
      <c r="P284" s="66"/>
      <c r="Q284" s="66"/>
      <c r="R284" s="66"/>
      <c r="S284" s="66"/>
      <c r="T284" s="67"/>
      <c r="U284" s="36"/>
      <c r="V284" s="36"/>
      <c r="W284" s="36"/>
      <c r="X284" s="36"/>
      <c r="Y284" s="36"/>
      <c r="Z284" s="36"/>
      <c r="AA284" s="36"/>
      <c r="AB284" s="36"/>
      <c r="AC284" s="36"/>
      <c r="AD284" s="36"/>
      <c r="AE284" s="36"/>
      <c r="AT284" s="19" t="s">
        <v>180</v>
      </c>
      <c r="AU284" s="19" t="s">
        <v>82</v>
      </c>
    </row>
    <row r="285" spans="1:65" s="2" customFormat="1" ht="11.25">
      <c r="A285" s="36"/>
      <c r="B285" s="37"/>
      <c r="C285" s="38"/>
      <c r="D285" s="198" t="s">
        <v>182</v>
      </c>
      <c r="E285" s="38"/>
      <c r="F285" s="199" t="s">
        <v>403</v>
      </c>
      <c r="G285" s="38"/>
      <c r="H285" s="38"/>
      <c r="I285" s="195"/>
      <c r="J285" s="38"/>
      <c r="K285" s="38"/>
      <c r="L285" s="41"/>
      <c r="M285" s="196"/>
      <c r="N285" s="197"/>
      <c r="O285" s="66"/>
      <c r="P285" s="66"/>
      <c r="Q285" s="66"/>
      <c r="R285" s="66"/>
      <c r="S285" s="66"/>
      <c r="T285" s="67"/>
      <c r="U285" s="36"/>
      <c r="V285" s="36"/>
      <c r="W285" s="36"/>
      <c r="X285" s="36"/>
      <c r="Y285" s="36"/>
      <c r="Z285" s="36"/>
      <c r="AA285" s="36"/>
      <c r="AB285" s="36"/>
      <c r="AC285" s="36"/>
      <c r="AD285" s="36"/>
      <c r="AE285" s="36"/>
      <c r="AT285" s="19" t="s">
        <v>182</v>
      </c>
      <c r="AU285" s="19" t="s">
        <v>82</v>
      </c>
    </row>
    <row r="286" spans="1:65" s="14" customFormat="1" ht="11.25">
      <c r="B286" s="210"/>
      <c r="C286" s="211"/>
      <c r="D286" s="193" t="s">
        <v>184</v>
      </c>
      <c r="E286" s="212" t="s">
        <v>19</v>
      </c>
      <c r="F286" s="213" t="s">
        <v>1644</v>
      </c>
      <c r="G286" s="211"/>
      <c r="H286" s="214">
        <v>7.14</v>
      </c>
      <c r="I286" s="215"/>
      <c r="J286" s="211"/>
      <c r="K286" s="211"/>
      <c r="L286" s="216"/>
      <c r="M286" s="217"/>
      <c r="N286" s="218"/>
      <c r="O286" s="218"/>
      <c r="P286" s="218"/>
      <c r="Q286" s="218"/>
      <c r="R286" s="218"/>
      <c r="S286" s="218"/>
      <c r="T286" s="219"/>
      <c r="AT286" s="220" t="s">
        <v>184</v>
      </c>
      <c r="AU286" s="220" t="s">
        <v>82</v>
      </c>
      <c r="AV286" s="14" t="s">
        <v>82</v>
      </c>
      <c r="AW286" s="14" t="s">
        <v>35</v>
      </c>
      <c r="AX286" s="14" t="s">
        <v>73</v>
      </c>
      <c r="AY286" s="220" t="s">
        <v>171</v>
      </c>
    </row>
    <row r="287" spans="1:65" s="15" customFormat="1" ht="11.25">
      <c r="B287" s="221"/>
      <c r="C287" s="222"/>
      <c r="D287" s="193" t="s">
        <v>184</v>
      </c>
      <c r="E287" s="223" t="s">
        <v>19</v>
      </c>
      <c r="F287" s="224" t="s">
        <v>189</v>
      </c>
      <c r="G287" s="222"/>
      <c r="H287" s="225">
        <v>7.14</v>
      </c>
      <c r="I287" s="226"/>
      <c r="J287" s="222"/>
      <c r="K287" s="222"/>
      <c r="L287" s="227"/>
      <c r="M287" s="228"/>
      <c r="N287" s="229"/>
      <c r="O287" s="229"/>
      <c r="P287" s="229"/>
      <c r="Q287" s="229"/>
      <c r="R287" s="229"/>
      <c r="S287" s="229"/>
      <c r="T287" s="230"/>
      <c r="AT287" s="231" t="s">
        <v>184</v>
      </c>
      <c r="AU287" s="231" t="s">
        <v>82</v>
      </c>
      <c r="AV287" s="15" t="s">
        <v>178</v>
      </c>
      <c r="AW287" s="15" t="s">
        <v>35</v>
      </c>
      <c r="AX287" s="15" t="s">
        <v>80</v>
      </c>
      <c r="AY287" s="231" t="s">
        <v>171</v>
      </c>
    </row>
    <row r="288" spans="1:65" s="2" customFormat="1" ht="24.2" customHeight="1">
      <c r="A288" s="36"/>
      <c r="B288" s="37"/>
      <c r="C288" s="180" t="s">
        <v>404</v>
      </c>
      <c r="D288" s="180" t="s">
        <v>173</v>
      </c>
      <c r="E288" s="181" t="s">
        <v>405</v>
      </c>
      <c r="F288" s="182" t="s">
        <v>406</v>
      </c>
      <c r="G288" s="183" t="s">
        <v>252</v>
      </c>
      <c r="H288" s="184">
        <v>0.33400000000000002</v>
      </c>
      <c r="I288" s="185"/>
      <c r="J288" s="186">
        <f>ROUND(I288*H288,2)</f>
        <v>0</v>
      </c>
      <c r="K288" s="182" t="s">
        <v>177</v>
      </c>
      <c r="L288" s="41"/>
      <c r="M288" s="187" t="s">
        <v>19</v>
      </c>
      <c r="N288" s="188" t="s">
        <v>44</v>
      </c>
      <c r="O288" s="66"/>
      <c r="P288" s="189">
        <f>O288*H288</f>
        <v>0</v>
      </c>
      <c r="Q288" s="189">
        <v>1.0597399999999999</v>
      </c>
      <c r="R288" s="189">
        <f>Q288*H288</f>
        <v>0.35395315999999999</v>
      </c>
      <c r="S288" s="189">
        <v>0</v>
      </c>
      <c r="T288" s="190">
        <f>S288*H288</f>
        <v>0</v>
      </c>
      <c r="U288" s="36"/>
      <c r="V288" s="36"/>
      <c r="W288" s="36"/>
      <c r="X288" s="36"/>
      <c r="Y288" s="36"/>
      <c r="Z288" s="36"/>
      <c r="AA288" s="36"/>
      <c r="AB288" s="36"/>
      <c r="AC288" s="36"/>
      <c r="AD288" s="36"/>
      <c r="AE288" s="36"/>
      <c r="AR288" s="191" t="s">
        <v>178</v>
      </c>
      <c r="AT288" s="191" t="s">
        <v>173</v>
      </c>
      <c r="AU288" s="191" t="s">
        <v>82</v>
      </c>
      <c r="AY288" s="19" t="s">
        <v>171</v>
      </c>
      <c r="BE288" s="192">
        <f>IF(N288="základní",J288,0)</f>
        <v>0</v>
      </c>
      <c r="BF288" s="192">
        <f>IF(N288="snížená",J288,0)</f>
        <v>0</v>
      </c>
      <c r="BG288" s="192">
        <f>IF(N288="zákl. přenesená",J288,0)</f>
        <v>0</v>
      </c>
      <c r="BH288" s="192">
        <f>IF(N288="sníž. přenesená",J288,0)</f>
        <v>0</v>
      </c>
      <c r="BI288" s="192">
        <f>IF(N288="nulová",J288,0)</f>
        <v>0</v>
      </c>
      <c r="BJ288" s="19" t="s">
        <v>80</v>
      </c>
      <c r="BK288" s="192">
        <f>ROUND(I288*H288,2)</f>
        <v>0</v>
      </c>
      <c r="BL288" s="19" t="s">
        <v>178</v>
      </c>
      <c r="BM288" s="191" t="s">
        <v>1645</v>
      </c>
    </row>
    <row r="289" spans="1:65" s="2" customFormat="1" ht="19.5">
      <c r="A289" s="36"/>
      <c r="B289" s="37"/>
      <c r="C289" s="38"/>
      <c r="D289" s="193" t="s">
        <v>180</v>
      </c>
      <c r="E289" s="38"/>
      <c r="F289" s="194" t="s">
        <v>408</v>
      </c>
      <c r="G289" s="38"/>
      <c r="H289" s="38"/>
      <c r="I289" s="195"/>
      <c r="J289" s="38"/>
      <c r="K289" s="38"/>
      <c r="L289" s="41"/>
      <c r="M289" s="196"/>
      <c r="N289" s="197"/>
      <c r="O289" s="66"/>
      <c r="P289" s="66"/>
      <c r="Q289" s="66"/>
      <c r="R289" s="66"/>
      <c r="S289" s="66"/>
      <c r="T289" s="67"/>
      <c r="U289" s="36"/>
      <c r="V289" s="36"/>
      <c r="W289" s="36"/>
      <c r="X289" s="36"/>
      <c r="Y289" s="36"/>
      <c r="Z289" s="36"/>
      <c r="AA289" s="36"/>
      <c r="AB289" s="36"/>
      <c r="AC289" s="36"/>
      <c r="AD289" s="36"/>
      <c r="AE289" s="36"/>
      <c r="AT289" s="19" t="s">
        <v>180</v>
      </c>
      <c r="AU289" s="19" t="s">
        <v>82</v>
      </c>
    </row>
    <row r="290" spans="1:65" s="2" customFormat="1" ht="11.25">
      <c r="A290" s="36"/>
      <c r="B290" s="37"/>
      <c r="C290" s="38"/>
      <c r="D290" s="198" t="s">
        <v>182</v>
      </c>
      <c r="E290" s="38"/>
      <c r="F290" s="199" t="s">
        <v>409</v>
      </c>
      <c r="G290" s="38"/>
      <c r="H290" s="38"/>
      <c r="I290" s="195"/>
      <c r="J290" s="38"/>
      <c r="K290" s="38"/>
      <c r="L290" s="41"/>
      <c r="M290" s="196"/>
      <c r="N290" s="197"/>
      <c r="O290" s="66"/>
      <c r="P290" s="66"/>
      <c r="Q290" s="66"/>
      <c r="R290" s="66"/>
      <c r="S290" s="66"/>
      <c r="T290" s="67"/>
      <c r="U290" s="36"/>
      <c r="V290" s="36"/>
      <c r="W290" s="36"/>
      <c r="X290" s="36"/>
      <c r="Y290" s="36"/>
      <c r="Z290" s="36"/>
      <c r="AA290" s="36"/>
      <c r="AB290" s="36"/>
      <c r="AC290" s="36"/>
      <c r="AD290" s="36"/>
      <c r="AE290" s="36"/>
      <c r="AT290" s="19" t="s">
        <v>182</v>
      </c>
      <c r="AU290" s="19" t="s">
        <v>82</v>
      </c>
    </row>
    <row r="291" spans="1:65" s="13" customFormat="1" ht="11.25">
      <c r="B291" s="200"/>
      <c r="C291" s="201"/>
      <c r="D291" s="193" t="s">
        <v>184</v>
      </c>
      <c r="E291" s="202" t="s">
        <v>19</v>
      </c>
      <c r="F291" s="203" t="s">
        <v>383</v>
      </c>
      <c r="G291" s="201"/>
      <c r="H291" s="202" t="s">
        <v>19</v>
      </c>
      <c r="I291" s="204"/>
      <c r="J291" s="201"/>
      <c r="K291" s="201"/>
      <c r="L291" s="205"/>
      <c r="M291" s="206"/>
      <c r="N291" s="207"/>
      <c r="O291" s="207"/>
      <c r="P291" s="207"/>
      <c r="Q291" s="207"/>
      <c r="R291" s="207"/>
      <c r="S291" s="207"/>
      <c r="T291" s="208"/>
      <c r="AT291" s="209" t="s">
        <v>184</v>
      </c>
      <c r="AU291" s="209" t="s">
        <v>82</v>
      </c>
      <c r="AV291" s="13" t="s">
        <v>80</v>
      </c>
      <c r="AW291" s="13" t="s">
        <v>35</v>
      </c>
      <c r="AX291" s="13" t="s">
        <v>73</v>
      </c>
      <c r="AY291" s="209" t="s">
        <v>171</v>
      </c>
    </row>
    <row r="292" spans="1:65" s="13" customFormat="1" ht="11.25">
      <c r="B292" s="200"/>
      <c r="C292" s="201"/>
      <c r="D292" s="193" t="s">
        <v>184</v>
      </c>
      <c r="E292" s="202" t="s">
        <v>19</v>
      </c>
      <c r="F292" s="203" t="s">
        <v>410</v>
      </c>
      <c r="G292" s="201"/>
      <c r="H292" s="202" t="s">
        <v>19</v>
      </c>
      <c r="I292" s="204"/>
      <c r="J292" s="201"/>
      <c r="K292" s="201"/>
      <c r="L292" s="205"/>
      <c r="M292" s="206"/>
      <c r="N292" s="207"/>
      <c r="O292" s="207"/>
      <c r="P292" s="207"/>
      <c r="Q292" s="207"/>
      <c r="R292" s="207"/>
      <c r="S292" s="207"/>
      <c r="T292" s="208"/>
      <c r="AT292" s="209" t="s">
        <v>184</v>
      </c>
      <c r="AU292" s="209" t="s">
        <v>82</v>
      </c>
      <c r="AV292" s="13" t="s">
        <v>80</v>
      </c>
      <c r="AW292" s="13" t="s">
        <v>35</v>
      </c>
      <c r="AX292" s="13" t="s">
        <v>73</v>
      </c>
      <c r="AY292" s="209" t="s">
        <v>171</v>
      </c>
    </row>
    <row r="293" spans="1:65" s="14" customFormat="1" ht="11.25">
      <c r="B293" s="210"/>
      <c r="C293" s="211"/>
      <c r="D293" s="193" t="s">
        <v>184</v>
      </c>
      <c r="E293" s="212" t="s">
        <v>19</v>
      </c>
      <c r="F293" s="213" t="s">
        <v>1646</v>
      </c>
      <c r="G293" s="211"/>
      <c r="H293" s="214">
        <v>0.33400000000000002</v>
      </c>
      <c r="I293" s="215"/>
      <c r="J293" s="211"/>
      <c r="K293" s="211"/>
      <c r="L293" s="216"/>
      <c r="M293" s="217"/>
      <c r="N293" s="218"/>
      <c r="O293" s="218"/>
      <c r="P293" s="218"/>
      <c r="Q293" s="218"/>
      <c r="R293" s="218"/>
      <c r="S293" s="218"/>
      <c r="T293" s="219"/>
      <c r="AT293" s="220" t="s">
        <v>184</v>
      </c>
      <c r="AU293" s="220" t="s">
        <v>82</v>
      </c>
      <c r="AV293" s="14" t="s">
        <v>82</v>
      </c>
      <c r="AW293" s="14" t="s">
        <v>35</v>
      </c>
      <c r="AX293" s="14" t="s">
        <v>73</v>
      </c>
      <c r="AY293" s="220" t="s">
        <v>171</v>
      </c>
    </row>
    <row r="294" spans="1:65" s="15" customFormat="1" ht="11.25">
      <c r="B294" s="221"/>
      <c r="C294" s="222"/>
      <c r="D294" s="193" t="s">
        <v>184</v>
      </c>
      <c r="E294" s="223" t="s">
        <v>19</v>
      </c>
      <c r="F294" s="224" t="s">
        <v>189</v>
      </c>
      <c r="G294" s="222"/>
      <c r="H294" s="225">
        <v>0.33400000000000002</v>
      </c>
      <c r="I294" s="226"/>
      <c r="J294" s="222"/>
      <c r="K294" s="222"/>
      <c r="L294" s="227"/>
      <c r="M294" s="228"/>
      <c r="N294" s="229"/>
      <c r="O294" s="229"/>
      <c r="P294" s="229"/>
      <c r="Q294" s="229"/>
      <c r="R294" s="229"/>
      <c r="S294" s="229"/>
      <c r="T294" s="230"/>
      <c r="AT294" s="231" t="s">
        <v>184</v>
      </c>
      <c r="AU294" s="231" t="s">
        <v>82</v>
      </c>
      <c r="AV294" s="15" t="s">
        <v>178</v>
      </c>
      <c r="AW294" s="15" t="s">
        <v>35</v>
      </c>
      <c r="AX294" s="15" t="s">
        <v>80</v>
      </c>
      <c r="AY294" s="231" t="s">
        <v>171</v>
      </c>
    </row>
    <row r="295" spans="1:65" s="2" customFormat="1" ht="24.2" customHeight="1">
      <c r="A295" s="36"/>
      <c r="B295" s="37"/>
      <c r="C295" s="180" t="s">
        <v>412</v>
      </c>
      <c r="D295" s="180" t="s">
        <v>173</v>
      </c>
      <c r="E295" s="181" t="s">
        <v>413</v>
      </c>
      <c r="F295" s="182" t="s">
        <v>414</v>
      </c>
      <c r="G295" s="183" t="s">
        <v>220</v>
      </c>
      <c r="H295" s="184">
        <v>1.238</v>
      </c>
      <c r="I295" s="185"/>
      <c r="J295" s="186">
        <f>ROUND(I295*H295,2)</f>
        <v>0</v>
      </c>
      <c r="K295" s="182" t="s">
        <v>177</v>
      </c>
      <c r="L295" s="41"/>
      <c r="M295" s="187" t="s">
        <v>19</v>
      </c>
      <c r="N295" s="188" t="s">
        <v>44</v>
      </c>
      <c r="O295" s="66"/>
      <c r="P295" s="189">
        <f>O295*H295</f>
        <v>0</v>
      </c>
      <c r="Q295" s="189">
        <v>2.5505399999999998</v>
      </c>
      <c r="R295" s="189">
        <f>Q295*H295</f>
        <v>3.1575685199999999</v>
      </c>
      <c r="S295" s="189">
        <v>0</v>
      </c>
      <c r="T295" s="190">
        <f>S295*H295</f>
        <v>0</v>
      </c>
      <c r="U295" s="36"/>
      <c r="V295" s="36"/>
      <c r="W295" s="36"/>
      <c r="X295" s="36"/>
      <c r="Y295" s="36"/>
      <c r="Z295" s="36"/>
      <c r="AA295" s="36"/>
      <c r="AB295" s="36"/>
      <c r="AC295" s="36"/>
      <c r="AD295" s="36"/>
      <c r="AE295" s="36"/>
      <c r="AR295" s="191" t="s">
        <v>178</v>
      </c>
      <c r="AT295" s="191" t="s">
        <v>173</v>
      </c>
      <c r="AU295" s="191" t="s">
        <v>82</v>
      </c>
      <c r="AY295" s="19" t="s">
        <v>171</v>
      </c>
      <c r="BE295" s="192">
        <f>IF(N295="základní",J295,0)</f>
        <v>0</v>
      </c>
      <c r="BF295" s="192">
        <f>IF(N295="snížená",J295,0)</f>
        <v>0</v>
      </c>
      <c r="BG295" s="192">
        <f>IF(N295="zákl. přenesená",J295,0)</f>
        <v>0</v>
      </c>
      <c r="BH295" s="192">
        <f>IF(N295="sníž. přenesená",J295,0)</f>
        <v>0</v>
      </c>
      <c r="BI295" s="192">
        <f>IF(N295="nulová",J295,0)</f>
        <v>0</v>
      </c>
      <c r="BJ295" s="19" t="s">
        <v>80</v>
      </c>
      <c r="BK295" s="192">
        <f>ROUND(I295*H295,2)</f>
        <v>0</v>
      </c>
      <c r="BL295" s="19" t="s">
        <v>178</v>
      </c>
      <c r="BM295" s="191" t="s">
        <v>1647</v>
      </c>
    </row>
    <row r="296" spans="1:65" s="2" customFormat="1" ht="19.5">
      <c r="A296" s="36"/>
      <c r="B296" s="37"/>
      <c r="C296" s="38"/>
      <c r="D296" s="193" t="s">
        <v>180</v>
      </c>
      <c r="E296" s="38"/>
      <c r="F296" s="194" t="s">
        <v>416</v>
      </c>
      <c r="G296" s="38"/>
      <c r="H296" s="38"/>
      <c r="I296" s="195"/>
      <c r="J296" s="38"/>
      <c r="K296" s="38"/>
      <c r="L296" s="41"/>
      <c r="M296" s="196"/>
      <c r="N296" s="197"/>
      <c r="O296" s="66"/>
      <c r="P296" s="66"/>
      <c r="Q296" s="66"/>
      <c r="R296" s="66"/>
      <c r="S296" s="66"/>
      <c r="T296" s="67"/>
      <c r="U296" s="36"/>
      <c r="V296" s="36"/>
      <c r="W296" s="36"/>
      <c r="X296" s="36"/>
      <c r="Y296" s="36"/>
      <c r="Z296" s="36"/>
      <c r="AA296" s="36"/>
      <c r="AB296" s="36"/>
      <c r="AC296" s="36"/>
      <c r="AD296" s="36"/>
      <c r="AE296" s="36"/>
      <c r="AT296" s="19" t="s">
        <v>180</v>
      </c>
      <c r="AU296" s="19" t="s">
        <v>82</v>
      </c>
    </row>
    <row r="297" spans="1:65" s="2" customFormat="1" ht="11.25">
      <c r="A297" s="36"/>
      <c r="B297" s="37"/>
      <c r="C297" s="38"/>
      <c r="D297" s="198" t="s">
        <v>182</v>
      </c>
      <c r="E297" s="38"/>
      <c r="F297" s="199" t="s">
        <v>417</v>
      </c>
      <c r="G297" s="38"/>
      <c r="H297" s="38"/>
      <c r="I297" s="195"/>
      <c r="J297" s="38"/>
      <c r="K297" s="38"/>
      <c r="L297" s="41"/>
      <c r="M297" s="196"/>
      <c r="N297" s="197"/>
      <c r="O297" s="66"/>
      <c r="P297" s="66"/>
      <c r="Q297" s="66"/>
      <c r="R297" s="66"/>
      <c r="S297" s="66"/>
      <c r="T297" s="67"/>
      <c r="U297" s="36"/>
      <c r="V297" s="36"/>
      <c r="W297" s="36"/>
      <c r="X297" s="36"/>
      <c r="Y297" s="36"/>
      <c r="Z297" s="36"/>
      <c r="AA297" s="36"/>
      <c r="AB297" s="36"/>
      <c r="AC297" s="36"/>
      <c r="AD297" s="36"/>
      <c r="AE297" s="36"/>
      <c r="AT297" s="19" t="s">
        <v>182</v>
      </c>
      <c r="AU297" s="19" t="s">
        <v>82</v>
      </c>
    </row>
    <row r="298" spans="1:65" s="13" customFormat="1" ht="11.25">
      <c r="B298" s="200"/>
      <c r="C298" s="201"/>
      <c r="D298" s="193" t="s">
        <v>184</v>
      </c>
      <c r="E298" s="202" t="s">
        <v>19</v>
      </c>
      <c r="F298" s="203" t="s">
        <v>418</v>
      </c>
      <c r="G298" s="201"/>
      <c r="H298" s="202" t="s">
        <v>19</v>
      </c>
      <c r="I298" s="204"/>
      <c r="J298" s="201"/>
      <c r="K298" s="201"/>
      <c r="L298" s="205"/>
      <c r="M298" s="206"/>
      <c r="N298" s="207"/>
      <c r="O298" s="207"/>
      <c r="P298" s="207"/>
      <c r="Q298" s="207"/>
      <c r="R298" s="207"/>
      <c r="S298" s="207"/>
      <c r="T298" s="208"/>
      <c r="AT298" s="209" t="s">
        <v>184</v>
      </c>
      <c r="AU298" s="209" t="s">
        <v>82</v>
      </c>
      <c r="AV298" s="13" t="s">
        <v>80</v>
      </c>
      <c r="AW298" s="13" t="s">
        <v>35</v>
      </c>
      <c r="AX298" s="13" t="s">
        <v>73</v>
      </c>
      <c r="AY298" s="209" t="s">
        <v>171</v>
      </c>
    </row>
    <row r="299" spans="1:65" s="14" customFormat="1" ht="11.25">
      <c r="B299" s="210"/>
      <c r="C299" s="211"/>
      <c r="D299" s="193" t="s">
        <v>184</v>
      </c>
      <c r="E299" s="212" t="s">
        <v>19</v>
      </c>
      <c r="F299" s="213" t="s">
        <v>1648</v>
      </c>
      <c r="G299" s="211"/>
      <c r="H299" s="214">
        <v>0.61899999999999999</v>
      </c>
      <c r="I299" s="215"/>
      <c r="J299" s="211"/>
      <c r="K299" s="211"/>
      <c r="L299" s="216"/>
      <c r="M299" s="217"/>
      <c r="N299" s="218"/>
      <c r="O299" s="218"/>
      <c r="P299" s="218"/>
      <c r="Q299" s="218"/>
      <c r="R299" s="218"/>
      <c r="S299" s="218"/>
      <c r="T299" s="219"/>
      <c r="AT299" s="220" t="s">
        <v>184</v>
      </c>
      <c r="AU299" s="220" t="s">
        <v>82</v>
      </c>
      <c r="AV299" s="14" t="s">
        <v>82</v>
      </c>
      <c r="AW299" s="14" t="s">
        <v>35</v>
      </c>
      <c r="AX299" s="14" t="s">
        <v>73</v>
      </c>
      <c r="AY299" s="220" t="s">
        <v>171</v>
      </c>
    </row>
    <row r="300" spans="1:65" s="13" customFormat="1" ht="11.25">
      <c r="B300" s="200"/>
      <c r="C300" s="201"/>
      <c r="D300" s="193" t="s">
        <v>184</v>
      </c>
      <c r="E300" s="202" t="s">
        <v>19</v>
      </c>
      <c r="F300" s="203" t="s">
        <v>420</v>
      </c>
      <c r="G300" s="201"/>
      <c r="H300" s="202" t="s">
        <v>19</v>
      </c>
      <c r="I300" s="204"/>
      <c r="J300" s="201"/>
      <c r="K300" s="201"/>
      <c r="L300" s="205"/>
      <c r="M300" s="206"/>
      <c r="N300" s="207"/>
      <c r="O300" s="207"/>
      <c r="P300" s="207"/>
      <c r="Q300" s="207"/>
      <c r="R300" s="207"/>
      <c r="S300" s="207"/>
      <c r="T300" s="208"/>
      <c r="AT300" s="209" t="s">
        <v>184</v>
      </c>
      <c r="AU300" s="209" t="s">
        <v>82</v>
      </c>
      <c r="AV300" s="13" t="s">
        <v>80</v>
      </c>
      <c r="AW300" s="13" t="s">
        <v>35</v>
      </c>
      <c r="AX300" s="13" t="s">
        <v>73</v>
      </c>
      <c r="AY300" s="209" t="s">
        <v>171</v>
      </c>
    </row>
    <row r="301" spans="1:65" s="14" customFormat="1" ht="11.25">
      <c r="B301" s="210"/>
      <c r="C301" s="211"/>
      <c r="D301" s="193" t="s">
        <v>184</v>
      </c>
      <c r="E301" s="212" t="s">
        <v>19</v>
      </c>
      <c r="F301" s="213" t="s">
        <v>1648</v>
      </c>
      <c r="G301" s="211"/>
      <c r="H301" s="214">
        <v>0.61899999999999999</v>
      </c>
      <c r="I301" s="215"/>
      <c r="J301" s="211"/>
      <c r="K301" s="211"/>
      <c r="L301" s="216"/>
      <c r="M301" s="217"/>
      <c r="N301" s="218"/>
      <c r="O301" s="218"/>
      <c r="P301" s="218"/>
      <c r="Q301" s="218"/>
      <c r="R301" s="218"/>
      <c r="S301" s="218"/>
      <c r="T301" s="219"/>
      <c r="AT301" s="220" t="s">
        <v>184</v>
      </c>
      <c r="AU301" s="220" t="s">
        <v>82</v>
      </c>
      <c r="AV301" s="14" t="s">
        <v>82</v>
      </c>
      <c r="AW301" s="14" t="s">
        <v>35</v>
      </c>
      <c r="AX301" s="14" t="s">
        <v>73</v>
      </c>
      <c r="AY301" s="220" t="s">
        <v>171</v>
      </c>
    </row>
    <row r="302" spans="1:65" s="15" customFormat="1" ht="11.25">
      <c r="B302" s="221"/>
      <c r="C302" s="222"/>
      <c r="D302" s="193" t="s">
        <v>184</v>
      </c>
      <c r="E302" s="223" t="s">
        <v>19</v>
      </c>
      <c r="F302" s="224" t="s">
        <v>189</v>
      </c>
      <c r="G302" s="222"/>
      <c r="H302" s="225">
        <v>1.238</v>
      </c>
      <c r="I302" s="226"/>
      <c r="J302" s="222"/>
      <c r="K302" s="222"/>
      <c r="L302" s="227"/>
      <c r="M302" s="228"/>
      <c r="N302" s="229"/>
      <c r="O302" s="229"/>
      <c r="P302" s="229"/>
      <c r="Q302" s="229"/>
      <c r="R302" s="229"/>
      <c r="S302" s="229"/>
      <c r="T302" s="230"/>
      <c r="AT302" s="231" t="s">
        <v>184</v>
      </c>
      <c r="AU302" s="231" t="s">
        <v>82</v>
      </c>
      <c r="AV302" s="15" t="s">
        <v>178</v>
      </c>
      <c r="AW302" s="15" t="s">
        <v>35</v>
      </c>
      <c r="AX302" s="15" t="s">
        <v>80</v>
      </c>
      <c r="AY302" s="231" t="s">
        <v>171</v>
      </c>
    </row>
    <row r="303" spans="1:65" s="2" customFormat="1" ht="24.2" customHeight="1">
      <c r="A303" s="36"/>
      <c r="B303" s="37"/>
      <c r="C303" s="180" t="s">
        <v>422</v>
      </c>
      <c r="D303" s="180" t="s">
        <v>173</v>
      </c>
      <c r="E303" s="181" t="s">
        <v>423</v>
      </c>
      <c r="F303" s="182" t="s">
        <v>424</v>
      </c>
      <c r="G303" s="183" t="s">
        <v>220</v>
      </c>
      <c r="H303" s="184">
        <v>3.2629999999999999</v>
      </c>
      <c r="I303" s="185"/>
      <c r="J303" s="186">
        <f>ROUND(I303*H303,2)</f>
        <v>0</v>
      </c>
      <c r="K303" s="182" t="s">
        <v>177</v>
      </c>
      <c r="L303" s="41"/>
      <c r="M303" s="187" t="s">
        <v>19</v>
      </c>
      <c r="N303" s="188" t="s">
        <v>44</v>
      </c>
      <c r="O303" s="66"/>
      <c r="P303" s="189">
        <f>O303*H303</f>
        <v>0</v>
      </c>
      <c r="Q303" s="189">
        <v>4.8579999999999998E-2</v>
      </c>
      <c r="R303" s="189">
        <f>Q303*H303</f>
        <v>0.15851653999999998</v>
      </c>
      <c r="S303" s="189">
        <v>0</v>
      </c>
      <c r="T303" s="190">
        <f>S303*H303</f>
        <v>0</v>
      </c>
      <c r="U303" s="36"/>
      <c r="V303" s="36"/>
      <c r="W303" s="36"/>
      <c r="X303" s="36"/>
      <c r="Y303" s="36"/>
      <c r="Z303" s="36"/>
      <c r="AA303" s="36"/>
      <c r="AB303" s="36"/>
      <c r="AC303" s="36"/>
      <c r="AD303" s="36"/>
      <c r="AE303" s="36"/>
      <c r="AR303" s="191" t="s">
        <v>178</v>
      </c>
      <c r="AT303" s="191" t="s">
        <v>173</v>
      </c>
      <c r="AU303" s="191" t="s">
        <v>82</v>
      </c>
      <c r="AY303" s="19" t="s">
        <v>171</v>
      </c>
      <c r="BE303" s="192">
        <f>IF(N303="základní",J303,0)</f>
        <v>0</v>
      </c>
      <c r="BF303" s="192">
        <f>IF(N303="snížená",J303,0)</f>
        <v>0</v>
      </c>
      <c r="BG303" s="192">
        <f>IF(N303="zákl. přenesená",J303,0)</f>
        <v>0</v>
      </c>
      <c r="BH303" s="192">
        <f>IF(N303="sníž. přenesená",J303,0)</f>
        <v>0</v>
      </c>
      <c r="BI303" s="192">
        <f>IF(N303="nulová",J303,0)</f>
        <v>0</v>
      </c>
      <c r="BJ303" s="19" t="s">
        <v>80</v>
      </c>
      <c r="BK303" s="192">
        <f>ROUND(I303*H303,2)</f>
        <v>0</v>
      </c>
      <c r="BL303" s="19" t="s">
        <v>178</v>
      </c>
      <c r="BM303" s="191" t="s">
        <v>1649</v>
      </c>
    </row>
    <row r="304" spans="1:65" s="2" customFormat="1" ht="19.5">
      <c r="A304" s="36"/>
      <c r="B304" s="37"/>
      <c r="C304" s="38"/>
      <c r="D304" s="193" t="s">
        <v>180</v>
      </c>
      <c r="E304" s="38"/>
      <c r="F304" s="194" t="s">
        <v>426</v>
      </c>
      <c r="G304" s="38"/>
      <c r="H304" s="38"/>
      <c r="I304" s="195"/>
      <c r="J304" s="38"/>
      <c r="K304" s="38"/>
      <c r="L304" s="41"/>
      <c r="M304" s="196"/>
      <c r="N304" s="197"/>
      <c r="O304" s="66"/>
      <c r="P304" s="66"/>
      <c r="Q304" s="66"/>
      <c r="R304" s="66"/>
      <c r="S304" s="66"/>
      <c r="T304" s="67"/>
      <c r="U304" s="36"/>
      <c r="V304" s="36"/>
      <c r="W304" s="36"/>
      <c r="X304" s="36"/>
      <c r="Y304" s="36"/>
      <c r="Z304" s="36"/>
      <c r="AA304" s="36"/>
      <c r="AB304" s="36"/>
      <c r="AC304" s="36"/>
      <c r="AD304" s="36"/>
      <c r="AE304" s="36"/>
      <c r="AT304" s="19" t="s">
        <v>180</v>
      </c>
      <c r="AU304" s="19" t="s">
        <v>82</v>
      </c>
    </row>
    <row r="305" spans="1:65" s="2" customFormat="1" ht="11.25">
      <c r="A305" s="36"/>
      <c r="B305" s="37"/>
      <c r="C305" s="38"/>
      <c r="D305" s="198" t="s">
        <v>182</v>
      </c>
      <c r="E305" s="38"/>
      <c r="F305" s="199" t="s">
        <v>427</v>
      </c>
      <c r="G305" s="38"/>
      <c r="H305" s="38"/>
      <c r="I305" s="195"/>
      <c r="J305" s="38"/>
      <c r="K305" s="38"/>
      <c r="L305" s="41"/>
      <c r="M305" s="196"/>
      <c r="N305" s="197"/>
      <c r="O305" s="66"/>
      <c r="P305" s="66"/>
      <c r="Q305" s="66"/>
      <c r="R305" s="66"/>
      <c r="S305" s="66"/>
      <c r="T305" s="67"/>
      <c r="U305" s="36"/>
      <c r="V305" s="36"/>
      <c r="W305" s="36"/>
      <c r="X305" s="36"/>
      <c r="Y305" s="36"/>
      <c r="Z305" s="36"/>
      <c r="AA305" s="36"/>
      <c r="AB305" s="36"/>
      <c r="AC305" s="36"/>
      <c r="AD305" s="36"/>
      <c r="AE305" s="36"/>
      <c r="AT305" s="19" t="s">
        <v>182</v>
      </c>
      <c r="AU305" s="19" t="s">
        <v>82</v>
      </c>
    </row>
    <row r="306" spans="1:65" s="14" customFormat="1" ht="11.25">
      <c r="B306" s="210"/>
      <c r="C306" s="211"/>
      <c r="D306" s="193" t="s">
        <v>184</v>
      </c>
      <c r="E306" s="212" t="s">
        <v>19</v>
      </c>
      <c r="F306" s="213" t="s">
        <v>1650</v>
      </c>
      <c r="G306" s="211"/>
      <c r="H306" s="214">
        <v>3.2629999999999999</v>
      </c>
      <c r="I306" s="215"/>
      <c r="J306" s="211"/>
      <c r="K306" s="211"/>
      <c r="L306" s="216"/>
      <c r="M306" s="217"/>
      <c r="N306" s="218"/>
      <c r="O306" s="218"/>
      <c r="P306" s="218"/>
      <c r="Q306" s="218"/>
      <c r="R306" s="218"/>
      <c r="S306" s="218"/>
      <c r="T306" s="219"/>
      <c r="AT306" s="220" t="s">
        <v>184</v>
      </c>
      <c r="AU306" s="220" t="s">
        <v>82</v>
      </c>
      <c r="AV306" s="14" t="s">
        <v>82</v>
      </c>
      <c r="AW306" s="14" t="s">
        <v>35</v>
      </c>
      <c r="AX306" s="14" t="s">
        <v>73</v>
      </c>
      <c r="AY306" s="220" t="s">
        <v>171</v>
      </c>
    </row>
    <row r="307" spans="1:65" s="15" customFormat="1" ht="11.25">
      <c r="B307" s="221"/>
      <c r="C307" s="222"/>
      <c r="D307" s="193" t="s">
        <v>184</v>
      </c>
      <c r="E307" s="223" t="s">
        <v>19</v>
      </c>
      <c r="F307" s="224" t="s">
        <v>189</v>
      </c>
      <c r="G307" s="222"/>
      <c r="H307" s="225">
        <v>3.2629999999999999</v>
      </c>
      <c r="I307" s="226"/>
      <c r="J307" s="222"/>
      <c r="K307" s="222"/>
      <c r="L307" s="227"/>
      <c r="M307" s="228"/>
      <c r="N307" s="229"/>
      <c r="O307" s="229"/>
      <c r="P307" s="229"/>
      <c r="Q307" s="229"/>
      <c r="R307" s="229"/>
      <c r="S307" s="229"/>
      <c r="T307" s="230"/>
      <c r="AT307" s="231" t="s">
        <v>184</v>
      </c>
      <c r="AU307" s="231" t="s">
        <v>82</v>
      </c>
      <c r="AV307" s="15" t="s">
        <v>178</v>
      </c>
      <c r="AW307" s="15" t="s">
        <v>35</v>
      </c>
      <c r="AX307" s="15" t="s">
        <v>80</v>
      </c>
      <c r="AY307" s="231" t="s">
        <v>171</v>
      </c>
    </row>
    <row r="308" spans="1:65" s="2" customFormat="1" ht="24.2" customHeight="1">
      <c r="A308" s="36"/>
      <c r="B308" s="37"/>
      <c r="C308" s="180" t="s">
        <v>429</v>
      </c>
      <c r="D308" s="180" t="s">
        <v>173</v>
      </c>
      <c r="E308" s="181" t="s">
        <v>430</v>
      </c>
      <c r="F308" s="182" t="s">
        <v>431</v>
      </c>
      <c r="G308" s="183" t="s">
        <v>220</v>
      </c>
      <c r="H308" s="184">
        <v>2.0249999999999999</v>
      </c>
      <c r="I308" s="185"/>
      <c r="J308" s="186">
        <f>ROUND(I308*H308,2)</f>
        <v>0</v>
      </c>
      <c r="K308" s="182" t="s">
        <v>177</v>
      </c>
      <c r="L308" s="41"/>
      <c r="M308" s="187" t="s">
        <v>19</v>
      </c>
      <c r="N308" s="188" t="s">
        <v>44</v>
      </c>
      <c r="O308" s="66"/>
      <c r="P308" s="189">
        <f>O308*H308</f>
        <v>0</v>
      </c>
      <c r="Q308" s="189">
        <v>2.5505399999999998</v>
      </c>
      <c r="R308" s="189">
        <f>Q308*H308</f>
        <v>5.164843499999999</v>
      </c>
      <c r="S308" s="189">
        <v>0</v>
      </c>
      <c r="T308" s="190">
        <f>S308*H308</f>
        <v>0</v>
      </c>
      <c r="U308" s="36"/>
      <c r="V308" s="36"/>
      <c r="W308" s="36"/>
      <c r="X308" s="36"/>
      <c r="Y308" s="36"/>
      <c r="Z308" s="36"/>
      <c r="AA308" s="36"/>
      <c r="AB308" s="36"/>
      <c r="AC308" s="36"/>
      <c r="AD308" s="36"/>
      <c r="AE308" s="36"/>
      <c r="AR308" s="191" t="s">
        <v>178</v>
      </c>
      <c r="AT308" s="191" t="s">
        <v>173</v>
      </c>
      <c r="AU308" s="191" t="s">
        <v>82</v>
      </c>
      <c r="AY308" s="19" t="s">
        <v>171</v>
      </c>
      <c r="BE308" s="192">
        <f>IF(N308="základní",J308,0)</f>
        <v>0</v>
      </c>
      <c r="BF308" s="192">
        <f>IF(N308="snížená",J308,0)</f>
        <v>0</v>
      </c>
      <c r="BG308" s="192">
        <f>IF(N308="zákl. přenesená",J308,0)</f>
        <v>0</v>
      </c>
      <c r="BH308" s="192">
        <f>IF(N308="sníž. přenesená",J308,0)</f>
        <v>0</v>
      </c>
      <c r="BI308" s="192">
        <f>IF(N308="nulová",J308,0)</f>
        <v>0</v>
      </c>
      <c r="BJ308" s="19" t="s">
        <v>80</v>
      </c>
      <c r="BK308" s="192">
        <f>ROUND(I308*H308,2)</f>
        <v>0</v>
      </c>
      <c r="BL308" s="19" t="s">
        <v>178</v>
      </c>
      <c r="BM308" s="191" t="s">
        <v>1651</v>
      </c>
    </row>
    <row r="309" spans="1:65" s="2" customFormat="1" ht="19.5">
      <c r="A309" s="36"/>
      <c r="B309" s="37"/>
      <c r="C309" s="38"/>
      <c r="D309" s="193" t="s">
        <v>180</v>
      </c>
      <c r="E309" s="38"/>
      <c r="F309" s="194" t="s">
        <v>433</v>
      </c>
      <c r="G309" s="38"/>
      <c r="H309" s="38"/>
      <c r="I309" s="195"/>
      <c r="J309" s="38"/>
      <c r="K309" s="38"/>
      <c r="L309" s="41"/>
      <c r="M309" s="196"/>
      <c r="N309" s="197"/>
      <c r="O309" s="66"/>
      <c r="P309" s="66"/>
      <c r="Q309" s="66"/>
      <c r="R309" s="66"/>
      <c r="S309" s="66"/>
      <c r="T309" s="67"/>
      <c r="U309" s="36"/>
      <c r="V309" s="36"/>
      <c r="W309" s="36"/>
      <c r="X309" s="36"/>
      <c r="Y309" s="36"/>
      <c r="Z309" s="36"/>
      <c r="AA309" s="36"/>
      <c r="AB309" s="36"/>
      <c r="AC309" s="36"/>
      <c r="AD309" s="36"/>
      <c r="AE309" s="36"/>
      <c r="AT309" s="19" t="s">
        <v>180</v>
      </c>
      <c r="AU309" s="19" t="s">
        <v>82</v>
      </c>
    </row>
    <row r="310" spans="1:65" s="2" customFormat="1" ht="11.25">
      <c r="A310" s="36"/>
      <c r="B310" s="37"/>
      <c r="C310" s="38"/>
      <c r="D310" s="198" t="s">
        <v>182</v>
      </c>
      <c r="E310" s="38"/>
      <c r="F310" s="199" t="s">
        <v>434</v>
      </c>
      <c r="G310" s="38"/>
      <c r="H310" s="38"/>
      <c r="I310" s="195"/>
      <c r="J310" s="38"/>
      <c r="K310" s="38"/>
      <c r="L310" s="41"/>
      <c r="M310" s="196"/>
      <c r="N310" s="197"/>
      <c r="O310" s="66"/>
      <c r="P310" s="66"/>
      <c r="Q310" s="66"/>
      <c r="R310" s="66"/>
      <c r="S310" s="66"/>
      <c r="T310" s="67"/>
      <c r="U310" s="36"/>
      <c r="V310" s="36"/>
      <c r="W310" s="36"/>
      <c r="X310" s="36"/>
      <c r="Y310" s="36"/>
      <c r="Z310" s="36"/>
      <c r="AA310" s="36"/>
      <c r="AB310" s="36"/>
      <c r="AC310" s="36"/>
      <c r="AD310" s="36"/>
      <c r="AE310" s="36"/>
      <c r="AT310" s="19" t="s">
        <v>182</v>
      </c>
      <c r="AU310" s="19" t="s">
        <v>82</v>
      </c>
    </row>
    <row r="311" spans="1:65" s="13" customFormat="1" ht="11.25">
      <c r="B311" s="200"/>
      <c r="C311" s="201"/>
      <c r="D311" s="193" t="s">
        <v>184</v>
      </c>
      <c r="E311" s="202" t="s">
        <v>19</v>
      </c>
      <c r="F311" s="203" t="s">
        <v>435</v>
      </c>
      <c r="G311" s="201"/>
      <c r="H311" s="202" t="s">
        <v>19</v>
      </c>
      <c r="I311" s="204"/>
      <c r="J311" s="201"/>
      <c r="K311" s="201"/>
      <c r="L311" s="205"/>
      <c r="M311" s="206"/>
      <c r="N311" s="207"/>
      <c r="O311" s="207"/>
      <c r="P311" s="207"/>
      <c r="Q311" s="207"/>
      <c r="R311" s="207"/>
      <c r="S311" s="207"/>
      <c r="T311" s="208"/>
      <c r="AT311" s="209" t="s">
        <v>184</v>
      </c>
      <c r="AU311" s="209" t="s">
        <v>82</v>
      </c>
      <c r="AV311" s="13" t="s">
        <v>80</v>
      </c>
      <c r="AW311" s="13" t="s">
        <v>35</v>
      </c>
      <c r="AX311" s="13" t="s">
        <v>73</v>
      </c>
      <c r="AY311" s="209" t="s">
        <v>171</v>
      </c>
    </row>
    <row r="312" spans="1:65" s="14" customFormat="1" ht="11.25">
      <c r="B312" s="210"/>
      <c r="C312" s="211"/>
      <c r="D312" s="193" t="s">
        <v>184</v>
      </c>
      <c r="E312" s="212" t="s">
        <v>19</v>
      </c>
      <c r="F312" s="213" t="s">
        <v>1652</v>
      </c>
      <c r="G312" s="211"/>
      <c r="H312" s="214">
        <v>0.47599999999999998</v>
      </c>
      <c r="I312" s="215"/>
      <c r="J312" s="211"/>
      <c r="K312" s="211"/>
      <c r="L312" s="216"/>
      <c r="M312" s="217"/>
      <c r="N312" s="218"/>
      <c r="O312" s="218"/>
      <c r="P312" s="218"/>
      <c r="Q312" s="218"/>
      <c r="R312" s="218"/>
      <c r="S312" s="218"/>
      <c r="T312" s="219"/>
      <c r="AT312" s="220" t="s">
        <v>184</v>
      </c>
      <c r="AU312" s="220" t="s">
        <v>82</v>
      </c>
      <c r="AV312" s="14" t="s">
        <v>82</v>
      </c>
      <c r="AW312" s="14" t="s">
        <v>35</v>
      </c>
      <c r="AX312" s="14" t="s">
        <v>73</v>
      </c>
      <c r="AY312" s="220" t="s">
        <v>171</v>
      </c>
    </row>
    <row r="313" spans="1:65" s="13" customFormat="1" ht="11.25">
      <c r="B313" s="200"/>
      <c r="C313" s="201"/>
      <c r="D313" s="193" t="s">
        <v>184</v>
      </c>
      <c r="E313" s="202" t="s">
        <v>19</v>
      </c>
      <c r="F313" s="203" t="s">
        <v>437</v>
      </c>
      <c r="G313" s="201"/>
      <c r="H313" s="202" t="s">
        <v>19</v>
      </c>
      <c r="I313" s="204"/>
      <c r="J313" s="201"/>
      <c r="K313" s="201"/>
      <c r="L313" s="205"/>
      <c r="M313" s="206"/>
      <c r="N313" s="207"/>
      <c r="O313" s="207"/>
      <c r="P313" s="207"/>
      <c r="Q313" s="207"/>
      <c r="R313" s="207"/>
      <c r="S313" s="207"/>
      <c r="T313" s="208"/>
      <c r="AT313" s="209" t="s">
        <v>184</v>
      </c>
      <c r="AU313" s="209" t="s">
        <v>82</v>
      </c>
      <c r="AV313" s="13" t="s">
        <v>80</v>
      </c>
      <c r="AW313" s="13" t="s">
        <v>35</v>
      </c>
      <c r="AX313" s="13" t="s">
        <v>73</v>
      </c>
      <c r="AY313" s="209" t="s">
        <v>171</v>
      </c>
    </row>
    <row r="314" spans="1:65" s="14" customFormat="1" ht="11.25">
      <c r="B314" s="210"/>
      <c r="C314" s="211"/>
      <c r="D314" s="193" t="s">
        <v>184</v>
      </c>
      <c r="E314" s="212" t="s">
        <v>19</v>
      </c>
      <c r="F314" s="213" t="s">
        <v>1652</v>
      </c>
      <c r="G314" s="211"/>
      <c r="H314" s="214">
        <v>0.47599999999999998</v>
      </c>
      <c r="I314" s="215"/>
      <c r="J314" s="211"/>
      <c r="K314" s="211"/>
      <c r="L314" s="216"/>
      <c r="M314" s="217"/>
      <c r="N314" s="218"/>
      <c r="O314" s="218"/>
      <c r="P314" s="218"/>
      <c r="Q314" s="218"/>
      <c r="R314" s="218"/>
      <c r="S314" s="218"/>
      <c r="T314" s="219"/>
      <c r="AT314" s="220" t="s">
        <v>184</v>
      </c>
      <c r="AU314" s="220" t="s">
        <v>82</v>
      </c>
      <c r="AV314" s="14" t="s">
        <v>82</v>
      </c>
      <c r="AW314" s="14" t="s">
        <v>35</v>
      </c>
      <c r="AX314" s="14" t="s">
        <v>73</v>
      </c>
      <c r="AY314" s="220" t="s">
        <v>171</v>
      </c>
    </row>
    <row r="315" spans="1:65" s="13" customFormat="1" ht="11.25">
      <c r="B315" s="200"/>
      <c r="C315" s="201"/>
      <c r="D315" s="193" t="s">
        <v>184</v>
      </c>
      <c r="E315" s="202" t="s">
        <v>19</v>
      </c>
      <c r="F315" s="203" t="s">
        <v>1653</v>
      </c>
      <c r="G315" s="201"/>
      <c r="H315" s="202" t="s">
        <v>19</v>
      </c>
      <c r="I315" s="204"/>
      <c r="J315" s="201"/>
      <c r="K315" s="201"/>
      <c r="L315" s="205"/>
      <c r="M315" s="206"/>
      <c r="N315" s="207"/>
      <c r="O315" s="207"/>
      <c r="P315" s="207"/>
      <c r="Q315" s="207"/>
      <c r="R315" s="207"/>
      <c r="S315" s="207"/>
      <c r="T315" s="208"/>
      <c r="AT315" s="209" t="s">
        <v>184</v>
      </c>
      <c r="AU315" s="209" t="s">
        <v>82</v>
      </c>
      <c r="AV315" s="13" t="s">
        <v>80</v>
      </c>
      <c r="AW315" s="13" t="s">
        <v>35</v>
      </c>
      <c r="AX315" s="13" t="s">
        <v>73</v>
      </c>
      <c r="AY315" s="209" t="s">
        <v>171</v>
      </c>
    </row>
    <row r="316" spans="1:65" s="14" customFormat="1" ht="11.25">
      <c r="B316" s="210"/>
      <c r="C316" s="211"/>
      <c r="D316" s="193" t="s">
        <v>184</v>
      </c>
      <c r="E316" s="212" t="s">
        <v>19</v>
      </c>
      <c r="F316" s="213" t="s">
        <v>1654</v>
      </c>
      <c r="G316" s="211"/>
      <c r="H316" s="214">
        <v>1.073</v>
      </c>
      <c r="I316" s="215"/>
      <c r="J316" s="211"/>
      <c r="K316" s="211"/>
      <c r="L316" s="216"/>
      <c r="M316" s="217"/>
      <c r="N316" s="218"/>
      <c r="O316" s="218"/>
      <c r="P316" s="218"/>
      <c r="Q316" s="218"/>
      <c r="R316" s="218"/>
      <c r="S316" s="218"/>
      <c r="T316" s="219"/>
      <c r="AT316" s="220" t="s">
        <v>184</v>
      </c>
      <c r="AU316" s="220" t="s">
        <v>82</v>
      </c>
      <c r="AV316" s="14" t="s">
        <v>82</v>
      </c>
      <c r="AW316" s="14" t="s">
        <v>35</v>
      </c>
      <c r="AX316" s="14" t="s">
        <v>73</v>
      </c>
      <c r="AY316" s="220" t="s">
        <v>171</v>
      </c>
    </row>
    <row r="317" spans="1:65" s="15" customFormat="1" ht="11.25">
      <c r="B317" s="221"/>
      <c r="C317" s="222"/>
      <c r="D317" s="193" t="s">
        <v>184</v>
      </c>
      <c r="E317" s="223" t="s">
        <v>19</v>
      </c>
      <c r="F317" s="224" t="s">
        <v>189</v>
      </c>
      <c r="G317" s="222"/>
      <c r="H317" s="225">
        <v>2.0249999999999999</v>
      </c>
      <c r="I317" s="226"/>
      <c r="J317" s="222"/>
      <c r="K317" s="222"/>
      <c r="L317" s="227"/>
      <c r="M317" s="228"/>
      <c r="N317" s="229"/>
      <c r="O317" s="229"/>
      <c r="P317" s="229"/>
      <c r="Q317" s="229"/>
      <c r="R317" s="229"/>
      <c r="S317" s="229"/>
      <c r="T317" s="230"/>
      <c r="AT317" s="231" t="s">
        <v>184</v>
      </c>
      <c r="AU317" s="231" t="s">
        <v>82</v>
      </c>
      <c r="AV317" s="15" t="s">
        <v>178</v>
      </c>
      <c r="AW317" s="15" t="s">
        <v>35</v>
      </c>
      <c r="AX317" s="15" t="s">
        <v>80</v>
      </c>
      <c r="AY317" s="231" t="s">
        <v>171</v>
      </c>
    </row>
    <row r="318" spans="1:65" s="2" customFormat="1" ht="16.5" customHeight="1">
      <c r="A318" s="36"/>
      <c r="B318" s="37"/>
      <c r="C318" s="180" t="s">
        <v>438</v>
      </c>
      <c r="D318" s="180" t="s">
        <v>173</v>
      </c>
      <c r="E318" s="181" t="s">
        <v>439</v>
      </c>
      <c r="F318" s="182" t="s">
        <v>440</v>
      </c>
      <c r="G318" s="183" t="s">
        <v>176</v>
      </c>
      <c r="H318" s="184">
        <v>19.161999999999999</v>
      </c>
      <c r="I318" s="185"/>
      <c r="J318" s="186">
        <f>ROUND(I318*H318,2)</f>
        <v>0</v>
      </c>
      <c r="K318" s="182" t="s">
        <v>177</v>
      </c>
      <c r="L318" s="41"/>
      <c r="M318" s="187" t="s">
        <v>19</v>
      </c>
      <c r="N318" s="188" t="s">
        <v>44</v>
      </c>
      <c r="O318" s="66"/>
      <c r="P318" s="189">
        <f>O318*H318</f>
        <v>0</v>
      </c>
      <c r="Q318" s="189">
        <v>1.4400000000000001E-3</v>
      </c>
      <c r="R318" s="189">
        <f>Q318*H318</f>
        <v>2.7593280000000001E-2</v>
      </c>
      <c r="S318" s="189">
        <v>0</v>
      </c>
      <c r="T318" s="190">
        <f>S318*H318</f>
        <v>0</v>
      </c>
      <c r="U318" s="36"/>
      <c r="V318" s="36"/>
      <c r="W318" s="36"/>
      <c r="X318" s="36"/>
      <c r="Y318" s="36"/>
      <c r="Z318" s="36"/>
      <c r="AA318" s="36"/>
      <c r="AB318" s="36"/>
      <c r="AC318" s="36"/>
      <c r="AD318" s="36"/>
      <c r="AE318" s="36"/>
      <c r="AR318" s="191" t="s">
        <v>178</v>
      </c>
      <c r="AT318" s="191" t="s">
        <v>173</v>
      </c>
      <c r="AU318" s="191" t="s">
        <v>82</v>
      </c>
      <c r="AY318" s="19" t="s">
        <v>171</v>
      </c>
      <c r="BE318" s="192">
        <f>IF(N318="základní",J318,0)</f>
        <v>0</v>
      </c>
      <c r="BF318" s="192">
        <f>IF(N318="snížená",J318,0)</f>
        <v>0</v>
      </c>
      <c r="BG318" s="192">
        <f>IF(N318="zákl. přenesená",J318,0)</f>
        <v>0</v>
      </c>
      <c r="BH318" s="192">
        <f>IF(N318="sníž. přenesená",J318,0)</f>
        <v>0</v>
      </c>
      <c r="BI318" s="192">
        <f>IF(N318="nulová",J318,0)</f>
        <v>0</v>
      </c>
      <c r="BJ318" s="19" t="s">
        <v>80</v>
      </c>
      <c r="BK318" s="192">
        <f>ROUND(I318*H318,2)</f>
        <v>0</v>
      </c>
      <c r="BL318" s="19" t="s">
        <v>178</v>
      </c>
      <c r="BM318" s="191" t="s">
        <v>1655</v>
      </c>
    </row>
    <row r="319" spans="1:65" s="2" customFormat="1" ht="11.25">
      <c r="A319" s="36"/>
      <c r="B319" s="37"/>
      <c r="C319" s="38"/>
      <c r="D319" s="193" t="s">
        <v>180</v>
      </c>
      <c r="E319" s="38"/>
      <c r="F319" s="194" t="s">
        <v>442</v>
      </c>
      <c r="G319" s="38"/>
      <c r="H319" s="38"/>
      <c r="I319" s="195"/>
      <c r="J319" s="38"/>
      <c r="K319" s="38"/>
      <c r="L319" s="41"/>
      <c r="M319" s="196"/>
      <c r="N319" s="197"/>
      <c r="O319" s="66"/>
      <c r="P319" s="66"/>
      <c r="Q319" s="66"/>
      <c r="R319" s="66"/>
      <c r="S319" s="66"/>
      <c r="T319" s="67"/>
      <c r="U319" s="36"/>
      <c r="V319" s="36"/>
      <c r="W319" s="36"/>
      <c r="X319" s="36"/>
      <c r="Y319" s="36"/>
      <c r="Z319" s="36"/>
      <c r="AA319" s="36"/>
      <c r="AB319" s="36"/>
      <c r="AC319" s="36"/>
      <c r="AD319" s="36"/>
      <c r="AE319" s="36"/>
      <c r="AT319" s="19" t="s">
        <v>180</v>
      </c>
      <c r="AU319" s="19" t="s">
        <v>82</v>
      </c>
    </row>
    <row r="320" spans="1:65" s="2" customFormat="1" ht="11.25">
      <c r="A320" s="36"/>
      <c r="B320" s="37"/>
      <c r="C320" s="38"/>
      <c r="D320" s="198" t="s">
        <v>182</v>
      </c>
      <c r="E320" s="38"/>
      <c r="F320" s="199" t="s">
        <v>443</v>
      </c>
      <c r="G320" s="38"/>
      <c r="H320" s="38"/>
      <c r="I320" s="195"/>
      <c r="J320" s="38"/>
      <c r="K320" s="38"/>
      <c r="L320" s="41"/>
      <c r="M320" s="196"/>
      <c r="N320" s="197"/>
      <c r="O320" s="66"/>
      <c r="P320" s="66"/>
      <c r="Q320" s="66"/>
      <c r="R320" s="66"/>
      <c r="S320" s="66"/>
      <c r="T320" s="67"/>
      <c r="U320" s="36"/>
      <c r="V320" s="36"/>
      <c r="W320" s="36"/>
      <c r="X320" s="36"/>
      <c r="Y320" s="36"/>
      <c r="Z320" s="36"/>
      <c r="AA320" s="36"/>
      <c r="AB320" s="36"/>
      <c r="AC320" s="36"/>
      <c r="AD320" s="36"/>
      <c r="AE320" s="36"/>
      <c r="AT320" s="19" t="s">
        <v>182</v>
      </c>
      <c r="AU320" s="19" t="s">
        <v>82</v>
      </c>
    </row>
    <row r="321" spans="1:65" s="13" customFormat="1" ht="11.25">
      <c r="B321" s="200"/>
      <c r="C321" s="201"/>
      <c r="D321" s="193" t="s">
        <v>184</v>
      </c>
      <c r="E321" s="202" t="s">
        <v>19</v>
      </c>
      <c r="F321" s="203" t="s">
        <v>418</v>
      </c>
      <c r="G321" s="201"/>
      <c r="H321" s="202" t="s">
        <v>19</v>
      </c>
      <c r="I321" s="204"/>
      <c r="J321" s="201"/>
      <c r="K321" s="201"/>
      <c r="L321" s="205"/>
      <c r="M321" s="206"/>
      <c r="N321" s="207"/>
      <c r="O321" s="207"/>
      <c r="P321" s="207"/>
      <c r="Q321" s="207"/>
      <c r="R321" s="207"/>
      <c r="S321" s="207"/>
      <c r="T321" s="208"/>
      <c r="AT321" s="209" t="s">
        <v>184</v>
      </c>
      <c r="AU321" s="209" t="s">
        <v>82</v>
      </c>
      <c r="AV321" s="13" t="s">
        <v>80</v>
      </c>
      <c r="AW321" s="13" t="s">
        <v>35</v>
      </c>
      <c r="AX321" s="13" t="s">
        <v>73</v>
      </c>
      <c r="AY321" s="209" t="s">
        <v>171</v>
      </c>
    </row>
    <row r="322" spans="1:65" s="14" customFormat="1" ht="11.25">
      <c r="B322" s="210"/>
      <c r="C322" s="211"/>
      <c r="D322" s="193" t="s">
        <v>184</v>
      </c>
      <c r="E322" s="212" t="s">
        <v>19</v>
      </c>
      <c r="F322" s="213" t="s">
        <v>1656</v>
      </c>
      <c r="G322" s="211"/>
      <c r="H322" s="214">
        <v>4.4880000000000004</v>
      </c>
      <c r="I322" s="215"/>
      <c r="J322" s="211"/>
      <c r="K322" s="211"/>
      <c r="L322" s="216"/>
      <c r="M322" s="217"/>
      <c r="N322" s="218"/>
      <c r="O322" s="218"/>
      <c r="P322" s="218"/>
      <c r="Q322" s="218"/>
      <c r="R322" s="218"/>
      <c r="S322" s="218"/>
      <c r="T322" s="219"/>
      <c r="AT322" s="220" t="s">
        <v>184</v>
      </c>
      <c r="AU322" s="220" t="s">
        <v>82</v>
      </c>
      <c r="AV322" s="14" t="s">
        <v>82</v>
      </c>
      <c r="AW322" s="14" t="s">
        <v>35</v>
      </c>
      <c r="AX322" s="14" t="s">
        <v>73</v>
      </c>
      <c r="AY322" s="220" t="s">
        <v>171</v>
      </c>
    </row>
    <row r="323" spans="1:65" s="13" customFormat="1" ht="11.25">
      <c r="B323" s="200"/>
      <c r="C323" s="201"/>
      <c r="D323" s="193" t="s">
        <v>184</v>
      </c>
      <c r="E323" s="202" t="s">
        <v>19</v>
      </c>
      <c r="F323" s="203" t="s">
        <v>420</v>
      </c>
      <c r="G323" s="201"/>
      <c r="H323" s="202" t="s">
        <v>19</v>
      </c>
      <c r="I323" s="204"/>
      <c r="J323" s="201"/>
      <c r="K323" s="201"/>
      <c r="L323" s="205"/>
      <c r="M323" s="206"/>
      <c r="N323" s="207"/>
      <c r="O323" s="207"/>
      <c r="P323" s="207"/>
      <c r="Q323" s="207"/>
      <c r="R323" s="207"/>
      <c r="S323" s="207"/>
      <c r="T323" s="208"/>
      <c r="AT323" s="209" t="s">
        <v>184</v>
      </c>
      <c r="AU323" s="209" t="s">
        <v>82</v>
      </c>
      <c r="AV323" s="13" t="s">
        <v>80</v>
      </c>
      <c r="AW323" s="13" t="s">
        <v>35</v>
      </c>
      <c r="AX323" s="13" t="s">
        <v>73</v>
      </c>
      <c r="AY323" s="209" t="s">
        <v>171</v>
      </c>
    </row>
    <row r="324" spans="1:65" s="14" customFormat="1" ht="11.25">
      <c r="B324" s="210"/>
      <c r="C324" s="211"/>
      <c r="D324" s="193" t="s">
        <v>184</v>
      </c>
      <c r="E324" s="212" t="s">
        <v>19</v>
      </c>
      <c r="F324" s="213" t="s">
        <v>1656</v>
      </c>
      <c r="G324" s="211"/>
      <c r="H324" s="214">
        <v>4.4880000000000004</v>
      </c>
      <c r="I324" s="215"/>
      <c r="J324" s="211"/>
      <c r="K324" s="211"/>
      <c r="L324" s="216"/>
      <c r="M324" s="217"/>
      <c r="N324" s="218"/>
      <c r="O324" s="218"/>
      <c r="P324" s="218"/>
      <c r="Q324" s="218"/>
      <c r="R324" s="218"/>
      <c r="S324" s="218"/>
      <c r="T324" s="219"/>
      <c r="AT324" s="220" t="s">
        <v>184</v>
      </c>
      <c r="AU324" s="220" t="s">
        <v>82</v>
      </c>
      <c r="AV324" s="14" t="s">
        <v>82</v>
      </c>
      <c r="AW324" s="14" t="s">
        <v>35</v>
      </c>
      <c r="AX324" s="14" t="s">
        <v>73</v>
      </c>
      <c r="AY324" s="220" t="s">
        <v>171</v>
      </c>
    </row>
    <row r="325" spans="1:65" s="13" customFormat="1" ht="11.25">
      <c r="B325" s="200"/>
      <c r="C325" s="201"/>
      <c r="D325" s="193" t="s">
        <v>184</v>
      </c>
      <c r="E325" s="202" t="s">
        <v>19</v>
      </c>
      <c r="F325" s="203" t="s">
        <v>435</v>
      </c>
      <c r="G325" s="201"/>
      <c r="H325" s="202" t="s">
        <v>19</v>
      </c>
      <c r="I325" s="204"/>
      <c r="J325" s="201"/>
      <c r="K325" s="201"/>
      <c r="L325" s="205"/>
      <c r="M325" s="206"/>
      <c r="N325" s="207"/>
      <c r="O325" s="207"/>
      <c r="P325" s="207"/>
      <c r="Q325" s="207"/>
      <c r="R325" s="207"/>
      <c r="S325" s="207"/>
      <c r="T325" s="208"/>
      <c r="AT325" s="209" t="s">
        <v>184</v>
      </c>
      <c r="AU325" s="209" t="s">
        <v>82</v>
      </c>
      <c r="AV325" s="13" t="s">
        <v>80</v>
      </c>
      <c r="AW325" s="13" t="s">
        <v>35</v>
      </c>
      <c r="AX325" s="13" t="s">
        <v>73</v>
      </c>
      <c r="AY325" s="209" t="s">
        <v>171</v>
      </c>
    </row>
    <row r="326" spans="1:65" s="14" customFormat="1" ht="11.25">
      <c r="B326" s="210"/>
      <c r="C326" s="211"/>
      <c r="D326" s="193" t="s">
        <v>184</v>
      </c>
      <c r="E326" s="212" t="s">
        <v>19</v>
      </c>
      <c r="F326" s="213" t="s">
        <v>1657</v>
      </c>
      <c r="G326" s="211"/>
      <c r="H326" s="214">
        <v>2.94</v>
      </c>
      <c r="I326" s="215"/>
      <c r="J326" s="211"/>
      <c r="K326" s="211"/>
      <c r="L326" s="216"/>
      <c r="M326" s="217"/>
      <c r="N326" s="218"/>
      <c r="O326" s="218"/>
      <c r="P326" s="218"/>
      <c r="Q326" s="218"/>
      <c r="R326" s="218"/>
      <c r="S326" s="218"/>
      <c r="T326" s="219"/>
      <c r="AT326" s="220" t="s">
        <v>184</v>
      </c>
      <c r="AU326" s="220" t="s">
        <v>82</v>
      </c>
      <c r="AV326" s="14" t="s">
        <v>82</v>
      </c>
      <c r="AW326" s="14" t="s">
        <v>35</v>
      </c>
      <c r="AX326" s="14" t="s">
        <v>73</v>
      </c>
      <c r="AY326" s="220" t="s">
        <v>171</v>
      </c>
    </row>
    <row r="327" spans="1:65" s="13" customFormat="1" ht="11.25">
      <c r="B327" s="200"/>
      <c r="C327" s="201"/>
      <c r="D327" s="193" t="s">
        <v>184</v>
      </c>
      <c r="E327" s="202" t="s">
        <v>19</v>
      </c>
      <c r="F327" s="203" t="s">
        <v>437</v>
      </c>
      <c r="G327" s="201"/>
      <c r="H327" s="202" t="s">
        <v>19</v>
      </c>
      <c r="I327" s="204"/>
      <c r="J327" s="201"/>
      <c r="K327" s="201"/>
      <c r="L327" s="205"/>
      <c r="M327" s="206"/>
      <c r="N327" s="207"/>
      <c r="O327" s="207"/>
      <c r="P327" s="207"/>
      <c r="Q327" s="207"/>
      <c r="R327" s="207"/>
      <c r="S327" s="207"/>
      <c r="T327" s="208"/>
      <c r="AT327" s="209" t="s">
        <v>184</v>
      </c>
      <c r="AU327" s="209" t="s">
        <v>82</v>
      </c>
      <c r="AV327" s="13" t="s">
        <v>80</v>
      </c>
      <c r="AW327" s="13" t="s">
        <v>35</v>
      </c>
      <c r="AX327" s="13" t="s">
        <v>73</v>
      </c>
      <c r="AY327" s="209" t="s">
        <v>171</v>
      </c>
    </row>
    <row r="328" spans="1:65" s="14" customFormat="1" ht="11.25">
      <c r="B328" s="210"/>
      <c r="C328" s="211"/>
      <c r="D328" s="193" t="s">
        <v>184</v>
      </c>
      <c r="E328" s="212" t="s">
        <v>19</v>
      </c>
      <c r="F328" s="213" t="s">
        <v>1657</v>
      </c>
      <c r="G328" s="211"/>
      <c r="H328" s="214">
        <v>2.94</v>
      </c>
      <c r="I328" s="215"/>
      <c r="J328" s="211"/>
      <c r="K328" s="211"/>
      <c r="L328" s="216"/>
      <c r="M328" s="217"/>
      <c r="N328" s="218"/>
      <c r="O328" s="218"/>
      <c r="P328" s="218"/>
      <c r="Q328" s="218"/>
      <c r="R328" s="218"/>
      <c r="S328" s="218"/>
      <c r="T328" s="219"/>
      <c r="AT328" s="220" t="s">
        <v>184</v>
      </c>
      <c r="AU328" s="220" t="s">
        <v>82</v>
      </c>
      <c r="AV328" s="14" t="s">
        <v>82</v>
      </c>
      <c r="AW328" s="14" t="s">
        <v>35</v>
      </c>
      <c r="AX328" s="14" t="s">
        <v>73</v>
      </c>
      <c r="AY328" s="220" t="s">
        <v>171</v>
      </c>
    </row>
    <row r="329" spans="1:65" s="13" customFormat="1" ht="11.25">
      <c r="B329" s="200"/>
      <c r="C329" s="201"/>
      <c r="D329" s="193" t="s">
        <v>184</v>
      </c>
      <c r="E329" s="202" t="s">
        <v>19</v>
      </c>
      <c r="F329" s="203" t="s">
        <v>1658</v>
      </c>
      <c r="G329" s="201"/>
      <c r="H329" s="202" t="s">
        <v>19</v>
      </c>
      <c r="I329" s="204"/>
      <c r="J329" s="201"/>
      <c r="K329" s="201"/>
      <c r="L329" s="205"/>
      <c r="M329" s="206"/>
      <c r="N329" s="207"/>
      <c r="O329" s="207"/>
      <c r="P329" s="207"/>
      <c r="Q329" s="207"/>
      <c r="R329" s="207"/>
      <c r="S329" s="207"/>
      <c r="T329" s="208"/>
      <c r="AT329" s="209" t="s">
        <v>184</v>
      </c>
      <c r="AU329" s="209" t="s">
        <v>82</v>
      </c>
      <c r="AV329" s="13" t="s">
        <v>80</v>
      </c>
      <c r="AW329" s="13" t="s">
        <v>35</v>
      </c>
      <c r="AX329" s="13" t="s">
        <v>73</v>
      </c>
      <c r="AY329" s="209" t="s">
        <v>171</v>
      </c>
    </row>
    <row r="330" spans="1:65" s="14" customFormat="1" ht="11.25">
      <c r="B330" s="210"/>
      <c r="C330" s="211"/>
      <c r="D330" s="193" t="s">
        <v>184</v>
      </c>
      <c r="E330" s="212" t="s">
        <v>19</v>
      </c>
      <c r="F330" s="213" t="s">
        <v>1659</v>
      </c>
      <c r="G330" s="211"/>
      <c r="H330" s="214">
        <v>4.306</v>
      </c>
      <c r="I330" s="215"/>
      <c r="J330" s="211"/>
      <c r="K330" s="211"/>
      <c r="L330" s="216"/>
      <c r="M330" s="217"/>
      <c r="N330" s="218"/>
      <c r="O330" s="218"/>
      <c r="P330" s="218"/>
      <c r="Q330" s="218"/>
      <c r="R330" s="218"/>
      <c r="S330" s="218"/>
      <c r="T330" s="219"/>
      <c r="AT330" s="220" t="s">
        <v>184</v>
      </c>
      <c r="AU330" s="220" t="s">
        <v>82</v>
      </c>
      <c r="AV330" s="14" t="s">
        <v>82</v>
      </c>
      <c r="AW330" s="14" t="s">
        <v>35</v>
      </c>
      <c r="AX330" s="14" t="s">
        <v>73</v>
      </c>
      <c r="AY330" s="220" t="s">
        <v>171</v>
      </c>
    </row>
    <row r="331" spans="1:65" s="15" customFormat="1" ht="11.25">
      <c r="B331" s="221"/>
      <c r="C331" s="222"/>
      <c r="D331" s="193" t="s">
        <v>184</v>
      </c>
      <c r="E331" s="223" t="s">
        <v>19</v>
      </c>
      <c r="F331" s="224" t="s">
        <v>189</v>
      </c>
      <c r="G331" s="222"/>
      <c r="H331" s="225">
        <v>19.161999999999999</v>
      </c>
      <c r="I331" s="226"/>
      <c r="J331" s="222"/>
      <c r="K331" s="222"/>
      <c r="L331" s="227"/>
      <c r="M331" s="228"/>
      <c r="N331" s="229"/>
      <c r="O331" s="229"/>
      <c r="P331" s="229"/>
      <c r="Q331" s="229"/>
      <c r="R331" s="229"/>
      <c r="S331" s="229"/>
      <c r="T331" s="230"/>
      <c r="AT331" s="231" t="s">
        <v>184</v>
      </c>
      <c r="AU331" s="231" t="s">
        <v>82</v>
      </c>
      <c r="AV331" s="15" t="s">
        <v>178</v>
      </c>
      <c r="AW331" s="15" t="s">
        <v>35</v>
      </c>
      <c r="AX331" s="15" t="s">
        <v>80</v>
      </c>
      <c r="AY331" s="231" t="s">
        <v>171</v>
      </c>
    </row>
    <row r="332" spans="1:65" s="2" customFormat="1" ht="16.5" customHeight="1">
      <c r="A332" s="36"/>
      <c r="B332" s="37"/>
      <c r="C332" s="180" t="s">
        <v>447</v>
      </c>
      <c r="D332" s="180" t="s">
        <v>173</v>
      </c>
      <c r="E332" s="181" t="s">
        <v>448</v>
      </c>
      <c r="F332" s="182" t="s">
        <v>449</v>
      </c>
      <c r="G332" s="183" t="s">
        <v>176</v>
      </c>
      <c r="H332" s="184">
        <v>19.161999999999999</v>
      </c>
      <c r="I332" s="185"/>
      <c r="J332" s="186">
        <f>ROUND(I332*H332,2)</f>
        <v>0</v>
      </c>
      <c r="K332" s="182" t="s">
        <v>177</v>
      </c>
      <c r="L332" s="41"/>
      <c r="M332" s="187" t="s">
        <v>19</v>
      </c>
      <c r="N332" s="188" t="s">
        <v>44</v>
      </c>
      <c r="O332" s="66"/>
      <c r="P332" s="189">
        <f>O332*H332</f>
        <v>0</v>
      </c>
      <c r="Q332" s="189">
        <v>4.0000000000000003E-5</v>
      </c>
      <c r="R332" s="189">
        <f>Q332*H332</f>
        <v>7.6648000000000005E-4</v>
      </c>
      <c r="S332" s="189">
        <v>0</v>
      </c>
      <c r="T332" s="190">
        <f>S332*H332</f>
        <v>0</v>
      </c>
      <c r="U332" s="36"/>
      <c r="V332" s="36"/>
      <c r="W332" s="36"/>
      <c r="X332" s="36"/>
      <c r="Y332" s="36"/>
      <c r="Z332" s="36"/>
      <c r="AA332" s="36"/>
      <c r="AB332" s="36"/>
      <c r="AC332" s="36"/>
      <c r="AD332" s="36"/>
      <c r="AE332" s="36"/>
      <c r="AR332" s="191" t="s">
        <v>178</v>
      </c>
      <c r="AT332" s="191" t="s">
        <v>173</v>
      </c>
      <c r="AU332" s="191" t="s">
        <v>82</v>
      </c>
      <c r="AY332" s="19" t="s">
        <v>171</v>
      </c>
      <c r="BE332" s="192">
        <f>IF(N332="základní",J332,0)</f>
        <v>0</v>
      </c>
      <c r="BF332" s="192">
        <f>IF(N332="snížená",J332,0)</f>
        <v>0</v>
      </c>
      <c r="BG332" s="192">
        <f>IF(N332="zákl. přenesená",J332,0)</f>
        <v>0</v>
      </c>
      <c r="BH332" s="192">
        <f>IF(N332="sníž. přenesená",J332,0)</f>
        <v>0</v>
      </c>
      <c r="BI332" s="192">
        <f>IF(N332="nulová",J332,0)</f>
        <v>0</v>
      </c>
      <c r="BJ332" s="19" t="s">
        <v>80</v>
      </c>
      <c r="BK332" s="192">
        <f>ROUND(I332*H332,2)</f>
        <v>0</v>
      </c>
      <c r="BL332" s="19" t="s">
        <v>178</v>
      </c>
      <c r="BM332" s="191" t="s">
        <v>1660</v>
      </c>
    </row>
    <row r="333" spans="1:65" s="2" customFormat="1" ht="19.5">
      <c r="A333" s="36"/>
      <c r="B333" s="37"/>
      <c r="C333" s="38"/>
      <c r="D333" s="193" t="s">
        <v>180</v>
      </c>
      <c r="E333" s="38"/>
      <c r="F333" s="194" t="s">
        <v>451</v>
      </c>
      <c r="G333" s="38"/>
      <c r="H333" s="38"/>
      <c r="I333" s="195"/>
      <c r="J333" s="38"/>
      <c r="K333" s="38"/>
      <c r="L333" s="41"/>
      <c r="M333" s="196"/>
      <c r="N333" s="197"/>
      <c r="O333" s="66"/>
      <c r="P333" s="66"/>
      <c r="Q333" s="66"/>
      <c r="R333" s="66"/>
      <c r="S333" s="66"/>
      <c r="T333" s="67"/>
      <c r="U333" s="36"/>
      <c r="V333" s="36"/>
      <c r="W333" s="36"/>
      <c r="X333" s="36"/>
      <c r="Y333" s="36"/>
      <c r="Z333" s="36"/>
      <c r="AA333" s="36"/>
      <c r="AB333" s="36"/>
      <c r="AC333" s="36"/>
      <c r="AD333" s="36"/>
      <c r="AE333" s="36"/>
      <c r="AT333" s="19" t="s">
        <v>180</v>
      </c>
      <c r="AU333" s="19" t="s">
        <v>82</v>
      </c>
    </row>
    <row r="334" spans="1:65" s="2" customFormat="1" ht="11.25">
      <c r="A334" s="36"/>
      <c r="B334" s="37"/>
      <c r="C334" s="38"/>
      <c r="D334" s="198" t="s">
        <v>182</v>
      </c>
      <c r="E334" s="38"/>
      <c r="F334" s="199" t="s">
        <v>452</v>
      </c>
      <c r="G334" s="38"/>
      <c r="H334" s="38"/>
      <c r="I334" s="195"/>
      <c r="J334" s="38"/>
      <c r="K334" s="38"/>
      <c r="L334" s="41"/>
      <c r="M334" s="196"/>
      <c r="N334" s="197"/>
      <c r="O334" s="66"/>
      <c r="P334" s="66"/>
      <c r="Q334" s="66"/>
      <c r="R334" s="66"/>
      <c r="S334" s="66"/>
      <c r="T334" s="67"/>
      <c r="U334" s="36"/>
      <c r="V334" s="36"/>
      <c r="W334" s="36"/>
      <c r="X334" s="36"/>
      <c r="Y334" s="36"/>
      <c r="Z334" s="36"/>
      <c r="AA334" s="36"/>
      <c r="AB334" s="36"/>
      <c r="AC334" s="36"/>
      <c r="AD334" s="36"/>
      <c r="AE334" s="36"/>
      <c r="AT334" s="19" t="s">
        <v>182</v>
      </c>
      <c r="AU334" s="19" t="s">
        <v>82</v>
      </c>
    </row>
    <row r="335" spans="1:65" s="14" customFormat="1" ht="11.25">
      <c r="B335" s="210"/>
      <c r="C335" s="211"/>
      <c r="D335" s="193" t="s">
        <v>184</v>
      </c>
      <c r="E335" s="212" t="s">
        <v>19</v>
      </c>
      <c r="F335" s="213" t="s">
        <v>1661</v>
      </c>
      <c r="G335" s="211"/>
      <c r="H335" s="214">
        <v>19.161999999999999</v>
      </c>
      <c r="I335" s="215"/>
      <c r="J335" s="211"/>
      <c r="K335" s="211"/>
      <c r="L335" s="216"/>
      <c r="M335" s="217"/>
      <c r="N335" s="218"/>
      <c r="O335" s="218"/>
      <c r="P335" s="218"/>
      <c r="Q335" s="218"/>
      <c r="R335" s="218"/>
      <c r="S335" s="218"/>
      <c r="T335" s="219"/>
      <c r="AT335" s="220" t="s">
        <v>184</v>
      </c>
      <c r="AU335" s="220" t="s">
        <v>82</v>
      </c>
      <c r="AV335" s="14" t="s">
        <v>82</v>
      </c>
      <c r="AW335" s="14" t="s">
        <v>35</v>
      </c>
      <c r="AX335" s="14" t="s">
        <v>73</v>
      </c>
      <c r="AY335" s="220" t="s">
        <v>171</v>
      </c>
    </row>
    <row r="336" spans="1:65" s="15" customFormat="1" ht="11.25">
      <c r="B336" s="221"/>
      <c r="C336" s="222"/>
      <c r="D336" s="193" t="s">
        <v>184</v>
      </c>
      <c r="E336" s="223" t="s">
        <v>19</v>
      </c>
      <c r="F336" s="224" t="s">
        <v>189</v>
      </c>
      <c r="G336" s="222"/>
      <c r="H336" s="225">
        <v>19.161999999999999</v>
      </c>
      <c r="I336" s="226"/>
      <c r="J336" s="222"/>
      <c r="K336" s="222"/>
      <c r="L336" s="227"/>
      <c r="M336" s="228"/>
      <c r="N336" s="229"/>
      <c r="O336" s="229"/>
      <c r="P336" s="229"/>
      <c r="Q336" s="229"/>
      <c r="R336" s="229"/>
      <c r="S336" s="229"/>
      <c r="T336" s="230"/>
      <c r="AT336" s="231" t="s">
        <v>184</v>
      </c>
      <c r="AU336" s="231" t="s">
        <v>82</v>
      </c>
      <c r="AV336" s="15" t="s">
        <v>178</v>
      </c>
      <c r="AW336" s="15" t="s">
        <v>35</v>
      </c>
      <c r="AX336" s="15" t="s">
        <v>80</v>
      </c>
      <c r="AY336" s="231" t="s">
        <v>171</v>
      </c>
    </row>
    <row r="337" spans="1:65" s="2" customFormat="1" ht="24.2" customHeight="1">
      <c r="A337" s="36"/>
      <c r="B337" s="37"/>
      <c r="C337" s="180" t="s">
        <v>454</v>
      </c>
      <c r="D337" s="180" t="s">
        <v>173</v>
      </c>
      <c r="E337" s="181" t="s">
        <v>1140</v>
      </c>
      <c r="F337" s="182" t="s">
        <v>1141</v>
      </c>
      <c r="G337" s="183" t="s">
        <v>252</v>
      </c>
      <c r="H337" s="184">
        <v>0.10199999999999999</v>
      </c>
      <c r="I337" s="185"/>
      <c r="J337" s="186">
        <f>ROUND(I337*H337,2)</f>
        <v>0</v>
      </c>
      <c r="K337" s="182" t="s">
        <v>177</v>
      </c>
      <c r="L337" s="41"/>
      <c r="M337" s="187" t="s">
        <v>19</v>
      </c>
      <c r="N337" s="188" t="s">
        <v>44</v>
      </c>
      <c r="O337" s="66"/>
      <c r="P337" s="189">
        <f>O337*H337</f>
        <v>0</v>
      </c>
      <c r="Q337" s="189">
        <v>1.0383</v>
      </c>
      <c r="R337" s="189">
        <f>Q337*H337</f>
        <v>0.10590659999999999</v>
      </c>
      <c r="S337" s="189">
        <v>0</v>
      </c>
      <c r="T337" s="190">
        <f>S337*H337</f>
        <v>0</v>
      </c>
      <c r="U337" s="36"/>
      <c r="V337" s="36"/>
      <c r="W337" s="36"/>
      <c r="X337" s="36"/>
      <c r="Y337" s="36"/>
      <c r="Z337" s="36"/>
      <c r="AA337" s="36"/>
      <c r="AB337" s="36"/>
      <c r="AC337" s="36"/>
      <c r="AD337" s="36"/>
      <c r="AE337" s="36"/>
      <c r="AR337" s="191" t="s">
        <v>178</v>
      </c>
      <c r="AT337" s="191" t="s">
        <v>173</v>
      </c>
      <c r="AU337" s="191" t="s">
        <v>82</v>
      </c>
      <c r="AY337" s="19" t="s">
        <v>171</v>
      </c>
      <c r="BE337" s="192">
        <f>IF(N337="základní",J337,0)</f>
        <v>0</v>
      </c>
      <c r="BF337" s="192">
        <f>IF(N337="snížená",J337,0)</f>
        <v>0</v>
      </c>
      <c r="BG337" s="192">
        <f>IF(N337="zákl. přenesená",J337,0)</f>
        <v>0</v>
      </c>
      <c r="BH337" s="192">
        <f>IF(N337="sníž. přenesená",J337,0)</f>
        <v>0</v>
      </c>
      <c r="BI337" s="192">
        <f>IF(N337="nulová",J337,0)</f>
        <v>0</v>
      </c>
      <c r="BJ337" s="19" t="s">
        <v>80</v>
      </c>
      <c r="BK337" s="192">
        <f>ROUND(I337*H337,2)</f>
        <v>0</v>
      </c>
      <c r="BL337" s="19" t="s">
        <v>178</v>
      </c>
      <c r="BM337" s="191" t="s">
        <v>1662</v>
      </c>
    </row>
    <row r="338" spans="1:65" s="2" customFormat="1" ht="19.5">
      <c r="A338" s="36"/>
      <c r="B338" s="37"/>
      <c r="C338" s="38"/>
      <c r="D338" s="193" t="s">
        <v>180</v>
      </c>
      <c r="E338" s="38"/>
      <c r="F338" s="194" t="s">
        <v>1143</v>
      </c>
      <c r="G338" s="38"/>
      <c r="H338" s="38"/>
      <c r="I338" s="195"/>
      <c r="J338" s="38"/>
      <c r="K338" s="38"/>
      <c r="L338" s="41"/>
      <c r="M338" s="196"/>
      <c r="N338" s="197"/>
      <c r="O338" s="66"/>
      <c r="P338" s="66"/>
      <c r="Q338" s="66"/>
      <c r="R338" s="66"/>
      <c r="S338" s="66"/>
      <c r="T338" s="67"/>
      <c r="U338" s="36"/>
      <c r="V338" s="36"/>
      <c r="W338" s="36"/>
      <c r="X338" s="36"/>
      <c r="Y338" s="36"/>
      <c r="Z338" s="36"/>
      <c r="AA338" s="36"/>
      <c r="AB338" s="36"/>
      <c r="AC338" s="36"/>
      <c r="AD338" s="36"/>
      <c r="AE338" s="36"/>
      <c r="AT338" s="19" t="s">
        <v>180</v>
      </c>
      <c r="AU338" s="19" t="s">
        <v>82</v>
      </c>
    </row>
    <row r="339" spans="1:65" s="2" customFormat="1" ht="11.25">
      <c r="A339" s="36"/>
      <c r="B339" s="37"/>
      <c r="C339" s="38"/>
      <c r="D339" s="198" t="s">
        <v>182</v>
      </c>
      <c r="E339" s="38"/>
      <c r="F339" s="199" t="s">
        <v>1144</v>
      </c>
      <c r="G339" s="38"/>
      <c r="H339" s="38"/>
      <c r="I339" s="195"/>
      <c r="J339" s="38"/>
      <c r="K339" s="38"/>
      <c r="L339" s="41"/>
      <c r="M339" s="196"/>
      <c r="N339" s="197"/>
      <c r="O339" s="66"/>
      <c r="P339" s="66"/>
      <c r="Q339" s="66"/>
      <c r="R339" s="66"/>
      <c r="S339" s="66"/>
      <c r="T339" s="67"/>
      <c r="U339" s="36"/>
      <c r="V339" s="36"/>
      <c r="W339" s="36"/>
      <c r="X339" s="36"/>
      <c r="Y339" s="36"/>
      <c r="Z339" s="36"/>
      <c r="AA339" s="36"/>
      <c r="AB339" s="36"/>
      <c r="AC339" s="36"/>
      <c r="AD339" s="36"/>
      <c r="AE339" s="36"/>
      <c r="AT339" s="19" t="s">
        <v>182</v>
      </c>
      <c r="AU339" s="19" t="s">
        <v>82</v>
      </c>
    </row>
    <row r="340" spans="1:65" s="13" customFormat="1" ht="11.25">
      <c r="B340" s="200"/>
      <c r="C340" s="201"/>
      <c r="D340" s="193" t="s">
        <v>184</v>
      </c>
      <c r="E340" s="202" t="s">
        <v>19</v>
      </c>
      <c r="F340" s="203" t="s">
        <v>1663</v>
      </c>
      <c r="G340" s="201"/>
      <c r="H340" s="202" t="s">
        <v>19</v>
      </c>
      <c r="I340" s="204"/>
      <c r="J340" s="201"/>
      <c r="K340" s="201"/>
      <c r="L340" s="205"/>
      <c r="M340" s="206"/>
      <c r="N340" s="207"/>
      <c r="O340" s="207"/>
      <c r="P340" s="207"/>
      <c r="Q340" s="207"/>
      <c r="R340" s="207"/>
      <c r="S340" s="207"/>
      <c r="T340" s="208"/>
      <c r="AT340" s="209" t="s">
        <v>184</v>
      </c>
      <c r="AU340" s="209" t="s">
        <v>82</v>
      </c>
      <c r="AV340" s="13" t="s">
        <v>80</v>
      </c>
      <c r="AW340" s="13" t="s">
        <v>35</v>
      </c>
      <c r="AX340" s="13" t="s">
        <v>73</v>
      </c>
      <c r="AY340" s="209" t="s">
        <v>171</v>
      </c>
    </row>
    <row r="341" spans="1:65" s="13" customFormat="1" ht="11.25">
      <c r="B341" s="200"/>
      <c r="C341" s="201"/>
      <c r="D341" s="193" t="s">
        <v>184</v>
      </c>
      <c r="E341" s="202" t="s">
        <v>19</v>
      </c>
      <c r="F341" s="203" t="s">
        <v>1146</v>
      </c>
      <c r="G341" s="201"/>
      <c r="H341" s="202" t="s">
        <v>19</v>
      </c>
      <c r="I341" s="204"/>
      <c r="J341" s="201"/>
      <c r="K341" s="201"/>
      <c r="L341" s="205"/>
      <c r="M341" s="206"/>
      <c r="N341" s="207"/>
      <c r="O341" s="207"/>
      <c r="P341" s="207"/>
      <c r="Q341" s="207"/>
      <c r="R341" s="207"/>
      <c r="S341" s="207"/>
      <c r="T341" s="208"/>
      <c r="AT341" s="209" t="s">
        <v>184</v>
      </c>
      <c r="AU341" s="209" t="s">
        <v>82</v>
      </c>
      <c r="AV341" s="13" t="s">
        <v>80</v>
      </c>
      <c r="AW341" s="13" t="s">
        <v>35</v>
      </c>
      <c r="AX341" s="13" t="s">
        <v>73</v>
      </c>
      <c r="AY341" s="209" t="s">
        <v>171</v>
      </c>
    </row>
    <row r="342" spans="1:65" s="14" customFormat="1" ht="11.25">
      <c r="B342" s="210"/>
      <c r="C342" s="211"/>
      <c r="D342" s="193" t="s">
        <v>184</v>
      </c>
      <c r="E342" s="212" t="s">
        <v>19</v>
      </c>
      <c r="F342" s="213" t="s">
        <v>1664</v>
      </c>
      <c r="G342" s="211"/>
      <c r="H342" s="214">
        <v>0.10199999999999999</v>
      </c>
      <c r="I342" s="215"/>
      <c r="J342" s="211"/>
      <c r="K342" s="211"/>
      <c r="L342" s="216"/>
      <c r="M342" s="217"/>
      <c r="N342" s="218"/>
      <c r="O342" s="218"/>
      <c r="P342" s="218"/>
      <c r="Q342" s="218"/>
      <c r="R342" s="218"/>
      <c r="S342" s="218"/>
      <c r="T342" s="219"/>
      <c r="AT342" s="220" t="s">
        <v>184</v>
      </c>
      <c r="AU342" s="220" t="s">
        <v>82</v>
      </c>
      <c r="AV342" s="14" t="s">
        <v>82</v>
      </c>
      <c r="AW342" s="14" t="s">
        <v>35</v>
      </c>
      <c r="AX342" s="14" t="s">
        <v>73</v>
      </c>
      <c r="AY342" s="220" t="s">
        <v>171</v>
      </c>
    </row>
    <row r="343" spans="1:65" s="15" customFormat="1" ht="11.25">
      <c r="B343" s="221"/>
      <c r="C343" s="222"/>
      <c r="D343" s="193" t="s">
        <v>184</v>
      </c>
      <c r="E343" s="223" t="s">
        <v>19</v>
      </c>
      <c r="F343" s="224" t="s">
        <v>189</v>
      </c>
      <c r="G343" s="222"/>
      <c r="H343" s="225">
        <v>0.10199999999999999</v>
      </c>
      <c r="I343" s="226"/>
      <c r="J343" s="222"/>
      <c r="K343" s="222"/>
      <c r="L343" s="227"/>
      <c r="M343" s="228"/>
      <c r="N343" s="229"/>
      <c r="O343" s="229"/>
      <c r="P343" s="229"/>
      <c r="Q343" s="229"/>
      <c r="R343" s="229"/>
      <c r="S343" s="229"/>
      <c r="T343" s="230"/>
      <c r="AT343" s="231" t="s">
        <v>184</v>
      </c>
      <c r="AU343" s="231" t="s">
        <v>82</v>
      </c>
      <c r="AV343" s="15" t="s">
        <v>178</v>
      </c>
      <c r="AW343" s="15" t="s">
        <v>35</v>
      </c>
      <c r="AX343" s="15" t="s">
        <v>80</v>
      </c>
      <c r="AY343" s="231" t="s">
        <v>171</v>
      </c>
    </row>
    <row r="344" spans="1:65" s="2" customFormat="1" ht="21.75" customHeight="1">
      <c r="A344" s="36"/>
      <c r="B344" s="37"/>
      <c r="C344" s="180" t="s">
        <v>462</v>
      </c>
      <c r="D344" s="180" t="s">
        <v>173</v>
      </c>
      <c r="E344" s="181" t="s">
        <v>1665</v>
      </c>
      <c r="F344" s="182" t="s">
        <v>1666</v>
      </c>
      <c r="G344" s="183" t="s">
        <v>220</v>
      </c>
      <c r="H344" s="184">
        <v>7.1999999999999995E-2</v>
      </c>
      <c r="I344" s="185"/>
      <c r="J344" s="186">
        <f>ROUND(I344*H344,2)</f>
        <v>0</v>
      </c>
      <c r="K344" s="182" t="s">
        <v>177</v>
      </c>
      <c r="L344" s="41"/>
      <c r="M344" s="187" t="s">
        <v>19</v>
      </c>
      <c r="N344" s="188" t="s">
        <v>44</v>
      </c>
      <c r="O344" s="66"/>
      <c r="P344" s="189">
        <f>O344*H344</f>
        <v>0</v>
      </c>
      <c r="Q344" s="189">
        <v>2.34579</v>
      </c>
      <c r="R344" s="189">
        <f>Q344*H344</f>
        <v>0.16889688</v>
      </c>
      <c r="S344" s="189">
        <v>0</v>
      </c>
      <c r="T344" s="190">
        <f>S344*H344</f>
        <v>0</v>
      </c>
      <c r="U344" s="36"/>
      <c r="V344" s="36"/>
      <c r="W344" s="36"/>
      <c r="X344" s="36"/>
      <c r="Y344" s="36"/>
      <c r="Z344" s="36"/>
      <c r="AA344" s="36"/>
      <c r="AB344" s="36"/>
      <c r="AC344" s="36"/>
      <c r="AD344" s="36"/>
      <c r="AE344" s="36"/>
      <c r="AR344" s="191" t="s">
        <v>178</v>
      </c>
      <c r="AT344" s="191" t="s">
        <v>173</v>
      </c>
      <c r="AU344" s="191" t="s">
        <v>82</v>
      </c>
      <c r="AY344" s="19" t="s">
        <v>171</v>
      </c>
      <c r="BE344" s="192">
        <f>IF(N344="základní",J344,0)</f>
        <v>0</v>
      </c>
      <c r="BF344" s="192">
        <f>IF(N344="snížená",J344,0)</f>
        <v>0</v>
      </c>
      <c r="BG344" s="192">
        <f>IF(N344="zákl. přenesená",J344,0)</f>
        <v>0</v>
      </c>
      <c r="BH344" s="192">
        <f>IF(N344="sníž. přenesená",J344,0)</f>
        <v>0</v>
      </c>
      <c r="BI344" s="192">
        <f>IF(N344="nulová",J344,0)</f>
        <v>0</v>
      </c>
      <c r="BJ344" s="19" t="s">
        <v>80</v>
      </c>
      <c r="BK344" s="192">
        <f>ROUND(I344*H344,2)</f>
        <v>0</v>
      </c>
      <c r="BL344" s="19" t="s">
        <v>178</v>
      </c>
      <c r="BM344" s="191" t="s">
        <v>1667</v>
      </c>
    </row>
    <row r="345" spans="1:65" s="2" customFormat="1" ht="19.5">
      <c r="A345" s="36"/>
      <c r="B345" s="37"/>
      <c r="C345" s="38"/>
      <c r="D345" s="193" t="s">
        <v>180</v>
      </c>
      <c r="E345" s="38"/>
      <c r="F345" s="194" t="s">
        <v>1668</v>
      </c>
      <c r="G345" s="38"/>
      <c r="H345" s="38"/>
      <c r="I345" s="195"/>
      <c r="J345" s="38"/>
      <c r="K345" s="38"/>
      <c r="L345" s="41"/>
      <c r="M345" s="196"/>
      <c r="N345" s="197"/>
      <c r="O345" s="66"/>
      <c r="P345" s="66"/>
      <c r="Q345" s="66"/>
      <c r="R345" s="66"/>
      <c r="S345" s="66"/>
      <c r="T345" s="67"/>
      <c r="U345" s="36"/>
      <c r="V345" s="36"/>
      <c r="W345" s="36"/>
      <c r="X345" s="36"/>
      <c r="Y345" s="36"/>
      <c r="Z345" s="36"/>
      <c r="AA345" s="36"/>
      <c r="AB345" s="36"/>
      <c r="AC345" s="36"/>
      <c r="AD345" s="36"/>
      <c r="AE345" s="36"/>
      <c r="AT345" s="19" t="s">
        <v>180</v>
      </c>
      <c r="AU345" s="19" t="s">
        <v>82</v>
      </c>
    </row>
    <row r="346" spans="1:65" s="2" customFormat="1" ht="11.25">
      <c r="A346" s="36"/>
      <c r="B346" s="37"/>
      <c r="C346" s="38"/>
      <c r="D346" s="198" t="s">
        <v>182</v>
      </c>
      <c r="E346" s="38"/>
      <c r="F346" s="199" t="s">
        <v>1669</v>
      </c>
      <c r="G346" s="38"/>
      <c r="H346" s="38"/>
      <c r="I346" s="195"/>
      <c r="J346" s="38"/>
      <c r="K346" s="38"/>
      <c r="L346" s="41"/>
      <c r="M346" s="196"/>
      <c r="N346" s="197"/>
      <c r="O346" s="66"/>
      <c r="P346" s="66"/>
      <c r="Q346" s="66"/>
      <c r="R346" s="66"/>
      <c r="S346" s="66"/>
      <c r="T346" s="67"/>
      <c r="U346" s="36"/>
      <c r="V346" s="36"/>
      <c r="W346" s="36"/>
      <c r="X346" s="36"/>
      <c r="Y346" s="36"/>
      <c r="Z346" s="36"/>
      <c r="AA346" s="36"/>
      <c r="AB346" s="36"/>
      <c r="AC346" s="36"/>
      <c r="AD346" s="36"/>
      <c r="AE346" s="36"/>
      <c r="AT346" s="19" t="s">
        <v>182</v>
      </c>
      <c r="AU346" s="19" t="s">
        <v>82</v>
      </c>
    </row>
    <row r="347" spans="1:65" s="13" customFormat="1" ht="11.25">
      <c r="B347" s="200"/>
      <c r="C347" s="201"/>
      <c r="D347" s="193" t="s">
        <v>184</v>
      </c>
      <c r="E347" s="202" t="s">
        <v>19</v>
      </c>
      <c r="F347" s="203" t="s">
        <v>1670</v>
      </c>
      <c r="G347" s="201"/>
      <c r="H347" s="202" t="s">
        <v>19</v>
      </c>
      <c r="I347" s="204"/>
      <c r="J347" s="201"/>
      <c r="K347" s="201"/>
      <c r="L347" s="205"/>
      <c r="M347" s="206"/>
      <c r="N347" s="207"/>
      <c r="O347" s="207"/>
      <c r="P347" s="207"/>
      <c r="Q347" s="207"/>
      <c r="R347" s="207"/>
      <c r="S347" s="207"/>
      <c r="T347" s="208"/>
      <c r="AT347" s="209" t="s">
        <v>184</v>
      </c>
      <c r="AU347" s="209" t="s">
        <v>82</v>
      </c>
      <c r="AV347" s="13" t="s">
        <v>80</v>
      </c>
      <c r="AW347" s="13" t="s">
        <v>35</v>
      </c>
      <c r="AX347" s="13" t="s">
        <v>73</v>
      </c>
      <c r="AY347" s="209" t="s">
        <v>171</v>
      </c>
    </row>
    <row r="348" spans="1:65" s="14" customFormat="1" ht="11.25">
      <c r="B348" s="210"/>
      <c r="C348" s="211"/>
      <c r="D348" s="193" t="s">
        <v>184</v>
      </c>
      <c r="E348" s="212" t="s">
        <v>19</v>
      </c>
      <c r="F348" s="213" t="s">
        <v>1671</v>
      </c>
      <c r="G348" s="211"/>
      <c r="H348" s="214">
        <v>7.1999999999999995E-2</v>
      </c>
      <c r="I348" s="215"/>
      <c r="J348" s="211"/>
      <c r="K348" s="211"/>
      <c r="L348" s="216"/>
      <c r="M348" s="217"/>
      <c r="N348" s="218"/>
      <c r="O348" s="218"/>
      <c r="P348" s="218"/>
      <c r="Q348" s="218"/>
      <c r="R348" s="218"/>
      <c r="S348" s="218"/>
      <c r="T348" s="219"/>
      <c r="AT348" s="220" t="s">
        <v>184</v>
      </c>
      <c r="AU348" s="220" t="s">
        <v>82</v>
      </c>
      <c r="AV348" s="14" t="s">
        <v>82</v>
      </c>
      <c r="AW348" s="14" t="s">
        <v>35</v>
      </c>
      <c r="AX348" s="14" t="s">
        <v>73</v>
      </c>
      <c r="AY348" s="220" t="s">
        <v>171</v>
      </c>
    </row>
    <row r="349" spans="1:65" s="15" customFormat="1" ht="11.25">
      <c r="B349" s="221"/>
      <c r="C349" s="222"/>
      <c r="D349" s="193" t="s">
        <v>184</v>
      </c>
      <c r="E349" s="223" t="s">
        <v>19</v>
      </c>
      <c r="F349" s="224" t="s">
        <v>189</v>
      </c>
      <c r="G349" s="222"/>
      <c r="H349" s="225">
        <v>7.1999999999999995E-2</v>
      </c>
      <c r="I349" s="226"/>
      <c r="J349" s="222"/>
      <c r="K349" s="222"/>
      <c r="L349" s="227"/>
      <c r="M349" s="228"/>
      <c r="N349" s="229"/>
      <c r="O349" s="229"/>
      <c r="P349" s="229"/>
      <c r="Q349" s="229"/>
      <c r="R349" s="229"/>
      <c r="S349" s="229"/>
      <c r="T349" s="230"/>
      <c r="AT349" s="231" t="s">
        <v>184</v>
      </c>
      <c r="AU349" s="231" t="s">
        <v>82</v>
      </c>
      <c r="AV349" s="15" t="s">
        <v>178</v>
      </c>
      <c r="AW349" s="15" t="s">
        <v>35</v>
      </c>
      <c r="AX349" s="15" t="s">
        <v>80</v>
      </c>
      <c r="AY349" s="231" t="s">
        <v>171</v>
      </c>
    </row>
    <row r="350" spans="1:65" s="2" customFormat="1" ht="24.2" customHeight="1">
      <c r="A350" s="36"/>
      <c r="B350" s="37"/>
      <c r="C350" s="180" t="s">
        <v>469</v>
      </c>
      <c r="D350" s="180" t="s">
        <v>173</v>
      </c>
      <c r="E350" s="181" t="s">
        <v>1672</v>
      </c>
      <c r="F350" s="182" t="s">
        <v>1673</v>
      </c>
      <c r="G350" s="183" t="s">
        <v>220</v>
      </c>
      <c r="H350" s="184">
        <v>7.1999999999999995E-2</v>
      </c>
      <c r="I350" s="185"/>
      <c r="J350" s="186">
        <f>ROUND(I350*H350,2)</f>
        <v>0</v>
      </c>
      <c r="K350" s="182" t="s">
        <v>177</v>
      </c>
      <c r="L350" s="41"/>
      <c r="M350" s="187" t="s">
        <v>19</v>
      </c>
      <c r="N350" s="188" t="s">
        <v>44</v>
      </c>
      <c r="O350" s="66"/>
      <c r="P350" s="189">
        <f>O350*H350</f>
        <v>0</v>
      </c>
      <c r="Q350" s="189">
        <v>4.8579999999999998E-2</v>
      </c>
      <c r="R350" s="189">
        <f>Q350*H350</f>
        <v>3.4977599999999995E-3</v>
      </c>
      <c r="S350" s="189">
        <v>0</v>
      </c>
      <c r="T350" s="190">
        <f>S350*H350</f>
        <v>0</v>
      </c>
      <c r="U350" s="36"/>
      <c r="V350" s="36"/>
      <c r="W350" s="36"/>
      <c r="X350" s="36"/>
      <c r="Y350" s="36"/>
      <c r="Z350" s="36"/>
      <c r="AA350" s="36"/>
      <c r="AB350" s="36"/>
      <c r="AC350" s="36"/>
      <c r="AD350" s="36"/>
      <c r="AE350" s="36"/>
      <c r="AR350" s="191" t="s">
        <v>178</v>
      </c>
      <c r="AT350" s="191" t="s">
        <v>173</v>
      </c>
      <c r="AU350" s="191" t="s">
        <v>82</v>
      </c>
      <c r="AY350" s="19" t="s">
        <v>171</v>
      </c>
      <c r="BE350" s="192">
        <f>IF(N350="základní",J350,0)</f>
        <v>0</v>
      </c>
      <c r="BF350" s="192">
        <f>IF(N350="snížená",J350,0)</f>
        <v>0</v>
      </c>
      <c r="BG350" s="192">
        <f>IF(N350="zákl. přenesená",J350,0)</f>
        <v>0</v>
      </c>
      <c r="BH350" s="192">
        <f>IF(N350="sníž. přenesená",J350,0)</f>
        <v>0</v>
      </c>
      <c r="BI350" s="192">
        <f>IF(N350="nulová",J350,0)</f>
        <v>0</v>
      </c>
      <c r="BJ350" s="19" t="s">
        <v>80</v>
      </c>
      <c r="BK350" s="192">
        <f>ROUND(I350*H350,2)</f>
        <v>0</v>
      </c>
      <c r="BL350" s="19" t="s">
        <v>178</v>
      </c>
      <c r="BM350" s="191" t="s">
        <v>1674</v>
      </c>
    </row>
    <row r="351" spans="1:65" s="2" customFormat="1" ht="19.5">
      <c r="A351" s="36"/>
      <c r="B351" s="37"/>
      <c r="C351" s="38"/>
      <c r="D351" s="193" t="s">
        <v>180</v>
      </c>
      <c r="E351" s="38"/>
      <c r="F351" s="194" t="s">
        <v>426</v>
      </c>
      <c r="G351" s="38"/>
      <c r="H351" s="38"/>
      <c r="I351" s="195"/>
      <c r="J351" s="38"/>
      <c r="K351" s="38"/>
      <c r="L351" s="41"/>
      <c r="M351" s="196"/>
      <c r="N351" s="197"/>
      <c r="O351" s="66"/>
      <c r="P351" s="66"/>
      <c r="Q351" s="66"/>
      <c r="R351" s="66"/>
      <c r="S351" s="66"/>
      <c r="T351" s="67"/>
      <c r="U351" s="36"/>
      <c r="V351" s="36"/>
      <c r="W351" s="36"/>
      <c r="X351" s="36"/>
      <c r="Y351" s="36"/>
      <c r="Z351" s="36"/>
      <c r="AA351" s="36"/>
      <c r="AB351" s="36"/>
      <c r="AC351" s="36"/>
      <c r="AD351" s="36"/>
      <c r="AE351" s="36"/>
      <c r="AT351" s="19" t="s">
        <v>180</v>
      </c>
      <c r="AU351" s="19" t="s">
        <v>82</v>
      </c>
    </row>
    <row r="352" spans="1:65" s="2" customFormat="1" ht="11.25">
      <c r="A352" s="36"/>
      <c r="B352" s="37"/>
      <c r="C352" s="38"/>
      <c r="D352" s="198" t="s">
        <v>182</v>
      </c>
      <c r="E352" s="38"/>
      <c r="F352" s="199" t="s">
        <v>1675</v>
      </c>
      <c r="G352" s="38"/>
      <c r="H352" s="38"/>
      <c r="I352" s="195"/>
      <c r="J352" s="38"/>
      <c r="K352" s="38"/>
      <c r="L352" s="41"/>
      <c r="M352" s="196"/>
      <c r="N352" s="197"/>
      <c r="O352" s="66"/>
      <c r="P352" s="66"/>
      <c r="Q352" s="66"/>
      <c r="R352" s="66"/>
      <c r="S352" s="66"/>
      <c r="T352" s="67"/>
      <c r="U352" s="36"/>
      <c r="V352" s="36"/>
      <c r="W352" s="36"/>
      <c r="X352" s="36"/>
      <c r="Y352" s="36"/>
      <c r="Z352" s="36"/>
      <c r="AA352" s="36"/>
      <c r="AB352" s="36"/>
      <c r="AC352" s="36"/>
      <c r="AD352" s="36"/>
      <c r="AE352" s="36"/>
      <c r="AT352" s="19" t="s">
        <v>182</v>
      </c>
      <c r="AU352" s="19" t="s">
        <v>82</v>
      </c>
    </row>
    <row r="353" spans="1:65" s="13" customFormat="1" ht="11.25">
      <c r="B353" s="200"/>
      <c r="C353" s="201"/>
      <c r="D353" s="193" t="s">
        <v>184</v>
      </c>
      <c r="E353" s="202" t="s">
        <v>19</v>
      </c>
      <c r="F353" s="203" t="s">
        <v>1670</v>
      </c>
      <c r="G353" s="201"/>
      <c r="H353" s="202" t="s">
        <v>19</v>
      </c>
      <c r="I353" s="204"/>
      <c r="J353" s="201"/>
      <c r="K353" s="201"/>
      <c r="L353" s="205"/>
      <c r="M353" s="206"/>
      <c r="N353" s="207"/>
      <c r="O353" s="207"/>
      <c r="P353" s="207"/>
      <c r="Q353" s="207"/>
      <c r="R353" s="207"/>
      <c r="S353" s="207"/>
      <c r="T353" s="208"/>
      <c r="AT353" s="209" t="s">
        <v>184</v>
      </c>
      <c r="AU353" s="209" t="s">
        <v>82</v>
      </c>
      <c r="AV353" s="13" t="s">
        <v>80</v>
      </c>
      <c r="AW353" s="13" t="s">
        <v>35</v>
      </c>
      <c r="AX353" s="13" t="s">
        <v>73</v>
      </c>
      <c r="AY353" s="209" t="s">
        <v>171</v>
      </c>
    </row>
    <row r="354" spans="1:65" s="14" customFormat="1" ht="11.25">
      <c r="B354" s="210"/>
      <c r="C354" s="211"/>
      <c r="D354" s="193" t="s">
        <v>184</v>
      </c>
      <c r="E354" s="212" t="s">
        <v>19</v>
      </c>
      <c r="F354" s="213" t="s">
        <v>1671</v>
      </c>
      <c r="G354" s="211"/>
      <c r="H354" s="214">
        <v>7.1999999999999995E-2</v>
      </c>
      <c r="I354" s="215"/>
      <c r="J354" s="211"/>
      <c r="K354" s="211"/>
      <c r="L354" s="216"/>
      <c r="M354" s="217"/>
      <c r="N354" s="218"/>
      <c r="O354" s="218"/>
      <c r="P354" s="218"/>
      <c r="Q354" s="218"/>
      <c r="R354" s="218"/>
      <c r="S354" s="218"/>
      <c r="T354" s="219"/>
      <c r="AT354" s="220" t="s">
        <v>184</v>
      </c>
      <c r="AU354" s="220" t="s">
        <v>82</v>
      </c>
      <c r="AV354" s="14" t="s">
        <v>82</v>
      </c>
      <c r="AW354" s="14" t="s">
        <v>35</v>
      </c>
      <c r="AX354" s="14" t="s">
        <v>73</v>
      </c>
      <c r="AY354" s="220" t="s">
        <v>171</v>
      </c>
    </row>
    <row r="355" spans="1:65" s="15" customFormat="1" ht="11.25">
      <c r="B355" s="221"/>
      <c r="C355" s="222"/>
      <c r="D355" s="193" t="s">
        <v>184</v>
      </c>
      <c r="E355" s="223" t="s">
        <v>19</v>
      </c>
      <c r="F355" s="224" t="s">
        <v>189</v>
      </c>
      <c r="G355" s="222"/>
      <c r="H355" s="225">
        <v>7.1999999999999995E-2</v>
      </c>
      <c r="I355" s="226"/>
      <c r="J355" s="222"/>
      <c r="K355" s="222"/>
      <c r="L355" s="227"/>
      <c r="M355" s="228"/>
      <c r="N355" s="229"/>
      <c r="O355" s="229"/>
      <c r="P355" s="229"/>
      <c r="Q355" s="229"/>
      <c r="R355" s="229"/>
      <c r="S355" s="229"/>
      <c r="T355" s="230"/>
      <c r="AT355" s="231" t="s">
        <v>184</v>
      </c>
      <c r="AU355" s="231" t="s">
        <v>82</v>
      </c>
      <c r="AV355" s="15" t="s">
        <v>178</v>
      </c>
      <c r="AW355" s="15" t="s">
        <v>35</v>
      </c>
      <c r="AX355" s="15" t="s">
        <v>80</v>
      </c>
      <c r="AY355" s="231" t="s">
        <v>171</v>
      </c>
    </row>
    <row r="356" spans="1:65" s="12" customFormat="1" ht="22.9" customHeight="1">
      <c r="B356" s="164"/>
      <c r="C356" s="165"/>
      <c r="D356" s="166" t="s">
        <v>72</v>
      </c>
      <c r="E356" s="178" t="s">
        <v>197</v>
      </c>
      <c r="F356" s="178" t="s">
        <v>453</v>
      </c>
      <c r="G356" s="165"/>
      <c r="H356" s="165"/>
      <c r="I356" s="168"/>
      <c r="J356" s="179">
        <f>BK356</f>
        <v>0</v>
      </c>
      <c r="K356" s="165"/>
      <c r="L356" s="170"/>
      <c r="M356" s="171"/>
      <c r="N356" s="172"/>
      <c r="O356" s="172"/>
      <c r="P356" s="173">
        <f>SUM(P357:P372)</f>
        <v>0</v>
      </c>
      <c r="Q356" s="172"/>
      <c r="R356" s="173">
        <f>SUM(R357:R372)</f>
        <v>17.9586459</v>
      </c>
      <c r="S356" s="172"/>
      <c r="T356" s="174">
        <f>SUM(T357:T372)</f>
        <v>0</v>
      </c>
      <c r="AR356" s="175" t="s">
        <v>80</v>
      </c>
      <c r="AT356" s="176" t="s">
        <v>72</v>
      </c>
      <c r="AU356" s="176" t="s">
        <v>80</v>
      </c>
      <c r="AY356" s="175" t="s">
        <v>171</v>
      </c>
      <c r="BK356" s="177">
        <f>SUM(BK357:BK372)</f>
        <v>0</v>
      </c>
    </row>
    <row r="357" spans="1:65" s="2" customFormat="1" ht="24.2" customHeight="1">
      <c r="A357" s="36"/>
      <c r="B357" s="37"/>
      <c r="C357" s="180" t="s">
        <v>476</v>
      </c>
      <c r="D357" s="180" t="s">
        <v>173</v>
      </c>
      <c r="E357" s="181" t="s">
        <v>483</v>
      </c>
      <c r="F357" s="182" t="s">
        <v>484</v>
      </c>
      <c r="G357" s="183" t="s">
        <v>220</v>
      </c>
      <c r="H357" s="184">
        <v>7.0979999999999999</v>
      </c>
      <c r="I357" s="185"/>
      <c r="J357" s="186">
        <f>ROUND(I357*H357,2)</f>
        <v>0</v>
      </c>
      <c r="K357" s="182" t="s">
        <v>177</v>
      </c>
      <c r="L357" s="41"/>
      <c r="M357" s="187" t="s">
        <v>19</v>
      </c>
      <c r="N357" s="188" t="s">
        <v>44</v>
      </c>
      <c r="O357" s="66"/>
      <c r="P357" s="189">
        <f>O357*H357</f>
        <v>0</v>
      </c>
      <c r="Q357" s="189">
        <v>7.9549999999999996E-2</v>
      </c>
      <c r="R357" s="189">
        <f>Q357*H357</f>
        <v>0.56464589999999992</v>
      </c>
      <c r="S357" s="189">
        <v>0</v>
      </c>
      <c r="T357" s="190">
        <f>S357*H357</f>
        <v>0</v>
      </c>
      <c r="U357" s="36"/>
      <c r="V357" s="36"/>
      <c r="W357" s="36"/>
      <c r="X357" s="36"/>
      <c r="Y357" s="36"/>
      <c r="Z357" s="36"/>
      <c r="AA357" s="36"/>
      <c r="AB357" s="36"/>
      <c r="AC357" s="36"/>
      <c r="AD357" s="36"/>
      <c r="AE357" s="36"/>
      <c r="AR357" s="191" t="s">
        <v>178</v>
      </c>
      <c r="AT357" s="191" t="s">
        <v>173</v>
      </c>
      <c r="AU357" s="191" t="s">
        <v>82</v>
      </c>
      <c r="AY357" s="19" t="s">
        <v>171</v>
      </c>
      <c r="BE357" s="192">
        <f>IF(N357="základní",J357,0)</f>
        <v>0</v>
      </c>
      <c r="BF357" s="192">
        <f>IF(N357="snížená",J357,0)</f>
        <v>0</v>
      </c>
      <c r="BG357" s="192">
        <f>IF(N357="zákl. přenesená",J357,0)</f>
        <v>0</v>
      </c>
      <c r="BH357" s="192">
        <f>IF(N357="sníž. přenesená",J357,0)</f>
        <v>0</v>
      </c>
      <c r="BI357" s="192">
        <f>IF(N357="nulová",J357,0)</f>
        <v>0</v>
      </c>
      <c r="BJ357" s="19" t="s">
        <v>80</v>
      </c>
      <c r="BK357" s="192">
        <f>ROUND(I357*H357,2)</f>
        <v>0</v>
      </c>
      <c r="BL357" s="19" t="s">
        <v>178</v>
      </c>
      <c r="BM357" s="191" t="s">
        <v>1676</v>
      </c>
    </row>
    <row r="358" spans="1:65" s="2" customFormat="1" ht="19.5">
      <c r="A358" s="36"/>
      <c r="B358" s="37"/>
      <c r="C358" s="38"/>
      <c r="D358" s="193" t="s">
        <v>180</v>
      </c>
      <c r="E358" s="38"/>
      <c r="F358" s="194" t="s">
        <v>486</v>
      </c>
      <c r="G358" s="38"/>
      <c r="H358" s="38"/>
      <c r="I358" s="195"/>
      <c r="J358" s="38"/>
      <c r="K358" s="38"/>
      <c r="L358" s="41"/>
      <c r="M358" s="196"/>
      <c r="N358" s="197"/>
      <c r="O358" s="66"/>
      <c r="P358" s="66"/>
      <c r="Q358" s="66"/>
      <c r="R358" s="66"/>
      <c r="S358" s="66"/>
      <c r="T358" s="67"/>
      <c r="U358" s="36"/>
      <c r="V358" s="36"/>
      <c r="W358" s="36"/>
      <c r="X358" s="36"/>
      <c r="Y358" s="36"/>
      <c r="Z358" s="36"/>
      <c r="AA358" s="36"/>
      <c r="AB358" s="36"/>
      <c r="AC358" s="36"/>
      <c r="AD358" s="36"/>
      <c r="AE358" s="36"/>
      <c r="AT358" s="19" t="s">
        <v>180</v>
      </c>
      <c r="AU358" s="19" t="s">
        <v>82</v>
      </c>
    </row>
    <row r="359" spans="1:65" s="2" customFormat="1" ht="11.25">
      <c r="A359" s="36"/>
      <c r="B359" s="37"/>
      <c r="C359" s="38"/>
      <c r="D359" s="198" t="s">
        <v>182</v>
      </c>
      <c r="E359" s="38"/>
      <c r="F359" s="199" t="s">
        <v>487</v>
      </c>
      <c r="G359" s="38"/>
      <c r="H359" s="38"/>
      <c r="I359" s="195"/>
      <c r="J359" s="38"/>
      <c r="K359" s="38"/>
      <c r="L359" s="41"/>
      <c r="M359" s="196"/>
      <c r="N359" s="197"/>
      <c r="O359" s="66"/>
      <c r="P359" s="66"/>
      <c r="Q359" s="66"/>
      <c r="R359" s="66"/>
      <c r="S359" s="66"/>
      <c r="T359" s="67"/>
      <c r="U359" s="36"/>
      <c r="V359" s="36"/>
      <c r="W359" s="36"/>
      <c r="X359" s="36"/>
      <c r="Y359" s="36"/>
      <c r="Z359" s="36"/>
      <c r="AA359" s="36"/>
      <c r="AB359" s="36"/>
      <c r="AC359" s="36"/>
      <c r="AD359" s="36"/>
      <c r="AE359" s="36"/>
      <c r="AT359" s="19" t="s">
        <v>182</v>
      </c>
      <c r="AU359" s="19" t="s">
        <v>82</v>
      </c>
    </row>
    <row r="360" spans="1:65" s="13" customFormat="1" ht="22.5">
      <c r="B360" s="200"/>
      <c r="C360" s="201"/>
      <c r="D360" s="193" t="s">
        <v>184</v>
      </c>
      <c r="E360" s="202" t="s">
        <v>19</v>
      </c>
      <c r="F360" s="203" t="s">
        <v>488</v>
      </c>
      <c r="G360" s="201"/>
      <c r="H360" s="202" t="s">
        <v>19</v>
      </c>
      <c r="I360" s="204"/>
      <c r="J360" s="201"/>
      <c r="K360" s="201"/>
      <c r="L360" s="205"/>
      <c r="M360" s="206"/>
      <c r="N360" s="207"/>
      <c r="O360" s="207"/>
      <c r="P360" s="207"/>
      <c r="Q360" s="207"/>
      <c r="R360" s="207"/>
      <c r="S360" s="207"/>
      <c r="T360" s="208"/>
      <c r="AT360" s="209" t="s">
        <v>184</v>
      </c>
      <c r="AU360" s="209" t="s">
        <v>82</v>
      </c>
      <c r="AV360" s="13" t="s">
        <v>80</v>
      </c>
      <c r="AW360" s="13" t="s">
        <v>35</v>
      </c>
      <c r="AX360" s="13" t="s">
        <v>73</v>
      </c>
      <c r="AY360" s="209" t="s">
        <v>171</v>
      </c>
    </row>
    <row r="361" spans="1:65" s="14" customFormat="1" ht="11.25">
      <c r="B361" s="210"/>
      <c r="C361" s="211"/>
      <c r="D361" s="193" t="s">
        <v>184</v>
      </c>
      <c r="E361" s="212" t="s">
        <v>19</v>
      </c>
      <c r="F361" s="213" t="s">
        <v>489</v>
      </c>
      <c r="G361" s="211"/>
      <c r="H361" s="214">
        <v>5.173</v>
      </c>
      <c r="I361" s="215"/>
      <c r="J361" s="211"/>
      <c r="K361" s="211"/>
      <c r="L361" s="216"/>
      <c r="M361" s="217"/>
      <c r="N361" s="218"/>
      <c r="O361" s="218"/>
      <c r="P361" s="218"/>
      <c r="Q361" s="218"/>
      <c r="R361" s="218"/>
      <c r="S361" s="218"/>
      <c r="T361" s="219"/>
      <c r="AT361" s="220" t="s">
        <v>184</v>
      </c>
      <c r="AU361" s="220" t="s">
        <v>82</v>
      </c>
      <c r="AV361" s="14" t="s">
        <v>82</v>
      </c>
      <c r="AW361" s="14" t="s">
        <v>35</v>
      </c>
      <c r="AX361" s="14" t="s">
        <v>73</v>
      </c>
      <c r="AY361" s="220" t="s">
        <v>171</v>
      </c>
    </row>
    <row r="362" spans="1:65" s="13" customFormat="1" ht="22.5">
      <c r="B362" s="200"/>
      <c r="C362" s="201"/>
      <c r="D362" s="193" t="s">
        <v>184</v>
      </c>
      <c r="E362" s="202" t="s">
        <v>19</v>
      </c>
      <c r="F362" s="203" t="s">
        <v>1677</v>
      </c>
      <c r="G362" s="201"/>
      <c r="H362" s="202" t="s">
        <v>19</v>
      </c>
      <c r="I362" s="204"/>
      <c r="J362" s="201"/>
      <c r="K362" s="201"/>
      <c r="L362" s="205"/>
      <c r="M362" s="206"/>
      <c r="N362" s="207"/>
      <c r="O362" s="207"/>
      <c r="P362" s="207"/>
      <c r="Q362" s="207"/>
      <c r="R362" s="207"/>
      <c r="S362" s="207"/>
      <c r="T362" s="208"/>
      <c r="AT362" s="209" t="s">
        <v>184</v>
      </c>
      <c r="AU362" s="209" t="s">
        <v>82</v>
      </c>
      <c r="AV362" s="13" t="s">
        <v>80</v>
      </c>
      <c r="AW362" s="13" t="s">
        <v>35</v>
      </c>
      <c r="AX362" s="13" t="s">
        <v>73</v>
      </c>
      <c r="AY362" s="209" t="s">
        <v>171</v>
      </c>
    </row>
    <row r="363" spans="1:65" s="14" customFormat="1" ht="11.25">
      <c r="B363" s="210"/>
      <c r="C363" s="211"/>
      <c r="D363" s="193" t="s">
        <v>184</v>
      </c>
      <c r="E363" s="212" t="s">
        <v>19</v>
      </c>
      <c r="F363" s="213" t="s">
        <v>1678</v>
      </c>
      <c r="G363" s="211"/>
      <c r="H363" s="214">
        <v>0.95799999999999996</v>
      </c>
      <c r="I363" s="215"/>
      <c r="J363" s="211"/>
      <c r="K363" s="211"/>
      <c r="L363" s="216"/>
      <c r="M363" s="217"/>
      <c r="N363" s="218"/>
      <c r="O363" s="218"/>
      <c r="P363" s="218"/>
      <c r="Q363" s="218"/>
      <c r="R363" s="218"/>
      <c r="S363" s="218"/>
      <c r="T363" s="219"/>
      <c r="AT363" s="220" t="s">
        <v>184</v>
      </c>
      <c r="AU363" s="220" t="s">
        <v>82</v>
      </c>
      <c r="AV363" s="14" t="s">
        <v>82</v>
      </c>
      <c r="AW363" s="14" t="s">
        <v>35</v>
      </c>
      <c r="AX363" s="14" t="s">
        <v>73</v>
      </c>
      <c r="AY363" s="220" t="s">
        <v>171</v>
      </c>
    </row>
    <row r="364" spans="1:65" s="13" customFormat="1" ht="22.5">
      <c r="B364" s="200"/>
      <c r="C364" s="201"/>
      <c r="D364" s="193" t="s">
        <v>184</v>
      </c>
      <c r="E364" s="202" t="s">
        <v>19</v>
      </c>
      <c r="F364" s="203" t="s">
        <v>1679</v>
      </c>
      <c r="G364" s="201"/>
      <c r="H364" s="202" t="s">
        <v>19</v>
      </c>
      <c r="I364" s="204"/>
      <c r="J364" s="201"/>
      <c r="K364" s="201"/>
      <c r="L364" s="205"/>
      <c r="M364" s="206"/>
      <c r="N364" s="207"/>
      <c r="O364" s="207"/>
      <c r="P364" s="207"/>
      <c r="Q364" s="207"/>
      <c r="R364" s="207"/>
      <c r="S364" s="207"/>
      <c r="T364" s="208"/>
      <c r="AT364" s="209" t="s">
        <v>184</v>
      </c>
      <c r="AU364" s="209" t="s">
        <v>82</v>
      </c>
      <c r="AV364" s="13" t="s">
        <v>80</v>
      </c>
      <c r="AW364" s="13" t="s">
        <v>35</v>
      </c>
      <c r="AX364" s="13" t="s">
        <v>73</v>
      </c>
      <c r="AY364" s="209" t="s">
        <v>171</v>
      </c>
    </row>
    <row r="365" spans="1:65" s="14" customFormat="1" ht="11.25">
      <c r="B365" s="210"/>
      <c r="C365" s="211"/>
      <c r="D365" s="193" t="s">
        <v>184</v>
      </c>
      <c r="E365" s="212" t="s">
        <v>19</v>
      </c>
      <c r="F365" s="213" t="s">
        <v>1680</v>
      </c>
      <c r="G365" s="211"/>
      <c r="H365" s="214">
        <v>0.96699999999999997</v>
      </c>
      <c r="I365" s="215"/>
      <c r="J365" s="211"/>
      <c r="K365" s="211"/>
      <c r="L365" s="216"/>
      <c r="M365" s="217"/>
      <c r="N365" s="218"/>
      <c r="O365" s="218"/>
      <c r="P365" s="218"/>
      <c r="Q365" s="218"/>
      <c r="R365" s="218"/>
      <c r="S365" s="218"/>
      <c r="T365" s="219"/>
      <c r="AT365" s="220" t="s">
        <v>184</v>
      </c>
      <c r="AU365" s="220" t="s">
        <v>82</v>
      </c>
      <c r="AV365" s="14" t="s">
        <v>82</v>
      </c>
      <c r="AW365" s="14" t="s">
        <v>35</v>
      </c>
      <c r="AX365" s="14" t="s">
        <v>73</v>
      </c>
      <c r="AY365" s="220" t="s">
        <v>171</v>
      </c>
    </row>
    <row r="366" spans="1:65" s="15" customFormat="1" ht="11.25">
      <c r="B366" s="221"/>
      <c r="C366" s="222"/>
      <c r="D366" s="193" t="s">
        <v>184</v>
      </c>
      <c r="E366" s="223" t="s">
        <v>19</v>
      </c>
      <c r="F366" s="224" t="s">
        <v>189</v>
      </c>
      <c r="G366" s="222"/>
      <c r="H366" s="225">
        <v>7.0979999999999999</v>
      </c>
      <c r="I366" s="226"/>
      <c r="J366" s="222"/>
      <c r="K366" s="222"/>
      <c r="L366" s="227"/>
      <c r="M366" s="228"/>
      <c r="N366" s="229"/>
      <c r="O366" s="229"/>
      <c r="P366" s="229"/>
      <c r="Q366" s="229"/>
      <c r="R366" s="229"/>
      <c r="S366" s="229"/>
      <c r="T366" s="230"/>
      <c r="AT366" s="231" t="s">
        <v>184</v>
      </c>
      <c r="AU366" s="231" t="s">
        <v>82</v>
      </c>
      <c r="AV366" s="15" t="s">
        <v>178</v>
      </c>
      <c r="AW366" s="15" t="s">
        <v>35</v>
      </c>
      <c r="AX366" s="15" t="s">
        <v>80</v>
      </c>
      <c r="AY366" s="231" t="s">
        <v>171</v>
      </c>
    </row>
    <row r="367" spans="1:65" s="2" customFormat="1" ht="16.5" customHeight="1">
      <c r="A367" s="36"/>
      <c r="B367" s="37"/>
      <c r="C367" s="232" t="s">
        <v>482</v>
      </c>
      <c r="D367" s="232" t="s">
        <v>335</v>
      </c>
      <c r="E367" s="233" t="s">
        <v>491</v>
      </c>
      <c r="F367" s="234" t="s">
        <v>492</v>
      </c>
      <c r="G367" s="235" t="s">
        <v>493</v>
      </c>
      <c r="H367" s="236">
        <v>7</v>
      </c>
      <c r="I367" s="237"/>
      <c r="J367" s="238">
        <f>ROUND(I367*H367,2)</f>
        <v>0</v>
      </c>
      <c r="K367" s="234" t="s">
        <v>19</v>
      </c>
      <c r="L367" s="239"/>
      <c r="M367" s="240" t="s">
        <v>19</v>
      </c>
      <c r="N367" s="241" t="s">
        <v>44</v>
      </c>
      <c r="O367" s="66"/>
      <c r="P367" s="189">
        <f>O367*H367</f>
        <v>0</v>
      </c>
      <c r="Q367" s="189">
        <v>1.8109999999999999</v>
      </c>
      <c r="R367" s="189">
        <f>Q367*H367</f>
        <v>12.677</v>
      </c>
      <c r="S367" s="189">
        <v>0</v>
      </c>
      <c r="T367" s="190">
        <f>S367*H367</f>
        <v>0</v>
      </c>
      <c r="U367" s="36"/>
      <c r="V367" s="36"/>
      <c r="W367" s="36"/>
      <c r="X367" s="36"/>
      <c r="Y367" s="36"/>
      <c r="Z367" s="36"/>
      <c r="AA367" s="36"/>
      <c r="AB367" s="36"/>
      <c r="AC367" s="36"/>
      <c r="AD367" s="36"/>
      <c r="AE367" s="36"/>
      <c r="AR367" s="191" t="s">
        <v>242</v>
      </c>
      <c r="AT367" s="191" t="s">
        <v>335</v>
      </c>
      <c r="AU367" s="191" t="s">
        <v>82</v>
      </c>
      <c r="AY367" s="19" t="s">
        <v>171</v>
      </c>
      <c r="BE367" s="192">
        <f>IF(N367="základní",J367,0)</f>
        <v>0</v>
      </c>
      <c r="BF367" s="192">
        <f>IF(N367="snížená",J367,0)</f>
        <v>0</v>
      </c>
      <c r="BG367" s="192">
        <f>IF(N367="zákl. přenesená",J367,0)</f>
        <v>0</v>
      </c>
      <c r="BH367" s="192">
        <f>IF(N367="sníž. přenesená",J367,0)</f>
        <v>0</v>
      </c>
      <c r="BI367" s="192">
        <f>IF(N367="nulová",J367,0)</f>
        <v>0</v>
      </c>
      <c r="BJ367" s="19" t="s">
        <v>80</v>
      </c>
      <c r="BK367" s="192">
        <f>ROUND(I367*H367,2)</f>
        <v>0</v>
      </c>
      <c r="BL367" s="19" t="s">
        <v>178</v>
      </c>
      <c r="BM367" s="191" t="s">
        <v>1681</v>
      </c>
    </row>
    <row r="368" spans="1:65" s="2" customFormat="1" ht="11.25">
      <c r="A368" s="36"/>
      <c r="B368" s="37"/>
      <c r="C368" s="38"/>
      <c r="D368" s="193" t="s">
        <v>180</v>
      </c>
      <c r="E368" s="38"/>
      <c r="F368" s="194" t="s">
        <v>492</v>
      </c>
      <c r="G368" s="38"/>
      <c r="H368" s="38"/>
      <c r="I368" s="195"/>
      <c r="J368" s="38"/>
      <c r="K368" s="38"/>
      <c r="L368" s="41"/>
      <c r="M368" s="196"/>
      <c r="N368" s="197"/>
      <c r="O368" s="66"/>
      <c r="P368" s="66"/>
      <c r="Q368" s="66"/>
      <c r="R368" s="66"/>
      <c r="S368" s="66"/>
      <c r="T368" s="67"/>
      <c r="U368" s="36"/>
      <c r="V368" s="36"/>
      <c r="W368" s="36"/>
      <c r="X368" s="36"/>
      <c r="Y368" s="36"/>
      <c r="Z368" s="36"/>
      <c r="AA368" s="36"/>
      <c r="AB368" s="36"/>
      <c r="AC368" s="36"/>
      <c r="AD368" s="36"/>
      <c r="AE368" s="36"/>
      <c r="AT368" s="19" t="s">
        <v>180</v>
      </c>
      <c r="AU368" s="19" t="s">
        <v>82</v>
      </c>
    </row>
    <row r="369" spans="1:65" s="2" customFormat="1" ht="24.2" customHeight="1">
      <c r="A369" s="36"/>
      <c r="B369" s="37"/>
      <c r="C369" s="232" t="s">
        <v>490</v>
      </c>
      <c r="D369" s="232" t="s">
        <v>335</v>
      </c>
      <c r="E369" s="233" t="s">
        <v>1682</v>
      </c>
      <c r="F369" s="234" t="s">
        <v>1683</v>
      </c>
      <c r="G369" s="235" t="s">
        <v>493</v>
      </c>
      <c r="H369" s="236">
        <v>1</v>
      </c>
      <c r="I369" s="237"/>
      <c r="J369" s="238">
        <f>ROUND(I369*H369,2)</f>
        <v>0</v>
      </c>
      <c r="K369" s="234" t="s">
        <v>19</v>
      </c>
      <c r="L369" s="239"/>
      <c r="M369" s="240" t="s">
        <v>19</v>
      </c>
      <c r="N369" s="241" t="s">
        <v>44</v>
      </c>
      <c r="O369" s="66"/>
      <c r="P369" s="189">
        <f>O369*H369</f>
        <v>0</v>
      </c>
      <c r="Q369" s="189">
        <v>2.347</v>
      </c>
      <c r="R369" s="189">
        <f>Q369*H369</f>
        <v>2.347</v>
      </c>
      <c r="S369" s="189">
        <v>0</v>
      </c>
      <c r="T369" s="190">
        <f>S369*H369</f>
        <v>0</v>
      </c>
      <c r="U369" s="36"/>
      <c r="V369" s="36"/>
      <c r="W369" s="36"/>
      <c r="X369" s="36"/>
      <c r="Y369" s="36"/>
      <c r="Z369" s="36"/>
      <c r="AA369" s="36"/>
      <c r="AB369" s="36"/>
      <c r="AC369" s="36"/>
      <c r="AD369" s="36"/>
      <c r="AE369" s="36"/>
      <c r="AR369" s="191" t="s">
        <v>242</v>
      </c>
      <c r="AT369" s="191" t="s">
        <v>335</v>
      </c>
      <c r="AU369" s="191" t="s">
        <v>82</v>
      </c>
      <c r="AY369" s="19" t="s">
        <v>171</v>
      </c>
      <c r="BE369" s="192">
        <f>IF(N369="základní",J369,0)</f>
        <v>0</v>
      </c>
      <c r="BF369" s="192">
        <f>IF(N369="snížená",J369,0)</f>
        <v>0</v>
      </c>
      <c r="BG369" s="192">
        <f>IF(N369="zákl. přenesená",J369,0)</f>
        <v>0</v>
      </c>
      <c r="BH369" s="192">
        <f>IF(N369="sníž. přenesená",J369,0)</f>
        <v>0</v>
      </c>
      <c r="BI369" s="192">
        <f>IF(N369="nulová",J369,0)</f>
        <v>0</v>
      </c>
      <c r="BJ369" s="19" t="s">
        <v>80</v>
      </c>
      <c r="BK369" s="192">
        <f>ROUND(I369*H369,2)</f>
        <v>0</v>
      </c>
      <c r="BL369" s="19" t="s">
        <v>178</v>
      </c>
      <c r="BM369" s="191" t="s">
        <v>1684</v>
      </c>
    </row>
    <row r="370" spans="1:65" s="2" customFormat="1" ht="11.25">
      <c r="A370" s="36"/>
      <c r="B370" s="37"/>
      <c r="C370" s="38"/>
      <c r="D370" s="193" t="s">
        <v>180</v>
      </c>
      <c r="E370" s="38"/>
      <c r="F370" s="194" t="s">
        <v>1683</v>
      </c>
      <c r="G370" s="38"/>
      <c r="H370" s="38"/>
      <c r="I370" s="195"/>
      <c r="J370" s="38"/>
      <c r="K370" s="38"/>
      <c r="L370" s="41"/>
      <c r="M370" s="196"/>
      <c r="N370" s="197"/>
      <c r="O370" s="66"/>
      <c r="P370" s="66"/>
      <c r="Q370" s="66"/>
      <c r="R370" s="66"/>
      <c r="S370" s="66"/>
      <c r="T370" s="67"/>
      <c r="U370" s="36"/>
      <c r="V370" s="36"/>
      <c r="W370" s="36"/>
      <c r="X370" s="36"/>
      <c r="Y370" s="36"/>
      <c r="Z370" s="36"/>
      <c r="AA370" s="36"/>
      <c r="AB370" s="36"/>
      <c r="AC370" s="36"/>
      <c r="AD370" s="36"/>
      <c r="AE370" s="36"/>
      <c r="AT370" s="19" t="s">
        <v>180</v>
      </c>
      <c r="AU370" s="19" t="s">
        <v>82</v>
      </c>
    </row>
    <row r="371" spans="1:65" s="2" customFormat="1" ht="24.2" customHeight="1">
      <c r="A371" s="36"/>
      <c r="B371" s="37"/>
      <c r="C371" s="232" t="s">
        <v>495</v>
      </c>
      <c r="D371" s="232" t="s">
        <v>335</v>
      </c>
      <c r="E371" s="233" t="s">
        <v>1685</v>
      </c>
      <c r="F371" s="234" t="s">
        <v>1686</v>
      </c>
      <c r="G371" s="235" t="s">
        <v>493</v>
      </c>
      <c r="H371" s="236">
        <v>1</v>
      </c>
      <c r="I371" s="237"/>
      <c r="J371" s="238">
        <f>ROUND(I371*H371,2)</f>
        <v>0</v>
      </c>
      <c r="K371" s="234" t="s">
        <v>19</v>
      </c>
      <c r="L371" s="239"/>
      <c r="M371" s="240" t="s">
        <v>19</v>
      </c>
      <c r="N371" s="241" t="s">
        <v>44</v>
      </c>
      <c r="O371" s="66"/>
      <c r="P371" s="189">
        <f>O371*H371</f>
        <v>0</v>
      </c>
      <c r="Q371" s="189">
        <v>2.37</v>
      </c>
      <c r="R371" s="189">
        <f>Q371*H371</f>
        <v>2.37</v>
      </c>
      <c r="S371" s="189">
        <v>0</v>
      </c>
      <c r="T371" s="190">
        <f>S371*H371</f>
        <v>0</v>
      </c>
      <c r="U371" s="36"/>
      <c r="V371" s="36"/>
      <c r="W371" s="36"/>
      <c r="X371" s="36"/>
      <c r="Y371" s="36"/>
      <c r="Z371" s="36"/>
      <c r="AA371" s="36"/>
      <c r="AB371" s="36"/>
      <c r="AC371" s="36"/>
      <c r="AD371" s="36"/>
      <c r="AE371" s="36"/>
      <c r="AR371" s="191" t="s">
        <v>242</v>
      </c>
      <c r="AT371" s="191" t="s">
        <v>335</v>
      </c>
      <c r="AU371" s="191" t="s">
        <v>82</v>
      </c>
      <c r="AY371" s="19" t="s">
        <v>171</v>
      </c>
      <c r="BE371" s="192">
        <f>IF(N371="základní",J371,0)</f>
        <v>0</v>
      </c>
      <c r="BF371" s="192">
        <f>IF(N371="snížená",J371,0)</f>
        <v>0</v>
      </c>
      <c r="BG371" s="192">
        <f>IF(N371="zákl. přenesená",J371,0)</f>
        <v>0</v>
      </c>
      <c r="BH371" s="192">
        <f>IF(N371="sníž. přenesená",J371,0)</f>
        <v>0</v>
      </c>
      <c r="BI371" s="192">
        <f>IF(N371="nulová",J371,0)</f>
        <v>0</v>
      </c>
      <c r="BJ371" s="19" t="s">
        <v>80</v>
      </c>
      <c r="BK371" s="192">
        <f>ROUND(I371*H371,2)</f>
        <v>0</v>
      </c>
      <c r="BL371" s="19" t="s">
        <v>178</v>
      </c>
      <c r="BM371" s="191" t="s">
        <v>1687</v>
      </c>
    </row>
    <row r="372" spans="1:65" s="2" customFormat="1" ht="11.25">
      <c r="A372" s="36"/>
      <c r="B372" s="37"/>
      <c r="C372" s="38"/>
      <c r="D372" s="193" t="s">
        <v>180</v>
      </c>
      <c r="E372" s="38"/>
      <c r="F372" s="194" t="s">
        <v>1686</v>
      </c>
      <c r="G372" s="38"/>
      <c r="H372" s="38"/>
      <c r="I372" s="195"/>
      <c r="J372" s="38"/>
      <c r="K372" s="38"/>
      <c r="L372" s="41"/>
      <c r="M372" s="196"/>
      <c r="N372" s="197"/>
      <c r="O372" s="66"/>
      <c r="P372" s="66"/>
      <c r="Q372" s="66"/>
      <c r="R372" s="66"/>
      <c r="S372" s="66"/>
      <c r="T372" s="67"/>
      <c r="U372" s="36"/>
      <c r="V372" s="36"/>
      <c r="W372" s="36"/>
      <c r="X372" s="36"/>
      <c r="Y372" s="36"/>
      <c r="Z372" s="36"/>
      <c r="AA372" s="36"/>
      <c r="AB372" s="36"/>
      <c r="AC372" s="36"/>
      <c r="AD372" s="36"/>
      <c r="AE372" s="36"/>
      <c r="AT372" s="19" t="s">
        <v>180</v>
      </c>
      <c r="AU372" s="19" t="s">
        <v>82</v>
      </c>
    </row>
    <row r="373" spans="1:65" s="12" customFormat="1" ht="22.9" customHeight="1">
      <c r="B373" s="164"/>
      <c r="C373" s="165"/>
      <c r="D373" s="166" t="s">
        <v>72</v>
      </c>
      <c r="E373" s="178" t="s">
        <v>178</v>
      </c>
      <c r="F373" s="178" t="s">
        <v>539</v>
      </c>
      <c r="G373" s="165"/>
      <c r="H373" s="165"/>
      <c r="I373" s="168"/>
      <c r="J373" s="179">
        <f>BK373</f>
        <v>0</v>
      </c>
      <c r="K373" s="165"/>
      <c r="L373" s="170"/>
      <c r="M373" s="171"/>
      <c r="N373" s="172"/>
      <c r="O373" s="172"/>
      <c r="P373" s="173">
        <f>SUM(P374:P418)</f>
        <v>0</v>
      </c>
      <c r="Q373" s="172"/>
      <c r="R373" s="173">
        <f>SUM(R374:R418)</f>
        <v>51.811846339999995</v>
      </c>
      <c r="S373" s="172"/>
      <c r="T373" s="174">
        <f>SUM(T374:T418)</f>
        <v>0</v>
      </c>
      <c r="AR373" s="175" t="s">
        <v>80</v>
      </c>
      <c r="AT373" s="176" t="s">
        <v>72</v>
      </c>
      <c r="AU373" s="176" t="s">
        <v>80</v>
      </c>
      <c r="AY373" s="175" t="s">
        <v>171</v>
      </c>
      <c r="BK373" s="177">
        <f>SUM(BK374:BK418)</f>
        <v>0</v>
      </c>
    </row>
    <row r="374" spans="1:65" s="2" customFormat="1" ht="24.2" customHeight="1">
      <c r="A374" s="36"/>
      <c r="B374" s="37"/>
      <c r="C374" s="180" t="s">
        <v>504</v>
      </c>
      <c r="D374" s="180" t="s">
        <v>173</v>
      </c>
      <c r="E374" s="181" t="s">
        <v>541</v>
      </c>
      <c r="F374" s="182" t="s">
        <v>542</v>
      </c>
      <c r="G374" s="183" t="s">
        <v>176</v>
      </c>
      <c r="H374" s="184">
        <v>25.99</v>
      </c>
      <c r="I374" s="185"/>
      <c r="J374" s="186">
        <f>ROUND(I374*H374,2)</f>
        <v>0</v>
      </c>
      <c r="K374" s="182" t="s">
        <v>177</v>
      </c>
      <c r="L374" s="41"/>
      <c r="M374" s="187" t="s">
        <v>19</v>
      </c>
      <c r="N374" s="188" t="s">
        <v>44</v>
      </c>
      <c r="O374" s="66"/>
      <c r="P374" s="189">
        <f>O374*H374</f>
        <v>0</v>
      </c>
      <c r="Q374" s="189">
        <v>0.34190999999999999</v>
      </c>
      <c r="R374" s="189">
        <f>Q374*H374</f>
        <v>8.8862408999999989</v>
      </c>
      <c r="S374" s="189">
        <v>0</v>
      </c>
      <c r="T374" s="190">
        <f>S374*H374</f>
        <v>0</v>
      </c>
      <c r="U374" s="36"/>
      <c r="V374" s="36"/>
      <c r="W374" s="36"/>
      <c r="X374" s="36"/>
      <c r="Y374" s="36"/>
      <c r="Z374" s="36"/>
      <c r="AA374" s="36"/>
      <c r="AB374" s="36"/>
      <c r="AC374" s="36"/>
      <c r="AD374" s="36"/>
      <c r="AE374" s="36"/>
      <c r="AR374" s="191" t="s">
        <v>178</v>
      </c>
      <c r="AT374" s="191" t="s">
        <v>173</v>
      </c>
      <c r="AU374" s="191" t="s">
        <v>82</v>
      </c>
      <c r="AY374" s="19" t="s">
        <v>171</v>
      </c>
      <c r="BE374" s="192">
        <f>IF(N374="základní",J374,0)</f>
        <v>0</v>
      </c>
      <c r="BF374" s="192">
        <f>IF(N374="snížená",J374,0)</f>
        <v>0</v>
      </c>
      <c r="BG374" s="192">
        <f>IF(N374="zákl. přenesená",J374,0)</f>
        <v>0</v>
      </c>
      <c r="BH374" s="192">
        <f>IF(N374="sníž. přenesená",J374,0)</f>
        <v>0</v>
      </c>
      <c r="BI374" s="192">
        <f>IF(N374="nulová",J374,0)</f>
        <v>0</v>
      </c>
      <c r="BJ374" s="19" t="s">
        <v>80</v>
      </c>
      <c r="BK374" s="192">
        <f>ROUND(I374*H374,2)</f>
        <v>0</v>
      </c>
      <c r="BL374" s="19" t="s">
        <v>178</v>
      </c>
      <c r="BM374" s="191" t="s">
        <v>1688</v>
      </c>
    </row>
    <row r="375" spans="1:65" s="2" customFormat="1" ht="19.5">
      <c r="A375" s="36"/>
      <c r="B375" s="37"/>
      <c r="C375" s="38"/>
      <c r="D375" s="193" t="s">
        <v>180</v>
      </c>
      <c r="E375" s="38"/>
      <c r="F375" s="194" t="s">
        <v>544</v>
      </c>
      <c r="G375" s="38"/>
      <c r="H375" s="38"/>
      <c r="I375" s="195"/>
      <c r="J375" s="38"/>
      <c r="K375" s="38"/>
      <c r="L375" s="41"/>
      <c r="M375" s="196"/>
      <c r="N375" s="197"/>
      <c r="O375" s="66"/>
      <c r="P375" s="66"/>
      <c r="Q375" s="66"/>
      <c r="R375" s="66"/>
      <c r="S375" s="66"/>
      <c r="T375" s="67"/>
      <c r="U375" s="36"/>
      <c r="V375" s="36"/>
      <c r="W375" s="36"/>
      <c r="X375" s="36"/>
      <c r="Y375" s="36"/>
      <c r="Z375" s="36"/>
      <c r="AA375" s="36"/>
      <c r="AB375" s="36"/>
      <c r="AC375" s="36"/>
      <c r="AD375" s="36"/>
      <c r="AE375" s="36"/>
      <c r="AT375" s="19" t="s">
        <v>180</v>
      </c>
      <c r="AU375" s="19" t="s">
        <v>82</v>
      </c>
    </row>
    <row r="376" spans="1:65" s="2" customFormat="1" ht="11.25">
      <c r="A376" s="36"/>
      <c r="B376" s="37"/>
      <c r="C376" s="38"/>
      <c r="D376" s="198" t="s">
        <v>182</v>
      </c>
      <c r="E376" s="38"/>
      <c r="F376" s="199" t="s">
        <v>545</v>
      </c>
      <c r="G376" s="38"/>
      <c r="H376" s="38"/>
      <c r="I376" s="195"/>
      <c r="J376" s="38"/>
      <c r="K376" s="38"/>
      <c r="L376" s="41"/>
      <c r="M376" s="196"/>
      <c r="N376" s="197"/>
      <c r="O376" s="66"/>
      <c r="P376" s="66"/>
      <c r="Q376" s="66"/>
      <c r="R376" s="66"/>
      <c r="S376" s="66"/>
      <c r="T376" s="67"/>
      <c r="U376" s="36"/>
      <c r="V376" s="36"/>
      <c r="W376" s="36"/>
      <c r="X376" s="36"/>
      <c r="Y376" s="36"/>
      <c r="Z376" s="36"/>
      <c r="AA376" s="36"/>
      <c r="AB376" s="36"/>
      <c r="AC376" s="36"/>
      <c r="AD376" s="36"/>
      <c r="AE376" s="36"/>
      <c r="AT376" s="19" t="s">
        <v>182</v>
      </c>
      <c r="AU376" s="19" t="s">
        <v>82</v>
      </c>
    </row>
    <row r="377" spans="1:65" s="13" customFormat="1" ht="11.25">
      <c r="B377" s="200"/>
      <c r="C377" s="201"/>
      <c r="D377" s="193" t="s">
        <v>184</v>
      </c>
      <c r="E377" s="202" t="s">
        <v>19</v>
      </c>
      <c r="F377" s="203" t="s">
        <v>546</v>
      </c>
      <c r="G377" s="201"/>
      <c r="H377" s="202" t="s">
        <v>19</v>
      </c>
      <c r="I377" s="204"/>
      <c r="J377" s="201"/>
      <c r="K377" s="201"/>
      <c r="L377" s="205"/>
      <c r="M377" s="206"/>
      <c r="N377" s="207"/>
      <c r="O377" s="207"/>
      <c r="P377" s="207"/>
      <c r="Q377" s="207"/>
      <c r="R377" s="207"/>
      <c r="S377" s="207"/>
      <c r="T377" s="208"/>
      <c r="AT377" s="209" t="s">
        <v>184</v>
      </c>
      <c r="AU377" s="209" t="s">
        <v>82</v>
      </c>
      <c r="AV377" s="13" t="s">
        <v>80</v>
      </c>
      <c r="AW377" s="13" t="s">
        <v>35</v>
      </c>
      <c r="AX377" s="13" t="s">
        <v>73</v>
      </c>
      <c r="AY377" s="209" t="s">
        <v>171</v>
      </c>
    </row>
    <row r="378" spans="1:65" s="14" customFormat="1" ht="11.25">
      <c r="B378" s="210"/>
      <c r="C378" s="211"/>
      <c r="D378" s="193" t="s">
        <v>184</v>
      </c>
      <c r="E378" s="212" t="s">
        <v>19</v>
      </c>
      <c r="F378" s="213" t="s">
        <v>1689</v>
      </c>
      <c r="G378" s="211"/>
      <c r="H378" s="214">
        <v>2.2999999999999998</v>
      </c>
      <c r="I378" s="215"/>
      <c r="J378" s="211"/>
      <c r="K378" s="211"/>
      <c r="L378" s="216"/>
      <c r="M378" s="217"/>
      <c r="N378" s="218"/>
      <c r="O378" s="218"/>
      <c r="P378" s="218"/>
      <c r="Q378" s="218"/>
      <c r="R378" s="218"/>
      <c r="S378" s="218"/>
      <c r="T378" s="219"/>
      <c r="AT378" s="220" t="s">
        <v>184</v>
      </c>
      <c r="AU378" s="220" t="s">
        <v>82</v>
      </c>
      <c r="AV378" s="14" t="s">
        <v>82</v>
      </c>
      <c r="AW378" s="14" t="s">
        <v>35</v>
      </c>
      <c r="AX378" s="14" t="s">
        <v>73</v>
      </c>
      <c r="AY378" s="220" t="s">
        <v>171</v>
      </c>
    </row>
    <row r="379" spans="1:65" s="13" customFormat="1" ht="11.25">
      <c r="B379" s="200"/>
      <c r="C379" s="201"/>
      <c r="D379" s="193" t="s">
        <v>184</v>
      </c>
      <c r="E379" s="202" t="s">
        <v>19</v>
      </c>
      <c r="F379" s="203" t="s">
        <v>548</v>
      </c>
      <c r="G379" s="201"/>
      <c r="H379" s="202" t="s">
        <v>19</v>
      </c>
      <c r="I379" s="204"/>
      <c r="J379" s="201"/>
      <c r="K379" s="201"/>
      <c r="L379" s="205"/>
      <c r="M379" s="206"/>
      <c r="N379" s="207"/>
      <c r="O379" s="207"/>
      <c r="P379" s="207"/>
      <c r="Q379" s="207"/>
      <c r="R379" s="207"/>
      <c r="S379" s="207"/>
      <c r="T379" s="208"/>
      <c r="AT379" s="209" t="s">
        <v>184</v>
      </c>
      <c r="AU379" s="209" t="s">
        <v>82</v>
      </c>
      <c r="AV379" s="13" t="s">
        <v>80</v>
      </c>
      <c r="AW379" s="13" t="s">
        <v>35</v>
      </c>
      <c r="AX379" s="13" t="s">
        <v>73</v>
      </c>
      <c r="AY379" s="209" t="s">
        <v>171</v>
      </c>
    </row>
    <row r="380" spans="1:65" s="14" customFormat="1" ht="11.25">
      <c r="B380" s="210"/>
      <c r="C380" s="211"/>
      <c r="D380" s="193" t="s">
        <v>184</v>
      </c>
      <c r="E380" s="212" t="s">
        <v>19</v>
      </c>
      <c r="F380" s="213" t="s">
        <v>1689</v>
      </c>
      <c r="G380" s="211"/>
      <c r="H380" s="214">
        <v>2.2999999999999998</v>
      </c>
      <c r="I380" s="215"/>
      <c r="J380" s="211"/>
      <c r="K380" s="211"/>
      <c r="L380" s="216"/>
      <c r="M380" s="217"/>
      <c r="N380" s="218"/>
      <c r="O380" s="218"/>
      <c r="P380" s="218"/>
      <c r="Q380" s="218"/>
      <c r="R380" s="218"/>
      <c r="S380" s="218"/>
      <c r="T380" s="219"/>
      <c r="AT380" s="220" t="s">
        <v>184</v>
      </c>
      <c r="AU380" s="220" t="s">
        <v>82</v>
      </c>
      <c r="AV380" s="14" t="s">
        <v>82</v>
      </c>
      <c r="AW380" s="14" t="s">
        <v>35</v>
      </c>
      <c r="AX380" s="14" t="s">
        <v>73</v>
      </c>
      <c r="AY380" s="220" t="s">
        <v>171</v>
      </c>
    </row>
    <row r="381" spans="1:65" s="13" customFormat="1" ht="11.25">
      <c r="B381" s="200"/>
      <c r="C381" s="201"/>
      <c r="D381" s="193" t="s">
        <v>184</v>
      </c>
      <c r="E381" s="202" t="s">
        <v>19</v>
      </c>
      <c r="F381" s="203" t="s">
        <v>549</v>
      </c>
      <c r="G381" s="201"/>
      <c r="H381" s="202" t="s">
        <v>19</v>
      </c>
      <c r="I381" s="204"/>
      <c r="J381" s="201"/>
      <c r="K381" s="201"/>
      <c r="L381" s="205"/>
      <c r="M381" s="206"/>
      <c r="N381" s="207"/>
      <c r="O381" s="207"/>
      <c r="P381" s="207"/>
      <c r="Q381" s="207"/>
      <c r="R381" s="207"/>
      <c r="S381" s="207"/>
      <c r="T381" s="208"/>
      <c r="AT381" s="209" t="s">
        <v>184</v>
      </c>
      <c r="AU381" s="209" t="s">
        <v>82</v>
      </c>
      <c r="AV381" s="13" t="s">
        <v>80</v>
      </c>
      <c r="AW381" s="13" t="s">
        <v>35</v>
      </c>
      <c r="AX381" s="13" t="s">
        <v>73</v>
      </c>
      <c r="AY381" s="209" t="s">
        <v>171</v>
      </c>
    </row>
    <row r="382" spans="1:65" s="14" customFormat="1" ht="11.25">
      <c r="B382" s="210"/>
      <c r="C382" s="211"/>
      <c r="D382" s="193" t="s">
        <v>184</v>
      </c>
      <c r="E382" s="212" t="s">
        <v>19</v>
      </c>
      <c r="F382" s="213" t="s">
        <v>1690</v>
      </c>
      <c r="G382" s="211"/>
      <c r="H382" s="214">
        <v>21.39</v>
      </c>
      <c r="I382" s="215"/>
      <c r="J382" s="211"/>
      <c r="K382" s="211"/>
      <c r="L382" s="216"/>
      <c r="M382" s="217"/>
      <c r="N382" s="218"/>
      <c r="O382" s="218"/>
      <c r="P382" s="218"/>
      <c r="Q382" s="218"/>
      <c r="R382" s="218"/>
      <c r="S382" s="218"/>
      <c r="T382" s="219"/>
      <c r="AT382" s="220" t="s">
        <v>184</v>
      </c>
      <c r="AU382" s="220" t="s">
        <v>82</v>
      </c>
      <c r="AV382" s="14" t="s">
        <v>82</v>
      </c>
      <c r="AW382" s="14" t="s">
        <v>35</v>
      </c>
      <c r="AX382" s="14" t="s">
        <v>73</v>
      </c>
      <c r="AY382" s="220" t="s">
        <v>171</v>
      </c>
    </row>
    <row r="383" spans="1:65" s="15" customFormat="1" ht="11.25">
      <c r="B383" s="221"/>
      <c r="C383" s="222"/>
      <c r="D383" s="193" t="s">
        <v>184</v>
      </c>
      <c r="E383" s="223" t="s">
        <v>19</v>
      </c>
      <c r="F383" s="224" t="s">
        <v>189</v>
      </c>
      <c r="G383" s="222"/>
      <c r="H383" s="225">
        <v>25.990000000000002</v>
      </c>
      <c r="I383" s="226"/>
      <c r="J383" s="222"/>
      <c r="K383" s="222"/>
      <c r="L383" s="227"/>
      <c r="M383" s="228"/>
      <c r="N383" s="229"/>
      <c r="O383" s="229"/>
      <c r="P383" s="229"/>
      <c r="Q383" s="229"/>
      <c r="R383" s="229"/>
      <c r="S383" s="229"/>
      <c r="T383" s="230"/>
      <c r="AT383" s="231" t="s">
        <v>184</v>
      </c>
      <c r="AU383" s="231" t="s">
        <v>82</v>
      </c>
      <c r="AV383" s="15" t="s">
        <v>178</v>
      </c>
      <c r="AW383" s="15" t="s">
        <v>35</v>
      </c>
      <c r="AX383" s="15" t="s">
        <v>80</v>
      </c>
      <c r="AY383" s="231" t="s">
        <v>171</v>
      </c>
    </row>
    <row r="384" spans="1:65" s="2" customFormat="1" ht="24.2" customHeight="1">
      <c r="A384" s="36"/>
      <c r="B384" s="37"/>
      <c r="C384" s="180" t="s">
        <v>511</v>
      </c>
      <c r="D384" s="180" t="s">
        <v>173</v>
      </c>
      <c r="E384" s="181" t="s">
        <v>552</v>
      </c>
      <c r="F384" s="182" t="s">
        <v>553</v>
      </c>
      <c r="G384" s="183" t="s">
        <v>176</v>
      </c>
      <c r="H384" s="184">
        <v>28.693999999999999</v>
      </c>
      <c r="I384" s="185"/>
      <c r="J384" s="186">
        <f>ROUND(I384*H384,2)</f>
        <v>0</v>
      </c>
      <c r="K384" s="182" t="s">
        <v>177</v>
      </c>
      <c r="L384" s="41"/>
      <c r="M384" s="187" t="s">
        <v>19</v>
      </c>
      <c r="N384" s="188" t="s">
        <v>44</v>
      </c>
      <c r="O384" s="66"/>
      <c r="P384" s="189">
        <f>O384*H384</f>
        <v>0</v>
      </c>
      <c r="Q384" s="189">
        <v>0.34190999999999999</v>
      </c>
      <c r="R384" s="189">
        <f>Q384*H384</f>
        <v>9.8107655400000002</v>
      </c>
      <c r="S384" s="189">
        <v>0</v>
      </c>
      <c r="T384" s="190">
        <f>S384*H384</f>
        <v>0</v>
      </c>
      <c r="U384" s="36"/>
      <c r="V384" s="36"/>
      <c r="W384" s="36"/>
      <c r="X384" s="36"/>
      <c r="Y384" s="36"/>
      <c r="Z384" s="36"/>
      <c r="AA384" s="36"/>
      <c r="AB384" s="36"/>
      <c r="AC384" s="36"/>
      <c r="AD384" s="36"/>
      <c r="AE384" s="36"/>
      <c r="AR384" s="191" t="s">
        <v>178</v>
      </c>
      <c r="AT384" s="191" t="s">
        <v>173</v>
      </c>
      <c r="AU384" s="191" t="s">
        <v>82</v>
      </c>
      <c r="AY384" s="19" t="s">
        <v>171</v>
      </c>
      <c r="BE384" s="192">
        <f>IF(N384="základní",J384,0)</f>
        <v>0</v>
      </c>
      <c r="BF384" s="192">
        <f>IF(N384="snížená",J384,0)</f>
        <v>0</v>
      </c>
      <c r="BG384" s="192">
        <f>IF(N384="zákl. přenesená",J384,0)</f>
        <v>0</v>
      </c>
      <c r="BH384" s="192">
        <f>IF(N384="sníž. přenesená",J384,0)</f>
        <v>0</v>
      </c>
      <c r="BI384" s="192">
        <f>IF(N384="nulová",J384,0)</f>
        <v>0</v>
      </c>
      <c r="BJ384" s="19" t="s">
        <v>80</v>
      </c>
      <c r="BK384" s="192">
        <f>ROUND(I384*H384,2)</f>
        <v>0</v>
      </c>
      <c r="BL384" s="19" t="s">
        <v>178</v>
      </c>
      <c r="BM384" s="191" t="s">
        <v>1691</v>
      </c>
    </row>
    <row r="385" spans="1:65" s="2" customFormat="1" ht="19.5">
      <c r="A385" s="36"/>
      <c r="B385" s="37"/>
      <c r="C385" s="38"/>
      <c r="D385" s="193" t="s">
        <v>180</v>
      </c>
      <c r="E385" s="38"/>
      <c r="F385" s="194" t="s">
        <v>555</v>
      </c>
      <c r="G385" s="38"/>
      <c r="H385" s="38"/>
      <c r="I385" s="195"/>
      <c r="J385" s="38"/>
      <c r="K385" s="38"/>
      <c r="L385" s="41"/>
      <c r="M385" s="196"/>
      <c r="N385" s="197"/>
      <c r="O385" s="66"/>
      <c r="P385" s="66"/>
      <c r="Q385" s="66"/>
      <c r="R385" s="66"/>
      <c r="S385" s="66"/>
      <c r="T385" s="67"/>
      <c r="U385" s="36"/>
      <c r="V385" s="36"/>
      <c r="W385" s="36"/>
      <c r="X385" s="36"/>
      <c r="Y385" s="36"/>
      <c r="Z385" s="36"/>
      <c r="AA385" s="36"/>
      <c r="AB385" s="36"/>
      <c r="AC385" s="36"/>
      <c r="AD385" s="36"/>
      <c r="AE385" s="36"/>
      <c r="AT385" s="19" t="s">
        <v>180</v>
      </c>
      <c r="AU385" s="19" t="s">
        <v>82</v>
      </c>
    </row>
    <row r="386" spans="1:65" s="2" customFormat="1" ht="11.25">
      <c r="A386" s="36"/>
      <c r="B386" s="37"/>
      <c r="C386" s="38"/>
      <c r="D386" s="198" t="s">
        <v>182</v>
      </c>
      <c r="E386" s="38"/>
      <c r="F386" s="199" t="s">
        <v>556</v>
      </c>
      <c r="G386" s="38"/>
      <c r="H386" s="38"/>
      <c r="I386" s="195"/>
      <c r="J386" s="38"/>
      <c r="K386" s="38"/>
      <c r="L386" s="41"/>
      <c r="M386" s="196"/>
      <c r="N386" s="197"/>
      <c r="O386" s="66"/>
      <c r="P386" s="66"/>
      <c r="Q386" s="66"/>
      <c r="R386" s="66"/>
      <c r="S386" s="66"/>
      <c r="T386" s="67"/>
      <c r="U386" s="36"/>
      <c r="V386" s="36"/>
      <c r="W386" s="36"/>
      <c r="X386" s="36"/>
      <c r="Y386" s="36"/>
      <c r="Z386" s="36"/>
      <c r="AA386" s="36"/>
      <c r="AB386" s="36"/>
      <c r="AC386" s="36"/>
      <c r="AD386" s="36"/>
      <c r="AE386" s="36"/>
      <c r="AT386" s="19" t="s">
        <v>182</v>
      </c>
      <c r="AU386" s="19" t="s">
        <v>82</v>
      </c>
    </row>
    <row r="387" spans="1:65" s="13" customFormat="1" ht="11.25">
      <c r="B387" s="200"/>
      <c r="C387" s="201"/>
      <c r="D387" s="193" t="s">
        <v>184</v>
      </c>
      <c r="E387" s="202" t="s">
        <v>19</v>
      </c>
      <c r="F387" s="203" t="s">
        <v>557</v>
      </c>
      <c r="G387" s="201"/>
      <c r="H387" s="202" t="s">
        <v>19</v>
      </c>
      <c r="I387" s="204"/>
      <c r="J387" s="201"/>
      <c r="K387" s="201"/>
      <c r="L387" s="205"/>
      <c r="M387" s="206"/>
      <c r="N387" s="207"/>
      <c r="O387" s="207"/>
      <c r="P387" s="207"/>
      <c r="Q387" s="207"/>
      <c r="R387" s="207"/>
      <c r="S387" s="207"/>
      <c r="T387" s="208"/>
      <c r="AT387" s="209" t="s">
        <v>184</v>
      </c>
      <c r="AU387" s="209" t="s">
        <v>82</v>
      </c>
      <c r="AV387" s="13" t="s">
        <v>80</v>
      </c>
      <c r="AW387" s="13" t="s">
        <v>35</v>
      </c>
      <c r="AX387" s="13" t="s">
        <v>73</v>
      </c>
      <c r="AY387" s="209" t="s">
        <v>171</v>
      </c>
    </row>
    <row r="388" spans="1:65" s="13" customFormat="1" ht="11.25">
      <c r="B388" s="200"/>
      <c r="C388" s="201"/>
      <c r="D388" s="193" t="s">
        <v>184</v>
      </c>
      <c r="E388" s="202" t="s">
        <v>19</v>
      </c>
      <c r="F388" s="203" t="s">
        <v>558</v>
      </c>
      <c r="G388" s="201"/>
      <c r="H388" s="202" t="s">
        <v>19</v>
      </c>
      <c r="I388" s="204"/>
      <c r="J388" s="201"/>
      <c r="K388" s="201"/>
      <c r="L388" s="205"/>
      <c r="M388" s="206"/>
      <c r="N388" s="207"/>
      <c r="O388" s="207"/>
      <c r="P388" s="207"/>
      <c r="Q388" s="207"/>
      <c r="R388" s="207"/>
      <c r="S388" s="207"/>
      <c r="T388" s="208"/>
      <c r="AT388" s="209" t="s">
        <v>184</v>
      </c>
      <c r="AU388" s="209" t="s">
        <v>82</v>
      </c>
      <c r="AV388" s="13" t="s">
        <v>80</v>
      </c>
      <c r="AW388" s="13" t="s">
        <v>35</v>
      </c>
      <c r="AX388" s="13" t="s">
        <v>73</v>
      </c>
      <c r="AY388" s="209" t="s">
        <v>171</v>
      </c>
    </row>
    <row r="389" spans="1:65" s="14" customFormat="1" ht="11.25">
      <c r="B389" s="210"/>
      <c r="C389" s="211"/>
      <c r="D389" s="193" t="s">
        <v>184</v>
      </c>
      <c r="E389" s="212" t="s">
        <v>19</v>
      </c>
      <c r="F389" s="213" t="s">
        <v>1692</v>
      </c>
      <c r="G389" s="211"/>
      <c r="H389" s="214">
        <v>5.8550000000000004</v>
      </c>
      <c r="I389" s="215"/>
      <c r="J389" s="211"/>
      <c r="K389" s="211"/>
      <c r="L389" s="216"/>
      <c r="M389" s="217"/>
      <c r="N389" s="218"/>
      <c r="O389" s="218"/>
      <c r="P389" s="218"/>
      <c r="Q389" s="218"/>
      <c r="R389" s="218"/>
      <c r="S389" s="218"/>
      <c r="T389" s="219"/>
      <c r="AT389" s="220" t="s">
        <v>184</v>
      </c>
      <c r="AU389" s="220" t="s">
        <v>82</v>
      </c>
      <c r="AV389" s="14" t="s">
        <v>82</v>
      </c>
      <c r="AW389" s="14" t="s">
        <v>35</v>
      </c>
      <c r="AX389" s="14" t="s">
        <v>73</v>
      </c>
      <c r="AY389" s="220" t="s">
        <v>171</v>
      </c>
    </row>
    <row r="390" spans="1:65" s="14" customFormat="1" ht="11.25">
      <c r="B390" s="210"/>
      <c r="C390" s="211"/>
      <c r="D390" s="193" t="s">
        <v>184</v>
      </c>
      <c r="E390" s="212" t="s">
        <v>19</v>
      </c>
      <c r="F390" s="213" t="s">
        <v>1693</v>
      </c>
      <c r="G390" s="211"/>
      <c r="H390" s="214">
        <v>7.6310000000000002</v>
      </c>
      <c r="I390" s="215"/>
      <c r="J390" s="211"/>
      <c r="K390" s="211"/>
      <c r="L390" s="216"/>
      <c r="M390" s="217"/>
      <c r="N390" s="218"/>
      <c r="O390" s="218"/>
      <c r="P390" s="218"/>
      <c r="Q390" s="218"/>
      <c r="R390" s="218"/>
      <c r="S390" s="218"/>
      <c r="T390" s="219"/>
      <c r="AT390" s="220" t="s">
        <v>184</v>
      </c>
      <c r="AU390" s="220" t="s">
        <v>82</v>
      </c>
      <c r="AV390" s="14" t="s">
        <v>82</v>
      </c>
      <c r="AW390" s="14" t="s">
        <v>35</v>
      </c>
      <c r="AX390" s="14" t="s">
        <v>73</v>
      </c>
      <c r="AY390" s="220" t="s">
        <v>171</v>
      </c>
    </row>
    <row r="391" spans="1:65" s="16" customFormat="1" ht="11.25">
      <c r="B391" s="242"/>
      <c r="C391" s="243"/>
      <c r="D391" s="193" t="s">
        <v>184</v>
      </c>
      <c r="E391" s="244" t="s">
        <v>19</v>
      </c>
      <c r="F391" s="245" t="s">
        <v>583</v>
      </c>
      <c r="G391" s="243"/>
      <c r="H391" s="246">
        <v>13.486000000000001</v>
      </c>
      <c r="I391" s="247"/>
      <c r="J391" s="243"/>
      <c r="K391" s="243"/>
      <c r="L391" s="248"/>
      <c r="M391" s="249"/>
      <c r="N391" s="250"/>
      <c r="O391" s="250"/>
      <c r="P391" s="250"/>
      <c r="Q391" s="250"/>
      <c r="R391" s="250"/>
      <c r="S391" s="250"/>
      <c r="T391" s="251"/>
      <c r="AT391" s="252" t="s">
        <v>184</v>
      </c>
      <c r="AU391" s="252" t="s">
        <v>82</v>
      </c>
      <c r="AV391" s="16" t="s">
        <v>197</v>
      </c>
      <c r="AW391" s="16" t="s">
        <v>35</v>
      </c>
      <c r="AX391" s="16" t="s">
        <v>73</v>
      </c>
      <c r="AY391" s="252" t="s">
        <v>171</v>
      </c>
    </row>
    <row r="392" spans="1:65" s="13" customFormat="1" ht="11.25">
      <c r="B392" s="200"/>
      <c r="C392" s="201"/>
      <c r="D392" s="193" t="s">
        <v>184</v>
      </c>
      <c r="E392" s="202" t="s">
        <v>19</v>
      </c>
      <c r="F392" s="203" t="s">
        <v>187</v>
      </c>
      <c r="G392" s="201"/>
      <c r="H392" s="202" t="s">
        <v>19</v>
      </c>
      <c r="I392" s="204"/>
      <c r="J392" s="201"/>
      <c r="K392" s="201"/>
      <c r="L392" s="205"/>
      <c r="M392" s="206"/>
      <c r="N392" s="207"/>
      <c r="O392" s="207"/>
      <c r="P392" s="207"/>
      <c r="Q392" s="207"/>
      <c r="R392" s="207"/>
      <c r="S392" s="207"/>
      <c r="T392" s="208"/>
      <c r="AT392" s="209" t="s">
        <v>184</v>
      </c>
      <c r="AU392" s="209" t="s">
        <v>82</v>
      </c>
      <c r="AV392" s="13" t="s">
        <v>80</v>
      </c>
      <c r="AW392" s="13" t="s">
        <v>35</v>
      </c>
      <c r="AX392" s="13" t="s">
        <v>73</v>
      </c>
      <c r="AY392" s="209" t="s">
        <v>171</v>
      </c>
    </row>
    <row r="393" spans="1:65" s="14" customFormat="1" ht="11.25">
      <c r="B393" s="210"/>
      <c r="C393" s="211"/>
      <c r="D393" s="193" t="s">
        <v>184</v>
      </c>
      <c r="E393" s="212" t="s">
        <v>19</v>
      </c>
      <c r="F393" s="213" t="s">
        <v>1694</v>
      </c>
      <c r="G393" s="211"/>
      <c r="H393" s="214">
        <v>7.577</v>
      </c>
      <c r="I393" s="215"/>
      <c r="J393" s="211"/>
      <c r="K393" s="211"/>
      <c r="L393" s="216"/>
      <c r="M393" s="217"/>
      <c r="N393" s="218"/>
      <c r="O393" s="218"/>
      <c r="P393" s="218"/>
      <c r="Q393" s="218"/>
      <c r="R393" s="218"/>
      <c r="S393" s="218"/>
      <c r="T393" s="219"/>
      <c r="AT393" s="220" t="s">
        <v>184</v>
      </c>
      <c r="AU393" s="220" t="s">
        <v>82</v>
      </c>
      <c r="AV393" s="14" t="s">
        <v>82</v>
      </c>
      <c r="AW393" s="14" t="s">
        <v>35</v>
      </c>
      <c r="AX393" s="14" t="s">
        <v>73</v>
      </c>
      <c r="AY393" s="220" t="s">
        <v>171</v>
      </c>
    </row>
    <row r="394" spans="1:65" s="14" customFormat="1" ht="11.25">
      <c r="B394" s="210"/>
      <c r="C394" s="211"/>
      <c r="D394" s="193" t="s">
        <v>184</v>
      </c>
      <c r="E394" s="212" t="s">
        <v>19</v>
      </c>
      <c r="F394" s="213" t="s">
        <v>1693</v>
      </c>
      <c r="G394" s="211"/>
      <c r="H394" s="214">
        <v>7.6310000000000002</v>
      </c>
      <c r="I394" s="215"/>
      <c r="J394" s="211"/>
      <c r="K394" s="211"/>
      <c r="L394" s="216"/>
      <c r="M394" s="217"/>
      <c r="N394" s="218"/>
      <c r="O394" s="218"/>
      <c r="P394" s="218"/>
      <c r="Q394" s="218"/>
      <c r="R394" s="218"/>
      <c r="S394" s="218"/>
      <c r="T394" s="219"/>
      <c r="AT394" s="220" t="s">
        <v>184</v>
      </c>
      <c r="AU394" s="220" t="s">
        <v>82</v>
      </c>
      <c r="AV394" s="14" t="s">
        <v>82</v>
      </c>
      <c r="AW394" s="14" t="s">
        <v>35</v>
      </c>
      <c r="AX394" s="14" t="s">
        <v>73</v>
      </c>
      <c r="AY394" s="220" t="s">
        <v>171</v>
      </c>
    </row>
    <row r="395" spans="1:65" s="16" customFormat="1" ht="11.25">
      <c r="B395" s="242"/>
      <c r="C395" s="243"/>
      <c r="D395" s="193" t="s">
        <v>184</v>
      </c>
      <c r="E395" s="244" t="s">
        <v>19</v>
      </c>
      <c r="F395" s="245" t="s">
        <v>583</v>
      </c>
      <c r="G395" s="243"/>
      <c r="H395" s="246">
        <v>15.208</v>
      </c>
      <c r="I395" s="247"/>
      <c r="J395" s="243"/>
      <c r="K395" s="243"/>
      <c r="L395" s="248"/>
      <c r="M395" s="249"/>
      <c r="N395" s="250"/>
      <c r="O395" s="250"/>
      <c r="P395" s="250"/>
      <c r="Q395" s="250"/>
      <c r="R395" s="250"/>
      <c r="S395" s="250"/>
      <c r="T395" s="251"/>
      <c r="AT395" s="252" t="s">
        <v>184</v>
      </c>
      <c r="AU395" s="252" t="s">
        <v>82</v>
      </c>
      <c r="AV395" s="16" t="s">
        <v>197</v>
      </c>
      <c r="AW395" s="16" t="s">
        <v>35</v>
      </c>
      <c r="AX395" s="16" t="s">
        <v>73</v>
      </c>
      <c r="AY395" s="252" t="s">
        <v>171</v>
      </c>
    </row>
    <row r="396" spans="1:65" s="15" customFormat="1" ht="11.25">
      <c r="B396" s="221"/>
      <c r="C396" s="222"/>
      <c r="D396" s="193" t="s">
        <v>184</v>
      </c>
      <c r="E396" s="223" t="s">
        <v>19</v>
      </c>
      <c r="F396" s="224" t="s">
        <v>189</v>
      </c>
      <c r="G396" s="222"/>
      <c r="H396" s="225">
        <v>28.694000000000003</v>
      </c>
      <c r="I396" s="226"/>
      <c r="J396" s="222"/>
      <c r="K396" s="222"/>
      <c r="L396" s="227"/>
      <c r="M396" s="228"/>
      <c r="N396" s="229"/>
      <c r="O396" s="229"/>
      <c r="P396" s="229"/>
      <c r="Q396" s="229"/>
      <c r="R396" s="229"/>
      <c r="S396" s="229"/>
      <c r="T396" s="230"/>
      <c r="AT396" s="231" t="s">
        <v>184</v>
      </c>
      <c r="AU396" s="231" t="s">
        <v>82</v>
      </c>
      <c r="AV396" s="15" t="s">
        <v>178</v>
      </c>
      <c r="AW396" s="15" t="s">
        <v>35</v>
      </c>
      <c r="AX396" s="15" t="s">
        <v>80</v>
      </c>
      <c r="AY396" s="231" t="s">
        <v>171</v>
      </c>
    </row>
    <row r="397" spans="1:65" s="2" customFormat="1" ht="24.2" customHeight="1">
      <c r="A397" s="36"/>
      <c r="B397" s="37"/>
      <c r="C397" s="180" t="s">
        <v>519</v>
      </c>
      <c r="D397" s="180" t="s">
        <v>173</v>
      </c>
      <c r="E397" s="181" t="s">
        <v>567</v>
      </c>
      <c r="F397" s="182" t="s">
        <v>568</v>
      </c>
      <c r="G397" s="183" t="s">
        <v>220</v>
      </c>
      <c r="H397" s="184">
        <v>1.5029999999999999</v>
      </c>
      <c r="I397" s="185"/>
      <c r="J397" s="186">
        <f>ROUND(I397*H397,2)</f>
        <v>0</v>
      </c>
      <c r="K397" s="182" t="s">
        <v>177</v>
      </c>
      <c r="L397" s="41"/>
      <c r="M397" s="187" t="s">
        <v>19</v>
      </c>
      <c r="N397" s="188" t="s">
        <v>44</v>
      </c>
      <c r="O397" s="66"/>
      <c r="P397" s="189">
        <f>O397*H397</f>
        <v>0</v>
      </c>
      <c r="Q397" s="189">
        <v>2.3456999999999999</v>
      </c>
      <c r="R397" s="189">
        <f>Q397*H397</f>
        <v>3.5255870999999996</v>
      </c>
      <c r="S397" s="189">
        <v>0</v>
      </c>
      <c r="T397" s="190">
        <f>S397*H397</f>
        <v>0</v>
      </c>
      <c r="U397" s="36"/>
      <c r="V397" s="36"/>
      <c r="W397" s="36"/>
      <c r="X397" s="36"/>
      <c r="Y397" s="36"/>
      <c r="Z397" s="36"/>
      <c r="AA397" s="36"/>
      <c r="AB397" s="36"/>
      <c r="AC397" s="36"/>
      <c r="AD397" s="36"/>
      <c r="AE397" s="36"/>
      <c r="AR397" s="191" t="s">
        <v>178</v>
      </c>
      <c r="AT397" s="191" t="s">
        <v>173</v>
      </c>
      <c r="AU397" s="191" t="s">
        <v>82</v>
      </c>
      <c r="AY397" s="19" t="s">
        <v>171</v>
      </c>
      <c r="BE397" s="192">
        <f>IF(N397="základní",J397,0)</f>
        <v>0</v>
      </c>
      <c r="BF397" s="192">
        <f>IF(N397="snížená",J397,0)</f>
        <v>0</v>
      </c>
      <c r="BG397" s="192">
        <f>IF(N397="zákl. přenesená",J397,0)</f>
        <v>0</v>
      </c>
      <c r="BH397" s="192">
        <f>IF(N397="sníž. přenesená",J397,0)</f>
        <v>0</v>
      </c>
      <c r="BI397" s="192">
        <f>IF(N397="nulová",J397,0)</f>
        <v>0</v>
      </c>
      <c r="BJ397" s="19" t="s">
        <v>80</v>
      </c>
      <c r="BK397" s="192">
        <f>ROUND(I397*H397,2)</f>
        <v>0</v>
      </c>
      <c r="BL397" s="19" t="s">
        <v>178</v>
      </c>
      <c r="BM397" s="191" t="s">
        <v>1695</v>
      </c>
    </row>
    <row r="398" spans="1:65" s="2" customFormat="1" ht="19.5">
      <c r="A398" s="36"/>
      <c r="B398" s="37"/>
      <c r="C398" s="38"/>
      <c r="D398" s="193" t="s">
        <v>180</v>
      </c>
      <c r="E398" s="38"/>
      <c r="F398" s="194" t="s">
        <v>570</v>
      </c>
      <c r="G398" s="38"/>
      <c r="H398" s="38"/>
      <c r="I398" s="195"/>
      <c r="J398" s="38"/>
      <c r="K398" s="38"/>
      <c r="L398" s="41"/>
      <c r="M398" s="196"/>
      <c r="N398" s="197"/>
      <c r="O398" s="66"/>
      <c r="P398" s="66"/>
      <c r="Q398" s="66"/>
      <c r="R398" s="66"/>
      <c r="S398" s="66"/>
      <c r="T398" s="67"/>
      <c r="U398" s="36"/>
      <c r="V398" s="36"/>
      <c r="W398" s="36"/>
      <c r="X398" s="36"/>
      <c r="Y398" s="36"/>
      <c r="Z398" s="36"/>
      <c r="AA398" s="36"/>
      <c r="AB398" s="36"/>
      <c r="AC398" s="36"/>
      <c r="AD398" s="36"/>
      <c r="AE398" s="36"/>
      <c r="AT398" s="19" t="s">
        <v>180</v>
      </c>
      <c r="AU398" s="19" t="s">
        <v>82</v>
      </c>
    </row>
    <row r="399" spans="1:65" s="2" customFormat="1" ht="11.25">
      <c r="A399" s="36"/>
      <c r="B399" s="37"/>
      <c r="C399" s="38"/>
      <c r="D399" s="198" t="s">
        <v>182</v>
      </c>
      <c r="E399" s="38"/>
      <c r="F399" s="199" t="s">
        <v>571</v>
      </c>
      <c r="G399" s="38"/>
      <c r="H399" s="38"/>
      <c r="I399" s="195"/>
      <c r="J399" s="38"/>
      <c r="K399" s="38"/>
      <c r="L399" s="41"/>
      <c r="M399" s="196"/>
      <c r="N399" s="197"/>
      <c r="O399" s="66"/>
      <c r="P399" s="66"/>
      <c r="Q399" s="66"/>
      <c r="R399" s="66"/>
      <c r="S399" s="66"/>
      <c r="T399" s="67"/>
      <c r="U399" s="36"/>
      <c r="V399" s="36"/>
      <c r="W399" s="36"/>
      <c r="X399" s="36"/>
      <c r="Y399" s="36"/>
      <c r="Z399" s="36"/>
      <c r="AA399" s="36"/>
      <c r="AB399" s="36"/>
      <c r="AC399" s="36"/>
      <c r="AD399" s="36"/>
      <c r="AE399" s="36"/>
      <c r="AT399" s="19" t="s">
        <v>182</v>
      </c>
      <c r="AU399" s="19" t="s">
        <v>82</v>
      </c>
    </row>
    <row r="400" spans="1:65" s="13" customFormat="1" ht="11.25">
      <c r="B400" s="200"/>
      <c r="C400" s="201"/>
      <c r="D400" s="193" t="s">
        <v>184</v>
      </c>
      <c r="E400" s="202" t="s">
        <v>19</v>
      </c>
      <c r="F400" s="203" t="s">
        <v>572</v>
      </c>
      <c r="G400" s="201"/>
      <c r="H400" s="202" t="s">
        <v>19</v>
      </c>
      <c r="I400" s="204"/>
      <c r="J400" s="201"/>
      <c r="K400" s="201"/>
      <c r="L400" s="205"/>
      <c r="M400" s="206"/>
      <c r="N400" s="207"/>
      <c r="O400" s="207"/>
      <c r="P400" s="207"/>
      <c r="Q400" s="207"/>
      <c r="R400" s="207"/>
      <c r="S400" s="207"/>
      <c r="T400" s="208"/>
      <c r="AT400" s="209" t="s">
        <v>184</v>
      </c>
      <c r="AU400" s="209" t="s">
        <v>82</v>
      </c>
      <c r="AV400" s="13" t="s">
        <v>80</v>
      </c>
      <c r="AW400" s="13" t="s">
        <v>35</v>
      </c>
      <c r="AX400" s="13" t="s">
        <v>73</v>
      </c>
      <c r="AY400" s="209" t="s">
        <v>171</v>
      </c>
    </row>
    <row r="401" spans="1:65" s="13" customFormat="1" ht="11.25">
      <c r="B401" s="200"/>
      <c r="C401" s="201"/>
      <c r="D401" s="193" t="s">
        <v>184</v>
      </c>
      <c r="E401" s="202" t="s">
        <v>19</v>
      </c>
      <c r="F401" s="203" t="s">
        <v>573</v>
      </c>
      <c r="G401" s="201"/>
      <c r="H401" s="202" t="s">
        <v>19</v>
      </c>
      <c r="I401" s="204"/>
      <c r="J401" s="201"/>
      <c r="K401" s="201"/>
      <c r="L401" s="205"/>
      <c r="M401" s="206"/>
      <c r="N401" s="207"/>
      <c r="O401" s="207"/>
      <c r="P401" s="207"/>
      <c r="Q401" s="207"/>
      <c r="R401" s="207"/>
      <c r="S401" s="207"/>
      <c r="T401" s="208"/>
      <c r="AT401" s="209" t="s">
        <v>184</v>
      </c>
      <c r="AU401" s="209" t="s">
        <v>82</v>
      </c>
      <c r="AV401" s="13" t="s">
        <v>80</v>
      </c>
      <c r="AW401" s="13" t="s">
        <v>35</v>
      </c>
      <c r="AX401" s="13" t="s">
        <v>73</v>
      </c>
      <c r="AY401" s="209" t="s">
        <v>171</v>
      </c>
    </row>
    <row r="402" spans="1:65" s="14" customFormat="1" ht="11.25">
      <c r="B402" s="210"/>
      <c r="C402" s="211"/>
      <c r="D402" s="193" t="s">
        <v>184</v>
      </c>
      <c r="E402" s="212" t="s">
        <v>19</v>
      </c>
      <c r="F402" s="213" t="s">
        <v>1696</v>
      </c>
      <c r="G402" s="211"/>
      <c r="H402" s="214">
        <v>0.73299999999999998</v>
      </c>
      <c r="I402" s="215"/>
      <c r="J402" s="211"/>
      <c r="K402" s="211"/>
      <c r="L402" s="216"/>
      <c r="M402" s="217"/>
      <c r="N402" s="218"/>
      <c r="O402" s="218"/>
      <c r="P402" s="218"/>
      <c r="Q402" s="218"/>
      <c r="R402" s="218"/>
      <c r="S402" s="218"/>
      <c r="T402" s="219"/>
      <c r="AT402" s="220" t="s">
        <v>184</v>
      </c>
      <c r="AU402" s="220" t="s">
        <v>82</v>
      </c>
      <c r="AV402" s="14" t="s">
        <v>82</v>
      </c>
      <c r="AW402" s="14" t="s">
        <v>35</v>
      </c>
      <c r="AX402" s="14" t="s">
        <v>73</v>
      </c>
      <c r="AY402" s="220" t="s">
        <v>171</v>
      </c>
    </row>
    <row r="403" spans="1:65" s="13" customFormat="1" ht="11.25">
      <c r="B403" s="200"/>
      <c r="C403" s="201"/>
      <c r="D403" s="193" t="s">
        <v>184</v>
      </c>
      <c r="E403" s="202" t="s">
        <v>19</v>
      </c>
      <c r="F403" s="203" t="s">
        <v>575</v>
      </c>
      <c r="G403" s="201"/>
      <c r="H403" s="202" t="s">
        <v>19</v>
      </c>
      <c r="I403" s="204"/>
      <c r="J403" s="201"/>
      <c r="K403" s="201"/>
      <c r="L403" s="205"/>
      <c r="M403" s="206"/>
      <c r="N403" s="207"/>
      <c r="O403" s="207"/>
      <c r="P403" s="207"/>
      <c r="Q403" s="207"/>
      <c r="R403" s="207"/>
      <c r="S403" s="207"/>
      <c r="T403" s="208"/>
      <c r="AT403" s="209" t="s">
        <v>184</v>
      </c>
      <c r="AU403" s="209" t="s">
        <v>82</v>
      </c>
      <c r="AV403" s="13" t="s">
        <v>80</v>
      </c>
      <c r="AW403" s="13" t="s">
        <v>35</v>
      </c>
      <c r="AX403" s="13" t="s">
        <v>73</v>
      </c>
      <c r="AY403" s="209" t="s">
        <v>171</v>
      </c>
    </row>
    <row r="404" spans="1:65" s="14" customFormat="1" ht="11.25">
      <c r="B404" s="210"/>
      <c r="C404" s="211"/>
      <c r="D404" s="193" t="s">
        <v>184</v>
      </c>
      <c r="E404" s="212" t="s">
        <v>19</v>
      </c>
      <c r="F404" s="213" t="s">
        <v>1697</v>
      </c>
      <c r="G404" s="211"/>
      <c r="H404" s="214">
        <v>0.77</v>
      </c>
      <c r="I404" s="215"/>
      <c r="J404" s="211"/>
      <c r="K404" s="211"/>
      <c r="L404" s="216"/>
      <c r="M404" s="217"/>
      <c r="N404" s="218"/>
      <c r="O404" s="218"/>
      <c r="P404" s="218"/>
      <c r="Q404" s="218"/>
      <c r="R404" s="218"/>
      <c r="S404" s="218"/>
      <c r="T404" s="219"/>
      <c r="AT404" s="220" t="s">
        <v>184</v>
      </c>
      <c r="AU404" s="220" t="s">
        <v>82</v>
      </c>
      <c r="AV404" s="14" t="s">
        <v>82</v>
      </c>
      <c r="AW404" s="14" t="s">
        <v>35</v>
      </c>
      <c r="AX404" s="14" t="s">
        <v>73</v>
      </c>
      <c r="AY404" s="220" t="s">
        <v>171</v>
      </c>
    </row>
    <row r="405" spans="1:65" s="15" customFormat="1" ht="11.25">
      <c r="B405" s="221"/>
      <c r="C405" s="222"/>
      <c r="D405" s="193" t="s">
        <v>184</v>
      </c>
      <c r="E405" s="223" t="s">
        <v>19</v>
      </c>
      <c r="F405" s="224" t="s">
        <v>189</v>
      </c>
      <c r="G405" s="222"/>
      <c r="H405" s="225">
        <v>1.5030000000000001</v>
      </c>
      <c r="I405" s="226"/>
      <c r="J405" s="222"/>
      <c r="K405" s="222"/>
      <c r="L405" s="227"/>
      <c r="M405" s="228"/>
      <c r="N405" s="229"/>
      <c r="O405" s="229"/>
      <c r="P405" s="229"/>
      <c r="Q405" s="229"/>
      <c r="R405" s="229"/>
      <c r="S405" s="229"/>
      <c r="T405" s="230"/>
      <c r="AT405" s="231" t="s">
        <v>184</v>
      </c>
      <c r="AU405" s="231" t="s">
        <v>82</v>
      </c>
      <c r="AV405" s="15" t="s">
        <v>178</v>
      </c>
      <c r="AW405" s="15" t="s">
        <v>35</v>
      </c>
      <c r="AX405" s="15" t="s">
        <v>80</v>
      </c>
      <c r="AY405" s="231" t="s">
        <v>171</v>
      </c>
    </row>
    <row r="406" spans="1:65" s="2" customFormat="1" ht="33" customHeight="1">
      <c r="A406" s="36"/>
      <c r="B406" s="37"/>
      <c r="C406" s="180" t="s">
        <v>525</v>
      </c>
      <c r="D406" s="180" t="s">
        <v>173</v>
      </c>
      <c r="E406" s="181" t="s">
        <v>1193</v>
      </c>
      <c r="F406" s="182" t="s">
        <v>1194</v>
      </c>
      <c r="G406" s="183" t="s">
        <v>176</v>
      </c>
      <c r="H406" s="184">
        <v>28.693999999999999</v>
      </c>
      <c r="I406" s="185"/>
      <c r="J406" s="186">
        <f>ROUND(I406*H406,2)</f>
        <v>0</v>
      </c>
      <c r="K406" s="182" t="s">
        <v>177</v>
      </c>
      <c r="L406" s="41"/>
      <c r="M406" s="187" t="s">
        <v>19</v>
      </c>
      <c r="N406" s="188" t="s">
        <v>44</v>
      </c>
      <c r="O406" s="66"/>
      <c r="P406" s="189">
        <f>O406*H406</f>
        <v>0</v>
      </c>
      <c r="Q406" s="189">
        <v>1.0311999999999999</v>
      </c>
      <c r="R406" s="189">
        <f>Q406*H406</f>
        <v>29.589252799999997</v>
      </c>
      <c r="S406" s="189">
        <v>0</v>
      </c>
      <c r="T406" s="190">
        <f>S406*H406</f>
        <v>0</v>
      </c>
      <c r="U406" s="36"/>
      <c r="V406" s="36"/>
      <c r="W406" s="36"/>
      <c r="X406" s="36"/>
      <c r="Y406" s="36"/>
      <c r="Z406" s="36"/>
      <c r="AA406" s="36"/>
      <c r="AB406" s="36"/>
      <c r="AC406" s="36"/>
      <c r="AD406" s="36"/>
      <c r="AE406" s="36"/>
      <c r="AR406" s="191" t="s">
        <v>178</v>
      </c>
      <c r="AT406" s="191" t="s">
        <v>173</v>
      </c>
      <c r="AU406" s="191" t="s">
        <v>82</v>
      </c>
      <c r="AY406" s="19" t="s">
        <v>171</v>
      </c>
      <c r="BE406" s="192">
        <f>IF(N406="základní",J406,0)</f>
        <v>0</v>
      </c>
      <c r="BF406" s="192">
        <f>IF(N406="snížená",J406,0)</f>
        <v>0</v>
      </c>
      <c r="BG406" s="192">
        <f>IF(N406="zákl. přenesená",J406,0)</f>
        <v>0</v>
      </c>
      <c r="BH406" s="192">
        <f>IF(N406="sníž. přenesená",J406,0)</f>
        <v>0</v>
      </c>
      <c r="BI406" s="192">
        <f>IF(N406="nulová",J406,0)</f>
        <v>0</v>
      </c>
      <c r="BJ406" s="19" t="s">
        <v>80</v>
      </c>
      <c r="BK406" s="192">
        <f>ROUND(I406*H406,2)</f>
        <v>0</v>
      </c>
      <c r="BL406" s="19" t="s">
        <v>178</v>
      </c>
      <c r="BM406" s="191" t="s">
        <v>1698</v>
      </c>
    </row>
    <row r="407" spans="1:65" s="2" customFormat="1" ht="29.25">
      <c r="A407" s="36"/>
      <c r="B407" s="37"/>
      <c r="C407" s="38"/>
      <c r="D407" s="193" t="s">
        <v>180</v>
      </c>
      <c r="E407" s="38"/>
      <c r="F407" s="194" t="s">
        <v>1196</v>
      </c>
      <c r="G407" s="38"/>
      <c r="H407" s="38"/>
      <c r="I407" s="195"/>
      <c r="J407" s="38"/>
      <c r="K407" s="38"/>
      <c r="L407" s="41"/>
      <c r="M407" s="196"/>
      <c r="N407" s="197"/>
      <c r="O407" s="66"/>
      <c r="P407" s="66"/>
      <c r="Q407" s="66"/>
      <c r="R407" s="66"/>
      <c r="S407" s="66"/>
      <c r="T407" s="67"/>
      <c r="U407" s="36"/>
      <c r="V407" s="36"/>
      <c r="W407" s="36"/>
      <c r="X407" s="36"/>
      <c r="Y407" s="36"/>
      <c r="Z407" s="36"/>
      <c r="AA407" s="36"/>
      <c r="AB407" s="36"/>
      <c r="AC407" s="36"/>
      <c r="AD407" s="36"/>
      <c r="AE407" s="36"/>
      <c r="AT407" s="19" t="s">
        <v>180</v>
      </c>
      <c r="AU407" s="19" t="s">
        <v>82</v>
      </c>
    </row>
    <row r="408" spans="1:65" s="2" customFormat="1" ht="11.25">
      <c r="A408" s="36"/>
      <c r="B408" s="37"/>
      <c r="C408" s="38"/>
      <c r="D408" s="198" t="s">
        <v>182</v>
      </c>
      <c r="E408" s="38"/>
      <c r="F408" s="199" t="s">
        <v>1197</v>
      </c>
      <c r="G408" s="38"/>
      <c r="H408" s="38"/>
      <c r="I408" s="195"/>
      <c r="J408" s="38"/>
      <c r="K408" s="38"/>
      <c r="L408" s="41"/>
      <c r="M408" s="196"/>
      <c r="N408" s="197"/>
      <c r="O408" s="66"/>
      <c r="P408" s="66"/>
      <c r="Q408" s="66"/>
      <c r="R408" s="66"/>
      <c r="S408" s="66"/>
      <c r="T408" s="67"/>
      <c r="U408" s="36"/>
      <c r="V408" s="36"/>
      <c r="W408" s="36"/>
      <c r="X408" s="36"/>
      <c r="Y408" s="36"/>
      <c r="Z408" s="36"/>
      <c r="AA408" s="36"/>
      <c r="AB408" s="36"/>
      <c r="AC408" s="36"/>
      <c r="AD408" s="36"/>
      <c r="AE408" s="36"/>
      <c r="AT408" s="19" t="s">
        <v>182</v>
      </c>
      <c r="AU408" s="19" t="s">
        <v>82</v>
      </c>
    </row>
    <row r="409" spans="1:65" s="13" customFormat="1" ht="11.25">
      <c r="B409" s="200"/>
      <c r="C409" s="201"/>
      <c r="D409" s="193" t="s">
        <v>184</v>
      </c>
      <c r="E409" s="202" t="s">
        <v>19</v>
      </c>
      <c r="F409" s="203" t="s">
        <v>557</v>
      </c>
      <c r="G409" s="201"/>
      <c r="H409" s="202" t="s">
        <v>19</v>
      </c>
      <c r="I409" s="204"/>
      <c r="J409" s="201"/>
      <c r="K409" s="201"/>
      <c r="L409" s="205"/>
      <c r="M409" s="206"/>
      <c r="N409" s="207"/>
      <c r="O409" s="207"/>
      <c r="P409" s="207"/>
      <c r="Q409" s="207"/>
      <c r="R409" s="207"/>
      <c r="S409" s="207"/>
      <c r="T409" s="208"/>
      <c r="AT409" s="209" t="s">
        <v>184</v>
      </c>
      <c r="AU409" s="209" t="s">
        <v>82</v>
      </c>
      <c r="AV409" s="13" t="s">
        <v>80</v>
      </c>
      <c r="AW409" s="13" t="s">
        <v>35</v>
      </c>
      <c r="AX409" s="13" t="s">
        <v>73</v>
      </c>
      <c r="AY409" s="209" t="s">
        <v>171</v>
      </c>
    </row>
    <row r="410" spans="1:65" s="13" customFormat="1" ht="11.25">
      <c r="B410" s="200"/>
      <c r="C410" s="201"/>
      <c r="D410" s="193" t="s">
        <v>184</v>
      </c>
      <c r="E410" s="202" t="s">
        <v>19</v>
      </c>
      <c r="F410" s="203" t="s">
        <v>558</v>
      </c>
      <c r="G410" s="201"/>
      <c r="H410" s="202" t="s">
        <v>19</v>
      </c>
      <c r="I410" s="204"/>
      <c r="J410" s="201"/>
      <c r="K410" s="201"/>
      <c r="L410" s="205"/>
      <c r="M410" s="206"/>
      <c r="N410" s="207"/>
      <c r="O410" s="207"/>
      <c r="P410" s="207"/>
      <c r="Q410" s="207"/>
      <c r="R410" s="207"/>
      <c r="S410" s="207"/>
      <c r="T410" s="208"/>
      <c r="AT410" s="209" t="s">
        <v>184</v>
      </c>
      <c r="AU410" s="209" t="s">
        <v>82</v>
      </c>
      <c r="AV410" s="13" t="s">
        <v>80</v>
      </c>
      <c r="AW410" s="13" t="s">
        <v>35</v>
      </c>
      <c r="AX410" s="13" t="s">
        <v>73</v>
      </c>
      <c r="AY410" s="209" t="s">
        <v>171</v>
      </c>
    </row>
    <row r="411" spans="1:65" s="14" customFormat="1" ht="11.25">
      <c r="B411" s="210"/>
      <c r="C411" s="211"/>
      <c r="D411" s="193" t="s">
        <v>184</v>
      </c>
      <c r="E411" s="212" t="s">
        <v>19</v>
      </c>
      <c r="F411" s="213" t="s">
        <v>1692</v>
      </c>
      <c r="G411" s="211"/>
      <c r="H411" s="214">
        <v>5.8550000000000004</v>
      </c>
      <c r="I411" s="215"/>
      <c r="J411" s="211"/>
      <c r="K411" s="211"/>
      <c r="L411" s="216"/>
      <c r="M411" s="217"/>
      <c r="N411" s="218"/>
      <c r="O411" s="218"/>
      <c r="P411" s="218"/>
      <c r="Q411" s="218"/>
      <c r="R411" s="218"/>
      <c r="S411" s="218"/>
      <c r="T411" s="219"/>
      <c r="AT411" s="220" t="s">
        <v>184</v>
      </c>
      <c r="AU411" s="220" t="s">
        <v>82</v>
      </c>
      <c r="AV411" s="14" t="s">
        <v>82</v>
      </c>
      <c r="AW411" s="14" t="s">
        <v>35</v>
      </c>
      <c r="AX411" s="14" t="s">
        <v>73</v>
      </c>
      <c r="AY411" s="220" t="s">
        <v>171</v>
      </c>
    </row>
    <row r="412" spans="1:65" s="14" customFormat="1" ht="11.25">
      <c r="B412" s="210"/>
      <c r="C412" s="211"/>
      <c r="D412" s="193" t="s">
        <v>184</v>
      </c>
      <c r="E412" s="212" t="s">
        <v>19</v>
      </c>
      <c r="F412" s="213" t="s">
        <v>1693</v>
      </c>
      <c r="G412" s="211"/>
      <c r="H412" s="214">
        <v>7.6310000000000002</v>
      </c>
      <c r="I412" s="215"/>
      <c r="J412" s="211"/>
      <c r="K412" s="211"/>
      <c r="L412" s="216"/>
      <c r="M412" s="217"/>
      <c r="N412" s="218"/>
      <c r="O412" s="218"/>
      <c r="P412" s="218"/>
      <c r="Q412" s="218"/>
      <c r="R412" s="218"/>
      <c r="S412" s="218"/>
      <c r="T412" s="219"/>
      <c r="AT412" s="220" t="s">
        <v>184</v>
      </c>
      <c r="AU412" s="220" t="s">
        <v>82</v>
      </c>
      <c r="AV412" s="14" t="s">
        <v>82</v>
      </c>
      <c r="AW412" s="14" t="s">
        <v>35</v>
      </c>
      <c r="AX412" s="14" t="s">
        <v>73</v>
      </c>
      <c r="AY412" s="220" t="s">
        <v>171</v>
      </c>
    </row>
    <row r="413" spans="1:65" s="16" customFormat="1" ht="11.25">
      <c r="B413" s="242"/>
      <c r="C413" s="243"/>
      <c r="D413" s="193" t="s">
        <v>184</v>
      </c>
      <c r="E413" s="244" t="s">
        <v>19</v>
      </c>
      <c r="F413" s="245" t="s">
        <v>583</v>
      </c>
      <c r="G413" s="243"/>
      <c r="H413" s="246">
        <v>13.486000000000001</v>
      </c>
      <c r="I413" s="247"/>
      <c r="J413" s="243"/>
      <c r="K413" s="243"/>
      <c r="L413" s="248"/>
      <c r="M413" s="249"/>
      <c r="N413" s="250"/>
      <c r="O413" s="250"/>
      <c r="P413" s="250"/>
      <c r="Q413" s="250"/>
      <c r="R413" s="250"/>
      <c r="S413" s="250"/>
      <c r="T413" s="251"/>
      <c r="AT413" s="252" t="s">
        <v>184</v>
      </c>
      <c r="AU413" s="252" t="s">
        <v>82</v>
      </c>
      <c r="AV413" s="16" t="s">
        <v>197</v>
      </c>
      <c r="AW413" s="16" t="s">
        <v>35</v>
      </c>
      <c r="AX413" s="16" t="s">
        <v>73</v>
      </c>
      <c r="AY413" s="252" t="s">
        <v>171</v>
      </c>
    </row>
    <row r="414" spans="1:65" s="13" customFormat="1" ht="11.25">
      <c r="B414" s="200"/>
      <c r="C414" s="201"/>
      <c r="D414" s="193" t="s">
        <v>184</v>
      </c>
      <c r="E414" s="202" t="s">
        <v>19</v>
      </c>
      <c r="F414" s="203" t="s">
        <v>187</v>
      </c>
      <c r="G414" s="201"/>
      <c r="H414" s="202" t="s">
        <v>19</v>
      </c>
      <c r="I414" s="204"/>
      <c r="J414" s="201"/>
      <c r="K414" s="201"/>
      <c r="L414" s="205"/>
      <c r="M414" s="206"/>
      <c r="N414" s="207"/>
      <c r="O414" s="207"/>
      <c r="P414" s="207"/>
      <c r="Q414" s="207"/>
      <c r="R414" s="207"/>
      <c r="S414" s="207"/>
      <c r="T414" s="208"/>
      <c r="AT414" s="209" t="s">
        <v>184</v>
      </c>
      <c r="AU414" s="209" t="s">
        <v>82</v>
      </c>
      <c r="AV414" s="13" t="s">
        <v>80</v>
      </c>
      <c r="AW414" s="13" t="s">
        <v>35</v>
      </c>
      <c r="AX414" s="13" t="s">
        <v>73</v>
      </c>
      <c r="AY414" s="209" t="s">
        <v>171</v>
      </c>
    </row>
    <row r="415" spans="1:65" s="14" customFormat="1" ht="11.25">
      <c r="B415" s="210"/>
      <c r="C415" s="211"/>
      <c r="D415" s="193" t="s">
        <v>184</v>
      </c>
      <c r="E415" s="212" t="s">
        <v>19</v>
      </c>
      <c r="F415" s="213" t="s">
        <v>1694</v>
      </c>
      <c r="G415" s="211"/>
      <c r="H415" s="214">
        <v>7.577</v>
      </c>
      <c r="I415" s="215"/>
      <c r="J415" s="211"/>
      <c r="K415" s="211"/>
      <c r="L415" s="216"/>
      <c r="M415" s="217"/>
      <c r="N415" s="218"/>
      <c r="O415" s="218"/>
      <c r="P415" s="218"/>
      <c r="Q415" s="218"/>
      <c r="R415" s="218"/>
      <c r="S415" s="218"/>
      <c r="T415" s="219"/>
      <c r="AT415" s="220" t="s">
        <v>184</v>
      </c>
      <c r="AU415" s="220" t="s">
        <v>82</v>
      </c>
      <c r="AV415" s="14" t="s">
        <v>82</v>
      </c>
      <c r="AW415" s="14" t="s">
        <v>35</v>
      </c>
      <c r="AX415" s="14" t="s">
        <v>73</v>
      </c>
      <c r="AY415" s="220" t="s">
        <v>171</v>
      </c>
    </row>
    <row r="416" spans="1:65" s="14" customFormat="1" ht="11.25">
      <c r="B416" s="210"/>
      <c r="C416" s="211"/>
      <c r="D416" s="193" t="s">
        <v>184</v>
      </c>
      <c r="E416" s="212" t="s">
        <v>19</v>
      </c>
      <c r="F416" s="213" t="s">
        <v>1693</v>
      </c>
      <c r="G416" s="211"/>
      <c r="H416" s="214">
        <v>7.6310000000000002</v>
      </c>
      <c r="I416" s="215"/>
      <c r="J416" s="211"/>
      <c r="K416" s="211"/>
      <c r="L416" s="216"/>
      <c r="M416" s="217"/>
      <c r="N416" s="218"/>
      <c r="O416" s="218"/>
      <c r="P416" s="218"/>
      <c r="Q416" s="218"/>
      <c r="R416" s="218"/>
      <c r="S416" s="218"/>
      <c r="T416" s="219"/>
      <c r="AT416" s="220" t="s">
        <v>184</v>
      </c>
      <c r="AU416" s="220" t="s">
        <v>82</v>
      </c>
      <c r="AV416" s="14" t="s">
        <v>82</v>
      </c>
      <c r="AW416" s="14" t="s">
        <v>35</v>
      </c>
      <c r="AX416" s="14" t="s">
        <v>73</v>
      </c>
      <c r="AY416" s="220" t="s">
        <v>171</v>
      </c>
    </row>
    <row r="417" spans="1:65" s="16" customFormat="1" ht="11.25">
      <c r="B417" s="242"/>
      <c r="C417" s="243"/>
      <c r="D417" s="193" t="s">
        <v>184</v>
      </c>
      <c r="E417" s="244" t="s">
        <v>19</v>
      </c>
      <c r="F417" s="245" t="s">
        <v>583</v>
      </c>
      <c r="G417" s="243"/>
      <c r="H417" s="246">
        <v>15.208</v>
      </c>
      <c r="I417" s="247"/>
      <c r="J417" s="243"/>
      <c r="K417" s="243"/>
      <c r="L417" s="248"/>
      <c r="M417" s="249"/>
      <c r="N417" s="250"/>
      <c r="O417" s="250"/>
      <c r="P417" s="250"/>
      <c r="Q417" s="250"/>
      <c r="R417" s="250"/>
      <c r="S417" s="250"/>
      <c r="T417" s="251"/>
      <c r="AT417" s="252" t="s">
        <v>184</v>
      </c>
      <c r="AU417" s="252" t="s">
        <v>82</v>
      </c>
      <c r="AV417" s="16" t="s">
        <v>197</v>
      </c>
      <c r="AW417" s="16" t="s">
        <v>35</v>
      </c>
      <c r="AX417" s="16" t="s">
        <v>73</v>
      </c>
      <c r="AY417" s="252" t="s">
        <v>171</v>
      </c>
    </row>
    <row r="418" spans="1:65" s="15" customFormat="1" ht="11.25">
      <c r="B418" s="221"/>
      <c r="C418" s="222"/>
      <c r="D418" s="193" t="s">
        <v>184</v>
      </c>
      <c r="E418" s="223" t="s">
        <v>19</v>
      </c>
      <c r="F418" s="224" t="s">
        <v>189</v>
      </c>
      <c r="G418" s="222"/>
      <c r="H418" s="225">
        <v>28.694000000000003</v>
      </c>
      <c r="I418" s="226"/>
      <c r="J418" s="222"/>
      <c r="K418" s="222"/>
      <c r="L418" s="227"/>
      <c r="M418" s="228"/>
      <c r="N418" s="229"/>
      <c r="O418" s="229"/>
      <c r="P418" s="229"/>
      <c r="Q418" s="229"/>
      <c r="R418" s="229"/>
      <c r="S418" s="229"/>
      <c r="T418" s="230"/>
      <c r="AT418" s="231" t="s">
        <v>184</v>
      </c>
      <c r="AU418" s="231" t="s">
        <v>82</v>
      </c>
      <c r="AV418" s="15" t="s">
        <v>178</v>
      </c>
      <c r="AW418" s="15" t="s">
        <v>35</v>
      </c>
      <c r="AX418" s="15" t="s">
        <v>80</v>
      </c>
      <c r="AY418" s="231" t="s">
        <v>171</v>
      </c>
    </row>
    <row r="419" spans="1:65" s="12" customFormat="1" ht="22.9" customHeight="1">
      <c r="B419" s="164"/>
      <c r="C419" s="165"/>
      <c r="D419" s="166" t="s">
        <v>72</v>
      </c>
      <c r="E419" s="178" t="s">
        <v>210</v>
      </c>
      <c r="F419" s="178" t="s">
        <v>584</v>
      </c>
      <c r="G419" s="165"/>
      <c r="H419" s="165"/>
      <c r="I419" s="168"/>
      <c r="J419" s="179">
        <f>BK419</f>
        <v>0</v>
      </c>
      <c r="K419" s="165"/>
      <c r="L419" s="170"/>
      <c r="M419" s="171"/>
      <c r="N419" s="172"/>
      <c r="O419" s="172"/>
      <c r="P419" s="173">
        <f>SUM(P420:P434)</f>
        <v>0</v>
      </c>
      <c r="Q419" s="172"/>
      <c r="R419" s="173">
        <f>SUM(R420:R434)</f>
        <v>165.042776</v>
      </c>
      <c r="S419" s="172"/>
      <c r="T419" s="174">
        <f>SUM(T420:T434)</f>
        <v>0</v>
      </c>
      <c r="AR419" s="175" t="s">
        <v>80</v>
      </c>
      <c r="AT419" s="176" t="s">
        <v>72</v>
      </c>
      <c r="AU419" s="176" t="s">
        <v>80</v>
      </c>
      <c r="AY419" s="175" t="s">
        <v>171</v>
      </c>
      <c r="BK419" s="177">
        <f>SUM(BK420:BK434)</f>
        <v>0</v>
      </c>
    </row>
    <row r="420" spans="1:65" s="2" customFormat="1" ht="24.2" customHeight="1">
      <c r="A420" s="36"/>
      <c r="B420" s="37"/>
      <c r="C420" s="180" t="s">
        <v>530</v>
      </c>
      <c r="D420" s="180" t="s">
        <v>173</v>
      </c>
      <c r="E420" s="181" t="s">
        <v>586</v>
      </c>
      <c r="F420" s="182" t="s">
        <v>587</v>
      </c>
      <c r="G420" s="183" t="s">
        <v>220</v>
      </c>
      <c r="H420" s="184">
        <v>84.034000000000006</v>
      </c>
      <c r="I420" s="185"/>
      <c r="J420" s="186">
        <f>ROUND(I420*H420,2)</f>
        <v>0</v>
      </c>
      <c r="K420" s="182" t="s">
        <v>177</v>
      </c>
      <c r="L420" s="41"/>
      <c r="M420" s="187" t="s">
        <v>19</v>
      </c>
      <c r="N420" s="188" t="s">
        <v>44</v>
      </c>
      <c r="O420" s="66"/>
      <c r="P420" s="189">
        <f>O420*H420</f>
        <v>0</v>
      </c>
      <c r="Q420" s="189">
        <v>1.964</v>
      </c>
      <c r="R420" s="189">
        <f>Q420*H420</f>
        <v>165.042776</v>
      </c>
      <c r="S420" s="189">
        <v>0</v>
      </c>
      <c r="T420" s="190">
        <f>S420*H420</f>
        <v>0</v>
      </c>
      <c r="U420" s="36"/>
      <c r="V420" s="36"/>
      <c r="W420" s="36"/>
      <c r="X420" s="36"/>
      <c r="Y420" s="36"/>
      <c r="Z420" s="36"/>
      <c r="AA420" s="36"/>
      <c r="AB420" s="36"/>
      <c r="AC420" s="36"/>
      <c r="AD420" s="36"/>
      <c r="AE420" s="36"/>
      <c r="AR420" s="191" t="s">
        <v>178</v>
      </c>
      <c r="AT420" s="191" t="s">
        <v>173</v>
      </c>
      <c r="AU420" s="191" t="s">
        <v>82</v>
      </c>
      <c r="AY420" s="19" t="s">
        <v>171</v>
      </c>
      <c r="BE420" s="192">
        <f>IF(N420="základní",J420,0)</f>
        <v>0</v>
      </c>
      <c r="BF420" s="192">
        <f>IF(N420="snížená",J420,0)</f>
        <v>0</v>
      </c>
      <c r="BG420" s="192">
        <f>IF(N420="zákl. přenesená",J420,0)</f>
        <v>0</v>
      </c>
      <c r="BH420" s="192">
        <f>IF(N420="sníž. přenesená",J420,0)</f>
        <v>0</v>
      </c>
      <c r="BI420" s="192">
        <f>IF(N420="nulová",J420,0)</f>
        <v>0</v>
      </c>
      <c r="BJ420" s="19" t="s">
        <v>80</v>
      </c>
      <c r="BK420" s="192">
        <f>ROUND(I420*H420,2)</f>
        <v>0</v>
      </c>
      <c r="BL420" s="19" t="s">
        <v>178</v>
      </c>
      <c r="BM420" s="191" t="s">
        <v>1699</v>
      </c>
    </row>
    <row r="421" spans="1:65" s="2" customFormat="1" ht="19.5">
      <c r="A421" s="36"/>
      <c r="B421" s="37"/>
      <c r="C421" s="38"/>
      <c r="D421" s="193" t="s">
        <v>180</v>
      </c>
      <c r="E421" s="38"/>
      <c r="F421" s="194" t="s">
        <v>589</v>
      </c>
      <c r="G421" s="38"/>
      <c r="H421" s="38"/>
      <c r="I421" s="195"/>
      <c r="J421" s="38"/>
      <c r="K421" s="38"/>
      <c r="L421" s="41"/>
      <c r="M421" s="196"/>
      <c r="N421" s="197"/>
      <c r="O421" s="66"/>
      <c r="P421" s="66"/>
      <c r="Q421" s="66"/>
      <c r="R421" s="66"/>
      <c r="S421" s="66"/>
      <c r="T421" s="67"/>
      <c r="U421" s="36"/>
      <c r="V421" s="36"/>
      <c r="W421" s="36"/>
      <c r="X421" s="36"/>
      <c r="Y421" s="36"/>
      <c r="Z421" s="36"/>
      <c r="AA421" s="36"/>
      <c r="AB421" s="36"/>
      <c r="AC421" s="36"/>
      <c r="AD421" s="36"/>
      <c r="AE421" s="36"/>
      <c r="AT421" s="19" t="s">
        <v>180</v>
      </c>
      <c r="AU421" s="19" t="s">
        <v>82</v>
      </c>
    </row>
    <row r="422" spans="1:65" s="2" customFormat="1" ht="11.25">
      <c r="A422" s="36"/>
      <c r="B422" s="37"/>
      <c r="C422" s="38"/>
      <c r="D422" s="198" t="s">
        <v>182</v>
      </c>
      <c r="E422" s="38"/>
      <c r="F422" s="199" t="s">
        <v>590</v>
      </c>
      <c r="G422" s="38"/>
      <c r="H422" s="38"/>
      <c r="I422" s="195"/>
      <c r="J422" s="38"/>
      <c r="K422" s="38"/>
      <c r="L422" s="41"/>
      <c r="M422" s="196"/>
      <c r="N422" s="197"/>
      <c r="O422" s="66"/>
      <c r="P422" s="66"/>
      <c r="Q422" s="66"/>
      <c r="R422" s="66"/>
      <c r="S422" s="66"/>
      <c r="T422" s="67"/>
      <c r="U422" s="36"/>
      <c r="V422" s="36"/>
      <c r="W422" s="36"/>
      <c r="X422" s="36"/>
      <c r="Y422" s="36"/>
      <c r="Z422" s="36"/>
      <c r="AA422" s="36"/>
      <c r="AB422" s="36"/>
      <c r="AC422" s="36"/>
      <c r="AD422" s="36"/>
      <c r="AE422" s="36"/>
      <c r="AT422" s="19" t="s">
        <v>182</v>
      </c>
      <c r="AU422" s="19" t="s">
        <v>82</v>
      </c>
    </row>
    <row r="423" spans="1:65" s="13" customFormat="1" ht="11.25">
      <c r="B423" s="200"/>
      <c r="C423" s="201"/>
      <c r="D423" s="193" t="s">
        <v>184</v>
      </c>
      <c r="E423" s="202" t="s">
        <v>19</v>
      </c>
      <c r="F423" s="203" t="s">
        <v>591</v>
      </c>
      <c r="G423" s="201"/>
      <c r="H423" s="202" t="s">
        <v>19</v>
      </c>
      <c r="I423" s="204"/>
      <c r="J423" s="201"/>
      <c r="K423" s="201"/>
      <c r="L423" s="205"/>
      <c r="M423" s="206"/>
      <c r="N423" s="207"/>
      <c r="O423" s="207"/>
      <c r="P423" s="207"/>
      <c r="Q423" s="207"/>
      <c r="R423" s="207"/>
      <c r="S423" s="207"/>
      <c r="T423" s="208"/>
      <c r="AT423" s="209" t="s">
        <v>184</v>
      </c>
      <c r="AU423" s="209" t="s">
        <v>82</v>
      </c>
      <c r="AV423" s="13" t="s">
        <v>80</v>
      </c>
      <c r="AW423" s="13" t="s">
        <v>35</v>
      </c>
      <c r="AX423" s="13" t="s">
        <v>73</v>
      </c>
      <c r="AY423" s="209" t="s">
        <v>171</v>
      </c>
    </row>
    <row r="424" spans="1:65" s="14" customFormat="1" ht="11.25">
      <c r="B424" s="210"/>
      <c r="C424" s="211"/>
      <c r="D424" s="193" t="s">
        <v>184</v>
      </c>
      <c r="E424" s="212" t="s">
        <v>19</v>
      </c>
      <c r="F424" s="213" t="s">
        <v>1700</v>
      </c>
      <c r="G424" s="211"/>
      <c r="H424" s="214">
        <v>98.213999999999999</v>
      </c>
      <c r="I424" s="215"/>
      <c r="J424" s="211"/>
      <c r="K424" s="211"/>
      <c r="L424" s="216"/>
      <c r="M424" s="217"/>
      <c r="N424" s="218"/>
      <c r="O424" s="218"/>
      <c r="P424" s="218"/>
      <c r="Q424" s="218"/>
      <c r="R424" s="218"/>
      <c r="S424" s="218"/>
      <c r="T424" s="219"/>
      <c r="AT424" s="220" t="s">
        <v>184</v>
      </c>
      <c r="AU424" s="220" t="s">
        <v>82</v>
      </c>
      <c r="AV424" s="14" t="s">
        <v>82</v>
      </c>
      <c r="AW424" s="14" t="s">
        <v>35</v>
      </c>
      <c r="AX424" s="14" t="s">
        <v>73</v>
      </c>
      <c r="AY424" s="220" t="s">
        <v>171</v>
      </c>
    </row>
    <row r="425" spans="1:65" s="13" customFormat="1" ht="11.25">
      <c r="B425" s="200"/>
      <c r="C425" s="201"/>
      <c r="D425" s="193" t="s">
        <v>184</v>
      </c>
      <c r="E425" s="202" t="s">
        <v>19</v>
      </c>
      <c r="F425" s="203" t="s">
        <v>594</v>
      </c>
      <c r="G425" s="201"/>
      <c r="H425" s="202" t="s">
        <v>19</v>
      </c>
      <c r="I425" s="204"/>
      <c r="J425" s="201"/>
      <c r="K425" s="201"/>
      <c r="L425" s="205"/>
      <c r="M425" s="206"/>
      <c r="N425" s="207"/>
      <c r="O425" s="207"/>
      <c r="P425" s="207"/>
      <c r="Q425" s="207"/>
      <c r="R425" s="207"/>
      <c r="S425" s="207"/>
      <c r="T425" s="208"/>
      <c r="AT425" s="209" t="s">
        <v>184</v>
      </c>
      <c r="AU425" s="209" t="s">
        <v>82</v>
      </c>
      <c r="AV425" s="13" t="s">
        <v>80</v>
      </c>
      <c r="AW425" s="13" t="s">
        <v>35</v>
      </c>
      <c r="AX425" s="13" t="s">
        <v>73</v>
      </c>
      <c r="AY425" s="209" t="s">
        <v>171</v>
      </c>
    </row>
    <row r="426" spans="1:65" s="14" customFormat="1" ht="11.25">
      <c r="B426" s="210"/>
      <c r="C426" s="211"/>
      <c r="D426" s="193" t="s">
        <v>184</v>
      </c>
      <c r="E426" s="212" t="s">
        <v>19</v>
      </c>
      <c r="F426" s="213" t="s">
        <v>1701</v>
      </c>
      <c r="G426" s="211"/>
      <c r="H426" s="214">
        <v>-13.305</v>
      </c>
      <c r="I426" s="215"/>
      <c r="J426" s="211"/>
      <c r="K426" s="211"/>
      <c r="L426" s="216"/>
      <c r="M426" s="217"/>
      <c r="N426" s="218"/>
      <c r="O426" s="218"/>
      <c r="P426" s="218"/>
      <c r="Q426" s="218"/>
      <c r="R426" s="218"/>
      <c r="S426" s="218"/>
      <c r="T426" s="219"/>
      <c r="AT426" s="220" t="s">
        <v>184</v>
      </c>
      <c r="AU426" s="220" t="s">
        <v>82</v>
      </c>
      <c r="AV426" s="14" t="s">
        <v>82</v>
      </c>
      <c r="AW426" s="14" t="s">
        <v>35</v>
      </c>
      <c r="AX426" s="14" t="s">
        <v>73</v>
      </c>
      <c r="AY426" s="220" t="s">
        <v>171</v>
      </c>
    </row>
    <row r="427" spans="1:65" s="14" customFormat="1" ht="11.25">
      <c r="B427" s="210"/>
      <c r="C427" s="211"/>
      <c r="D427" s="193" t="s">
        <v>184</v>
      </c>
      <c r="E427" s="212" t="s">
        <v>19</v>
      </c>
      <c r="F427" s="213" t="s">
        <v>1702</v>
      </c>
      <c r="G427" s="211"/>
      <c r="H427" s="214">
        <v>-0.95199999999999996</v>
      </c>
      <c r="I427" s="215"/>
      <c r="J427" s="211"/>
      <c r="K427" s="211"/>
      <c r="L427" s="216"/>
      <c r="M427" s="217"/>
      <c r="N427" s="218"/>
      <c r="O427" s="218"/>
      <c r="P427" s="218"/>
      <c r="Q427" s="218"/>
      <c r="R427" s="218"/>
      <c r="S427" s="218"/>
      <c r="T427" s="219"/>
      <c r="AT427" s="220" t="s">
        <v>184</v>
      </c>
      <c r="AU427" s="220" t="s">
        <v>82</v>
      </c>
      <c r="AV427" s="14" t="s">
        <v>82</v>
      </c>
      <c r="AW427" s="14" t="s">
        <v>35</v>
      </c>
      <c r="AX427" s="14" t="s">
        <v>73</v>
      </c>
      <c r="AY427" s="220" t="s">
        <v>171</v>
      </c>
    </row>
    <row r="428" spans="1:65" s="14" customFormat="1" ht="11.25">
      <c r="B428" s="210"/>
      <c r="C428" s="211"/>
      <c r="D428" s="193" t="s">
        <v>184</v>
      </c>
      <c r="E428" s="212" t="s">
        <v>19</v>
      </c>
      <c r="F428" s="213" t="s">
        <v>1703</v>
      </c>
      <c r="G428" s="211"/>
      <c r="H428" s="214">
        <v>-5.202</v>
      </c>
      <c r="I428" s="215"/>
      <c r="J428" s="211"/>
      <c r="K428" s="211"/>
      <c r="L428" s="216"/>
      <c r="M428" s="217"/>
      <c r="N428" s="218"/>
      <c r="O428" s="218"/>
      <c r="P428" s="218"/>
      <c r="Q428" s="218"/>
      <c r="R428" s="218"/>
      <c r="S428" s="218"/>
      <c r="T428" s="219"/>
      <c r="AT428" s="220" t="s">
        <v>184</v>
      </c>
      <c r="AU428" s="220" t="s">
        <v>82</v>
      </c>
      <c r="AV428" s="14" t="s">
        <v>82</v>
      </c>
      <c r="AW428" s="14" t="s">
        <v>35</v>
      </c>
      <c r="AX428" s="14" t="s">
        <v>73</v>
      </c>
      <c r="AY428" s="220" t="s">
        <v>171</v>
      </c>
    </row>
    <row r="429" spans="1:65" s="13" customFormat="1" ht="11.25">
      <c r="B429" s="200"/>
      <c r="C429" s="201"/>
      <c r="D429" s="193" t="s">
        <v>184</v>
      </c>
      <c r="E429" s="202" t="s">
        <v>19</v>
      </c>
      <c r="F429" s="203" t="s">
        <v>236</v>
      </c>
      <c r="G429" s="201"/>
      <c r="H429" s="202" t="s">
        <v>19</v>
      </c>
      <c r="I429" s="204"/>
      <c r="J429" s="201"/>
      <c r="K429" s="201"/>
      <c r="L429" s="205"/>
      <c r="M429" s="206"/>
      <c r="N429" s="207"/>
      <c r="O429" s="207"/>
      <c r="P429" s="207"/>
      <c r="Q429" s="207"/>
      <c r="R429" s="207"/>
      <c r="S429" s="207"/>
      <c r="T429" s="208"/>
      <c r="AT429" s="209" t="s">
        <v>184</v>
      </c>
      <c r="AU429" s="209" t="s">
        <v>82</v>
      </c>
      <c r="AV429" s="13" t="s">
        <v>80</v>
      </c>
      <c r="AW429" s="13" t="s">
        <v>35</v>
      </c>
      <c r="AX429" s="13" t="s">
        <v>73</v>
      </c>
      <c r="AY429" s="209" t="s">
        <v>171</v>
      </c>
    </row>
    <row r="430" spans="1:65" s="13" customFormat="1" ht="11.25">
      <c r="B430" s="200"/>
      <c r="C430" s="201"/>
      <c r="D430" s="193" t="s">
        <v>184</v>
      </c>
      <c r="E430" s="202" t="s">
        <v>19</v>
      </c>
      <c r="F430" s="203" t="s">
        <v>598</v>
      </c>
      <c r="G430" s="201"/>
      <c r="H430" s="202" t="s">
        <v>19</v>
      </c>
      <c r="I430" s="204"/>
      <c r="J430" s="201"/>
      <c r="K430" s="201"/>
      <c r="L430" s="205"/>
      <c r="M430" s="206"/>
      <c r="N430" s="207"/>
      <c r="O430" s="207"/>
      <c r="P430" s="207"/>
      <c r="Q430" s="207"/>
      <c r="R430" s="207"/>
      <c r="S430" s="207"/>
      <c r="T430" s="208"/>
      <c r="AT430" s="209" t="s">
        <v>184</v>
      </c>
      <c r="AU430" s="209" t="s">
        <v>82</v>
      </c>
      <c r="AV430" s="13" t="s">
        <v>80</v>
      </c>
      <c r="AW430" s="13" t="s">
        <v>35</v>
      </c>
      <c r="AX430" s="13" t="s">
        <v>73</v>
      </c>
      <c r="AY430" s="209" t="s">
        <v>171</v>
      </c>
    </row>
    <row r="431" spans="1:65" s="14" customFormat="1" ht="11.25">
      <c r="B431" s="210"/>
      <c r="C431" s="211"/>
      <c r="D431" s="193" t="s">
        <v>184</v>
      </c>
      <c r="E431" s="212" t="s">
        <v>19</v>
      </c>
      <c r="F431" s="213" t="s">
        <v>1704</v>
      </c>
      <c r="G431" s="211"/>
      <c r="H431" s="214">
        <v>2.5750000000000002</v>
      </c>
      <c r="I431" s="215"/>
      <c r="J431" s="211"/>
      <c r="K431" s="211"/>
      <c r="L431" s="216"/>
      <c r="M431" s="217"/>
      <c r="N431" s="218"/>
      <c r="O431" s="218"/>
      <c r="P431" s="218"/>
      <c r="Q431" s="218"/>
      <c r="R431" s="218"/>
      <c r="S431" s="218"/>
      <c r="T431" s="219"/>
      <c r="AT431" s="220" t="s">
        <v>184</v>
      </c>
      <c r="AU431" s="220" t="s">
        <v>82</v>
      </c>
      <c r="AV431" s="14" t="s">
        <v>82</v>
      </c>
      <c r="AW431" s="14" t="s">
        <v>35</v>
      </c>
      <c r="AX431" s="14" t="s">
        <v>73</v>
      </c>
      <c r="AY431" s="220" t="s">
        <v>171</v>
      </c>
    </row>
    <row r="432" spans="1:65" s="13" customFormat="1" ht="11.25">
      <c r="B432" s="200"/>
      <c r="C432" s="201"/>
      <c r="D432" s="193" t="s">
        <v>184</v>
      </c>
      <c r="E432" s="202" t="s">
        <v>19</v>
      </c>
      <c r="F432" s="203" t="s">
        <v>600</v>
      </c>
      <c r="G432" s="201"/>
      <c r="H432" s="202" t="s">
        <v>19</v>
      </c>
      <c r="I432" s="204"/>
      <c r="J432" s="201"/>
      <c r="K432" s="201"/>
      <c r="L432" s="205"/>
      <c r="M432" s="206"/>
      <c r="N432" s="207"/>
      <c r="O432" s="207"/>
      <c r="P432" s="207"/>
      <c r="Q432" s="207"/>
      <c r="R432" s="207"/>
      <c r="S432" s="207"/>
      <c r="T432" s="208"/>
      <c r="AT432" s="209" t="s">
        <v>184</v>
      </c>
      <c r="AU432" s="209" t="s">
        <v>82</v>
      </c>
      <c r="AV432" s="13" t="s">
        <v>80</v>
      </c>
      <c r="AW432" s="13" t="s">
        <v>35</v>
      </c>
      <c r="AX432" s="13" t="s">
        <v>73</v>
      </c>
      <c r="AY432" s="209" t="s">
        <v>171</v>
      </c>
    </row>
    <row r="433" spans="1:65" s="14" customFormat="1" ht="11.25">
      <c r="B433" s="210"/>
      <c r="C433" s="211"/>
      <c r="D433" s="193" t="s">
        <v>184</v>
      </c>
      <c r="E433" s="212" t="s">
        <v>19</v>
      </c>
      <c r="F433" s="213" t="s">
        <v>1705</v>
      </c>
      <c r="G433" s="211"/>
      <c r="H433" s="214">
        <v>2.7040000000000002</v>
      </c>
      <c r="I433" s="215"/>
      <c r="J433" s="211"/>
      <c r="K433" s="211"/>
      <c r="L433" s="216"/>
      <c r="M433" s="217"/>
      <c r="N433" s="218"/>
      <c r="O433" s="218"/>
      <c r="P433" s="218"/>
      <c r="Q433" s="218"/>
      <c r="R433" s="218"/>
      <c r="S433" s="218"/>
      <c r="T433" s="219"/>
      <c r="AT433" s="220" t="s">
        <v>184</v>
      </c>
      <c r="AU433" s="220" t="s">
        <v>82</v>
      </c>
      <c r="AV433" s="14" t="s">
        <v>82</v>
      </c>
      <c r="AW433" s="14" t="s">
        <v>35</v>
      </c>
      <c r="AX433" s="14" t="s">
        <v>73</v>
      </c>
      <c r="AY433" s="220" t="s">
        <v>171</v>
      </c>
    </row>
    <row r="434" spans="1:65" s="15" customFormat="1" ht="11.25">
      <c r="B434" s="221"/>
      <c r="C434" s="222"/>
      <c r="D434" s="193" t="s">
        <v>184</v>
      </c>
      <c r="E434" s="223" t="s">
        <v>19</v>
      </c>
      <c r="F434" s="224" t="s">
        <v>189</v>
      </c>
      <c r="G434" s="222"/>
      <c r="H434" s="225">
        <v>84.033999999999992</v>
      </c>
      <c r="I434" s="226"/>
      <c r="J434" s="222"/>
      <c r="K434" s="222"/>
      <c r="L434" s="227"/>
      <c r="M434" s="228"/>
      <c r="N434" s="229"/>
      <c r="O434" s="229"/>
      <c r="P434" s="229"/>
      <c r="Q434" s="229"/>
      <c r="R434" s="229"/>
      <c r="S434" s="229"/>
      <c r="T434" s="230"/>
      <c r="AT434" s="231" t="s">
        <v>184</v>
      </c>
      <c r="AU434" s="231" t="s">
        <v>82</v>
      </c>
      <c r="AV434" s="15" t="s">
        <v>178</v>
      </c>
      <c r="AW434" s="15" t="s">
        <v>35</v>
      </c>
      <c r="AX434" s="15" t="s">
        <v>80</v>
      </c>
      <c r="AY434" s="231" t="s">
        <v>171</v>
      </c>
    </row>
    <row r="435" spans="1:65" s="12" customFormat="1" ht="22.9" customHeight="1">
      <c r="B435" s="164"/>
      <c r="C435" s="165"/>
      <c r="D435" s="166" t="s">
        <v>72</v>
      </c>
      <c r="E435" s="178" t="s">
        <v>249</v>
      </c>
      <c r="F435" s="178" t="s">
        <v>612</v>
      </c>
      <c r="G435" s="165"/>
      <c r="H435" s="165"/>
      <c r="I435" s="168"/>
      <c r="J435" s="179">
        <f>BK435</f>
        <v>0</v>
      </c>
      <c r="K435" s="165"/>
      <c r="L435" s="170"/>
      <c r="M435" s="171"/>
      <c r="N435" s="172"/>
      <c r="O435" s="172"/>
      <c r="P435" s="173">
        <f>SUM(P436:P483)</f>
        <v>0</v>
      </c>
      <c r="Q435" s="172"/>
      <c r="R435" s="173">
        <f>SUM(R436:R483)</f>
        <v>3.2558456799999997</v>
      </c>
      <c r="S435" s="172"/>
      <c r="T435" s="174">
        <f>SUM(T436:T483)</f>
        <v>85.875599999999991</v>
      </c>
      <c r="AR435" s="175" t="s">
        <v>80</v>
      </c>
      <c r="AT435" s="176" t="s">
        <v>72</v>
      </c>
      <c r="AU435" s="176" t="s">
        <v>80</v>
      </c>
      <c r="AY435" s="175" t="s">
        <v>171</v>
      </c>
      <c r="BK435" s="177">
        <f>SUM(BK436:BK483)</f>
        <v>0</v>
      </c>
    </row>
    <row r="436" spans="1:65" s="2" customFormat="1" ht="24.2" customHeight="1">
      <c r="A436" s="36"/>
      <c r="B436" s="37"/>
      <c r="C436" s="180" t="s">
        <v>540</v>
      </c>
      <c r="D436" s="180" t="s">
        <v>173</v>
      </c>
      <c r="E436" s="181" t="s">
        <v>614</v>
      </c>
      <c r="F436" s="182" t="s">
        <v>615</v>
      </c>
      <c r="G436" s="183" t="s">
        <v>220</v>
      </c>
      <c r="H436" s="184">
        <v>1.0960000000000001</v>
      </c>
      <c r="I436" s="185"/>
      <c r="J436" s="186">
        <f>ROUND(I436*H436,2)</f>
        <v>0</v>
      </c>
      <c r="K436" s="182" t="s">
        <v>177</v>
      </c>
      <c r="L436" s="41"/>
      <c r="M436" s="187" t="s">
        <v>19</v>
      </c>
      <c r="N436" s="188" t="s">
        <v>44</v>
      </c>
      <c r="O436" s="66"/>
      <c r="P436" s="189">
        <f>O436*H436</f>
        <v>0</v>
      </c>
      <c r="Q436" s="189">
        <v>2.3113999999999999</v>
      </c>
      <c r="R436" s="189">
        <f>Q436*H436</f>
        <v>2.5332943999999999</v>
      </c>
      <c r="S436" s="189">
        <v>0</v>
      </c>
      <c r="T436" s="190">
        <f>S436*H436</f>
        <v>0</v>
      </c>
      <c r="U436" s="36"/>
      <c r="V436" s="36"/>
      <c r="W436" s="36"/>
      <c r="X436" s="36"/>
      <c r="Y436" s="36"/>
      <c r="Z436" s="36"/>
      <c r="AA436" s="36"/>
      <c r="AB436" s="36"/>
      <c r="AC436" s="36"/>
      <c r="AD436" s="36"/>
      <c r="AE436" s="36"/>
      <c r="AR436" s="191" t="s">
        <v>178</v>
      </c>
      <c r="AT436" s="191" t="s">
        <v>173</v>
      </c>
      <c r="AU436" s="191" t="s">
        <v>82</v>
      </c>
      <c r="AY436" s="19" t="s">
        <v>171</v>
      </c>
      <c r="BE436" s="192">
        <f>IF(N436="základní",J436,0)</f>
        <v>0</v>
      </c>
      <c r="BF436" s="192">
        <f>IF(N436="snížená",J436,0)</f>
        <v>0</v>
      </c>
      <c r="BG436" s="192">
        <f>IF(N436="zákl. přenesená",J436,0)</f>
        <v>0</v>
      </c>
      <c r="BH436" s="192">
        <f>IF(N436="sníž. přenesená",J436,0)</f>
        <v>0</v>
      </c>
      <c r="BI436" s="192">
        <f>IF(N436="nulová",J436,0)</f>
        <v>0</v>
      </c>
      <c r="BJ436" s="19" t="s">
        <v>80</v>
      </c>
      <c r="BK436" s="192">
        <f>ROUND(I436*H436,2)</f>
        <v>0</v>
      </c>
      <c r="BL436" s="19" t="s">
        <v>178</v>
      </c>
      <c r="BM436" s="191" t="s">
        <v>1706</v>
      </c>
    </row>
    <row r="437" spans="1:65" s="2" customFormat="1" ht="19.5">
      <c r="A437" s="36"/>
      <c r="B437" s="37"/>
      <c r="C437" s="38"/>
      <c r="D437" s="193" t="s">
        <v>180</v>
      </c>
      <c r="E437" s="38"/>
      <c r="F437" s="194" t="s">
        <v>617</v>
      </c>
      <c r="G437" s="38"/>
      <c r="H437" s="38"/>
      <c r="I437" s="195"/>
      <c r="J437" s="38"/>
      <c r="K437" s="38"/>
      <c r="L437" s="41"/>
      <c r="M437" s="196"/>
      <c r="N437" s="197"/>
      <c r="O437" s="66"/>
      <c r="P437" s="66"/>
      <c r="Q437" s="66"/>
      <c r="R437" s="66"/>
      <c r="S437" s="66"/>
      <c r="T437" s="67"/>
      <c r="U437" s="36"/>
      <c r="V437" s="36"/>
      <c r="W437" s="36"/>
      <c r="X437" s="36"/>
      <c r="Y437" s="36"/>
      <c r="Z437" s="36"/>
      <c r="AA437" s="36"/>
      <c r="AB437" s="36"/>
      <c r="AC437" s="36"/>
      <c r="AD437" s="36"/>
      <c r="AE437" s="36"/>
      <c r="AT437" s="19" t="s">
        <v>180</v>
      </c>
      <c r="AU437" s="19" t="s">
        <v>82</v>
      </c>
    </row>
    <row r="438" spans="1:65" s="2" customFormat="1" ht="11.25">
      <c r="A438" s="36"/>
      <c r="B438" s="37"/>
      <c r="C438" s="38"/>
      <c r="D438" s="198" t="s">
        <v>182</v>
      </c>
      <c r="E438" s="38"/>
      <c r="F438" s="199" t="s">
        <v>618</v>
      </c>
      <c r="G438" s="38"/>
      <c r="H438" s="38"/>
      <c r="I438" s="195"/>
      <c r="J438" s="38"/>
      <c r="K438" s="38"/>
      <c r="L438" s="41"/>
      <c r="M438" s="196"/>
      <c r="N438" s="197"/>
      <c r="O438" s="66"/>
      <c r="P438" s="66"/>
      <c r="Q438" s="66"/>
      <c r="R438" s="66"/>
      <c r="S438" s="66"/>
      <c r="T438" s="67"/>
      <c r="U438" s="36"/>
      <c r="V438" s="36"/>
      <c r="W438" s="36"/>
      <c r="X438" s="36"/>
      <c r="Y438" s="36"/>
      <c r="Z438" s="36"/>
      <c r="AA438" s="36"/>
      <c r="AB438" s="36"/>
      <c r="AC438" s="36"/>
      <c r="AD438" s="36"/>
      <c r="AE438" s="36"/>
      <c r="AT438" s="19" t="s">
        <v>182</v>
      </c>
      <c r="AU438" s="19" t="s">
        <v>82</v>
      </c>
    </row>
    <row r="439" spans="1:65" s="13" customFormat="1" ht="11.25">
      <c r="B439" s="200"/>
      <c r="C439" s="201"/>
      <c r="D439" s="193" t="s">
        <v>184</v>
      </c>
      <c r="E439" s="202" t="s">
        <v>19</v>
      </c>
      <c r="F439" s="203" t="s">
        <v>619</v>
      </c>
      <c r="G439" s="201"/>
      <c r="H439" s="202" t="s">
        <v>19</v>
      </c>
      <c r="I439" s="204"/>
      <c r="J439" s="201"/>
      <c r="K439" s="201"/>
      <c r="L439" s="205"/>
      <c r="M439" s="206"/>
      <c r="N439" s="207"/>
      <c r="O439" s="207"/>
      <c r="P439" s="207"/>
      <c r="Q439" s="207"/>
      <c r="R439" s="207"/>
      <c r="S439" s="207"/>
      <c r="T439" s="208"/>
      <c r="AT439" s="209" t="s">
        <v>184</v>
      </c>
      <c r="AU439" s="209" t="s">
        <v>82</v>
      </c>
      <c r="AV439" s="13" t="s">
        <v>80</v>
      </c>
      <c r="AW439" s="13" t="s">
        <v>35</v>
      </c>
      <c r="AX439" s="13" t="s">
        <v>73</v>
      </c>
      <c r="AY439" s="209" t="s">
        <v>171</v>
      </c>
    </row>
    <row r="440" spans="1:65" s="13" customFormat="1" ht="11.25">
      <c r="B440" s="200"/>
      <c r="C440" s="201"/>
      <c r="D440" s="193" t="s">
        <v>184</v>
      </c>
      <c r="E440" s="202" t="s">
        <v>19</v>
      </c>
      <c r="F440" s="203" t="s">
        <v>185</v>
      </c>
      <c r="G440" s="201"/>
      <c r="H440" s="202" t="s">
        <v>19</v>
      </c>
      <c r="I440" s="204"/>
      <c r="J440" s="201"/>
      <c r="K440" s="201"/>
      <c r="L440" s="205"/>
      <c r="M440" s="206"/>
      <c r="N440" s="207"/>
      <c r="O440" s="207"/>
      <c r="P440" s="207"/>
      <c r="Q440" s="207"/>
      <c r="R440" s="207"/>
      <c r="S440" s="207"/>
      <c r="T440" s="208"/>
      <c r="AT440" s="209" t="s">
        <v>184</v>
      </c>
      <c r="AU440" s="209" t="s">
        <v>82</v>
      </c>
      <c r="AV440" s="13" t="s">
        <v>80</v>
      </c>
      <c r="AW440" s="13" t="s">
        <v>35</v>
      </c>
      <c r="AX440" s="13" t="s">
        <v>73</v>
      </c>
      <c r="AY440" s="209" t="s">
        <v>171</v>
      </c>
    </row>
    <row r="441" spans="1:65" s="14" customFormat="1" ht="11.25">
      <c r="B441" s="210"/>
      <c r="C441" s="211"/>
      <c r="D441" s="193" t="s">
        <v>184</v>
      </c>
      <c r="E441" s="212" t="s">
        <v>19</v>
      </c>
      <c r="F441" s="213" t="s">
        <v>1707</v>
      </c>
      <c r="G441" s="211"/>
      <c r="H441" s="214">
        <v>0.54800000000000004</v>
      </c>
      <c r="I441" s="215"/>
      <c r="J441" s="211"/>
      <c r="K441" s="211"/>
      <c r="L441" s="216"/>
      <c r="M441" s="217"/>
      <c r="N441" s="218"/>
      <c r="O441" s="218"/>
      <c r="P441" s="218"/>
      <c r="Q441" s="218"/>
      <c r="R441" s="218"/>
      <c r="S441" s="218"/>
      <c r="T441" s="219"/>
      <c r="AT441" s="220" t="s">
        <v>184</v>
      </c>
      <c r="AU441" s="220" t="s">
        <v>82</v>
      </c>
      <c r="AV441" s="14" t="s">
        <v>82</v>
      </c>
      <c r="AW441" s="14" t="s">
        <v>35</v>
      </c>
      <c r="AX441" s="14" t="s">
        <v>73</v>
      </c>
      <c r="AY441" s="220" t="s">
        <v>171</v>
      </c>
    </row>
    <row r="442" spans="1:65" s="13" customFormat="1" ht="11.25">
      <c r="B442" s="200"/>
      <c r="C442" s="201"/>
      <c r="D442" s="193" t="s">
        <v>184</v>
      </c>
      <c r="E442" s="202" t="s">
        <v>19</v>
      </c>
      <c r="F442" s="203" t="s">
        <v>187</v>
      </c>
      <c r="G442" s="201"/>
      <c r="H442" s="202" t="s">
        <v>19</v>
      </c>
      <c r="I442" s="204"/>
      <c r="J442" s="201"/>
      <c r="K442" s="201"/>
      <c r="L442" s="205"/>
      <c r="M442" s="206"/>
      <c r="N442" s="207"/>
      <c r="O442" s="207"/>
      <c r="P442" s="207"/>
      <c r="Q442" s="207"/>
      <c r="R442" s="207"/>
      <c r="S442" s="207"/>
      <c r="T442" s="208"/>
      <c r="AT442" s="209" t="s">
        <v>184</v>
      </c>
      <c r="AU442" s="209" t="s">
        <v>82</v>
      </c>
      <c r="AV442" s="13" t="s">
        <v>80</v>
      </c>
      <c r="AW442" s="13" t="s">
        <v>35</v>
      </c>
      <c r="AX442" s="13" t="s">
        <v>73</v>
      </c>
      <c r="AY442" s="209" t="s">
        <v>171</v>
      </c>
    </row>
    <row r="443" spans="1:65" s="14" customFormat="1" ht="11.25">
      <c r="B443" s="210"/>
      <c r="C443" s="211"/>
      <c r="D443" s="193" t="s">
        <v>184</v>
      </c>
      <c r="E443" s="212" t="s">
        <v>19</v>
      </c>
      <c r="F443" s="213" t="s">
        <v>1707</v>
      </c>
      <c r="G443" s="211"/>
      <c r="H443" s="214">
        <v>0.54800000000000004</v>
      </c>
      <c r="I443" s="215"/>
      <c r="J443" s="211"/>
      <c r="K443" s="211"/>
      <c r="L443" s="216"/>
      <c r="M443" s="217"/>
      <c r="N443" s="218"/>
      <c r="O443" s="218"/>
      <c r="P443" s="218"/>
      <c r="Q443" s="218"/>
      <c r="R443" s="218"/>
      <c r="S443" s="218"/>
      <c r="T443" s="219"/>
      <c r="AT443" s="220" t="s">
        <v>184</v>
      </c>
      <c r="AU443" s="220" t="s">
        <v>82</v>
      </c>
      <c r="AV443" s="14" t="s">
        <v>82</v>
      </c>
      <c r="AW443" s="14" t="s">
        <v>35</v>
      </c>
      <c r="AX443" s="14" t="s">
        <v>73</v>
      </c>
      <c r="AY443" s="220" t="s">
        <v>171</v>
      </c>
    </row>
    <row r="444" spans="1:65" s="15" customFormat="1" ht="11.25">
      <c r="B444" s="221"/>
      <c r="C444" s="222"/>
      <c r="D444" s="193" t="s">
        <v>184</v>
      </c>
      <c r="E444" s="223" t="s">
        <v>19</v>
      </c>
      <c r="F444" s="224" t="s">
        <v>189</v>
      </c>
      <c r="G444" s="222"/>
      <c r="H444" s="225">
        <v>1.0960000000000001</v>
      </c>
      <c r="I444" s="226"/>
      <c r="J444" s="222"/>
      <c r="K444" s="222"/>
      <c r="L444" s="227"/>
      <c r="M444" s="228"/>
      <c r="N444" s="229"/>
      <c r="O444" s="229"/>
      <c r="P444" s="229"/>
      <c r="Q444" s="229"/>
      <c r="R444" s="229"/>
      <c r="S444" s="229"/>
      <c r="T444" s="230"/>
      <c r="AT444" s="231" t="s">
        <v>184</v>
      </c>
      <c r="AU444" s="231" t="s">
        <v>82</v>
      </c>
      <c r="AV444" s="15" t="s">
        <v>178</v>
      </c>
      <c r="AW444" s="15" t="s">
        <v>35</v>
      </c>
      <c r="AX444" s="15" t="s">
        <v>80</v>
      </c>
      <c r="AY444" s="231" t="s">
        <v>171</v>
      </c>
    </row>
    <row r="445" spans="1:65" s="2" customFormat="1" ht="24.2" customHeight="1">
      <c r="A445" s="36"/>
      <c r="B445" s="37"/>
      <c r="C445" s="180" t="s">
        <v>551</v>
      </c>
      <c r="D445" s="180" t="s">
        <v>173</v>
      </c>
      <c r="E445" s="181" t="s">
        <v>623</v>
      </c>
      <c r="F445" s="182" t="s">
        <v>624</v>
      </c>
      <c r="G445" s="183" t="s">
        <v>606</v>
      </c>
      <c r="H445" s="184">
        <v>34.664000000000001</v>
      </c>
      <c r="I445" s="185"/>
      <c r="J445" s="186">
        <f>ROUND(I445*H445,2)</f>
        <v>0</v>
      </c>
      <c r="K445" s="182" t="s">
        <v>177</v>
      </c>
      <c r="L445" s="41"/>
      <c r="M445" s="187" t="s">
        <v>19</v>
      </c>
      <c r="N445" s="188" t="s">
        <v>44</v>
      </c>
      <c r="O445" s="66"/>
      <c r="P445" s="189">
        <f>O445*H445</f>
        <v>0</v>
      </c>
      <c r="Q445" s="189">
        <v>7.6999999999999996E-4</v>
      </c>
      <c r="R445" s="189">
        <f>Q445*H445</f>
        <v>2.6691280000000001E-2</v>
      </c>
      <c r="S445" s="189">
        <v>0</v>
      </c>
      <c r="T445" s="190">
        <f>S445*H445</f>
        <v>0</v>
      </c>
      <c r="U445" s="36"/>
      <c r="V445" s="36"/>
      <c r="W445" s="36"/>
      <c r="X445" s="36"/>
      <c r="Y445" s="36"/>
      <c r="Z445" s="36"/>
      <c r="AA445" s="36"/>
      <c r="AB445" s="36"/>
      <c r="AC445" s="36"/>
      <c r="AD445" s="36"/>
      <c r="AE445" s="36"/>
      <c r="AR445" s="191" t="s">
        <v>178</v>
      </c>
      <c r="AT445" s="191" t="s">
        <v>173</v>
      </c>
      <c r="AU445" s="191" t="s">
        <v>82</v>
      </c>
      <c r="AY445" s="19" t="s">
        <v>171</v>
      </c>
      <c r="BE445" s="192">
        <f>IF(N445="základní",J445,0)</f>
        <v>0</v>
      </c>
      <c r="BF445" s="192">
        <f>IF(N445="snížená",J445,0)</f>
        <v>0</v>
      </c>
      <c r="BG445" s="192">
        <f>IF(N445="zákl. přenesená",J445,0)</f>
        <v>0</v>
      </c>
      <c r="BH445" s="192">
        <f>IF(N445="sníž. přenesená",J445,0)</f>
        <v>0</v>
      </c>
      <c r="BI445" s="192">
        <f>IF(N445="nulová",J445,0)</f>
        <v>0</v>
      </c>
      <c r="BJ445" s="19" t="s">
        <v>80</v>
      </c>
      <c r="BK445" s="192">
        <f>ROUND(I445*H445,2)</f>
        <v>0</v>
      </c>
      <c r="BL445" s="19" t="s">
        <v>178</v>
      </c>
      <c r="BM445" s="191" t="s">
        <v>1708</v>
      </c>
    </row>
    <row r="446" spans="1:65" s="2" customFormat="1" ht="19.5">
      <c r="A446" s="36"/>
      <c r="B446" s="37"/>
      <c r="C446" s="38"/>
      <c r="D446" s="193" t="s">
        <v>180</v>
      </c>
      <c r="E446" s="38"/>
      <c r="F446" s="194" t="s">
        <v>626</v>
      </c>
      <c r="G446" s="38"/>
      <c r="H446" s="38"/>
      <c r="I446" s="195"/>
      <c r="J446" s="38"/>
      <c r="K446" s="38"/>
      <c r="L446" s="41"/>
      <c r="M446" s="196"/>
      <c r="N446" s="197"/>
      <c r="O446" s="66"/>
      <c r="P446" s="66"/>
      <c r="Q446" s="66"/>
      <c r="R446" s="66"/>
      <c r="S446" s="66"/>
      <c r="T446" s="67"/>
      <c r="U446" s="36"/>
      <c r="V446" s="36"/>
      <c r="W446" s="36"/>
      <c r="X446" s="36"/>
      <c r="Y446" s="36"/>
      <c r="Z446" s="36"/>
      <c r="AA446" s="36"/>
      <c r="AB446" s="36"/>
      <c r="AC446" s="36"/>
      <c r="AD446" s="36"/>
      <c r="AE446" s="36"/>
      <c r="AT446" s="19" t="s">
        <v>180</v>
      </c>
      <c r="AU446" s="19" t="s">
        <v>82</v>
      </c>
    </row>
    <row r="447" spans="1:65" s="2" customFormat="1" ht="11.25">
      <c r="A447" s="36"/>
      <c r="B447" s="37"/>
      <c r="C447" s="38"/>
      <c r="D447" s="198" t="s">
        <v>182</v>
      </c>
      <c r="E447" s="38"/>
      <c r="F447" s="199" t="s">
        <v>627</v>
      </c>
      <c r="G447" s="38"/>
      <c r="H447" s="38"/>
      <c r="I447" s="195"/>
      <c r="J447" s="38"/>
      <c r="K447" s="38"/>
      <c r="L447" s="41"/>
      <c r="M447" s="196"/>
      <c r="N447" s="197"/>
      <c r="O447" s="66"/>
      <c r="P447" s="66"/>
      <c r="Q447" s="66"/>
      <c r="R447" s="66"/>
      <c r="S447" s="66"/>
      <c r="T447" s="67"/>
      <c r="U447" s="36"/>
      <c r="V447" s="36"/>
      <c r="W447" s="36"/>
      <c r="X447" s="36"/>
      <c r="Y447" s="36"/>
      <c r="Z447" s="36"/>
      <c r="AA447" s="36"/>
      <c r="AB447" s="36"/>
      <c r="AC447" s="36"/>
      <c r="AD447" s="36"/>
      <c r="AE447" s="36"/>
      <c r="AT447" s="19" t="s">
        <v>182</v>
      </c>
      <c r="AU447" s="19" t="s">
        <v>82</v>
      </c>
    </row>
    <row r="448" spans="1:65" s="13" customFormat="1" ht="11.25">
      <c r="B448" s="200"/>
      <c r="C448" s="201"/>
      <c r="D448" s="193" t="s">
        <v>184</v>
      </c>
      <c r="E448" s="202" t="s">
        <v>19</v>
      </c>
      <c r="F448" s="203" t="s">
        <v>628</v>
      </c>
      <c r="G448" s="201"/>
      <c r="H448" s="202" t="s">
        <v>19</v>
      </c>
      <c r="I448" s="204"/>
      <c r="J448" s="201"/>
      <c r="K448" s="201"/>
      <c r="L448" s="205"/>
      <c r="M448" s="206"/>
      <c r="N448" s="207"/>
      <c r="O448" s="207"/>
      <c r="P448" s="207"/>
      <c r="Q448" s="207"/>
      <c r="R448" s="207"/>
      <c r="S448" s="207"/>
      <c r="T448" s="208"/>
      <c r="AT448" s="209" t="s">
        <v>184</v>
      </c>
      <c r="AU448" s="209" t="s">
        <v>82</v>
      </c>
      <c r="AV448" s="13" t="s">
        <v>80</v>
      </c>
      <c r="AW448" s="13" t="s">
        <v>35</v>
      </c>
      <c r="AX448" s="13" t="s">
        <v>73</v>
      </c>
      <c r="AY448" s="209" t="s">
        <v>171</v>
      </c>
    </row>
    <row r="449" spans="1:65" s="14" customFormat="1" ht="11.25">
      <c r="B449" s="210"/>
      <c r="C449" s="211"/>
      <c r="D449" s="193" t="s">
        <v>184</v>
      </c>
      <c r="E449" s="212" t="s">
        <v>19</v>
      </c>
      <c r="F449" s="213" t="s">
        <v>1709</v>
      </c>
      <c r="G449" s="211"/>
      <c r="H449" s="214">
        <v>34.664000000000001</v>
      </c>
      <c r="I449" s="215"/>
      <c r="J449" s="211"/>
      <c r="K449" s="211"/>
      <c r="L449" s="216"/>
      <c r="M449" s="217"/>
      <c r="N449" s="218"/>
      <c r="O449" s="218"/>
      <c r="P449" s="218"/>
      <c r="Q449" s="218"/>
      <c r="R449" s="218"/>
      <c r="S449" s="218"/>
      <c r="T449" s="219"/>
      <c r="AT449" s="220" t="s">
        <v>184</v>
      </c>
      <c r="AU449" s="220" t="s">
        <v>82</v>
      </c>
      <c r="AV449" s="14" t="s">
        <v>82</v>
      </c>
      <c r="AW449" s="14" t="s">
        <v>35</v>
      </c>
      <c r="AX449" s="14" t="s">
        <v>73</v>
      </c>
      <c r="AY449" s="220" t="s">
        <v>171</v>
      </c>
    </row>
    <row r="450" spans="1:65" s="15" customFormat="1" ht="11.25">
      <c r="B450" s="221"/>
      <c r="C450" s="222"/>
      <c r="D450" s="193" t="s">
        <v>184</v>
      </c>
      <c r="E450" s="223" t="s">
        <v>19</v>
      </c>
      <c r="F450" s="224" t="s">
        <v>189</v>
      </c>
      <c r="G450" s="222"/>
      <c r="H450" s="225">
        <v>34.664000000000001</v>
      </c>
      <c r="I450" s="226"/>
      <c r="J450" s="222"/>
      <c r="K450" s="222"/>
      <c r="L450" s="227"/>
      <c r="M450" s="228"/>
      <c r="N450" s="229"/>
      <c r="O450" s="229"/>
      <c r="P450" s="229"/>
      <c r="Q450" s="229"/>
      <c r="R450" s="229"/>
      <c r="S450" s="229"/>
      <c r="T450" s="230"/>
      <c r="AT450" s="231" t="s">
        <v>184</v>
      </c>
      <c r="AU450" s="231" t="s">
        <v>82</v>
      </c>
      <c r="AV450" s="15" t="s">
        <v>178</v>
      </c>
      <c r="AW450" s="15" t="s">
        <v>35</v>
      </c>
      <c r="AX450" s="15" t="s">
        <v>80</v>
      </c>
      <c r="AY450" s="231" t="s">
        <v>171</v>
      </c>
    </row>
    <row r="451" spans="1:65" s="2" customFormat="1" ht="24.2" customHeight="1">
      <c r="A451" s="36"/>
      <c r="B451" s="37"/>
      <c r="C451" s="180" t="s">
        <v>566</v>
      </c>
      <c r="D451" s="180" t="s">
        <v>173</v>
      </c>
      <c r="E451" s="181" t="s">
        <v>638</v>
      </c>
      <c r="F451" s="182" t="s">
        <v>639</v>
      </c>
      <c r="G451" s="183" t="s">
        <v>493</v>
      </c>
      <c r="H451" s="184">
        <v>1</v>
      </c>
      <c r="I451" s="185"/>
      <c r="J451" s="186">
        <f>ROUND(I451*H451,2)</f>
        <v>0</v>
      </c>
      <c r="K451" s="182" t="s">
        <v>177</v>
      </c>
      <c r="L451" s="41"/>
      <c r="M451" s="187" t="s">
        <v>19</v>
      </c>
      <c r="N451" s="188" t="s">
        <v>44</v>
      </c>
      <c r="O451" s="66"/>
      <c r="P451" s="189">
        <f>O451*H451</f>
        <v>0</v>
      </c>
      <c r="Q451" s="189">
        <v>6.4900000000000001E-3</v>
      </c>
      <c r="R451" s="189">
        <f>Q451*H451</f>
        <v>6.4900000000000001E-3</v>
      </c>
      <c r="S451" s="189">
        <v>0</v>
      </c>
      <c r="T451" s="190">
        <f>S451*H451</f>
        <v>0</v>
      </c>
      <c r="U451" s="36"/>
      <c r="V451" s="36"/>
      <c r="W451" s="36"/>
      <c r="X451" s="36"/>
      <c r="Y451" s="36"/>
      <c r="Z451" s="36"/>
      <c r="AA451" s="36"/>
      <c r="AB451" s="36"/>
      <c r="AC451" s="36"/>
      <c r="AD451" s="36"/>
      <c r="AE451" s="36"/>
      <c r="AR451" s="191" t="s">
        <v>178</v>
      </c>
      <c r="AT451" s="191" t="s">
        <v>173</v>
      </c>
      <c r="AU451" s="191" t="s">
        <v>82</v>
      </c>
      <c r="AY451" s="19" t="s">
        <v>171</v>
      </c>
      <c r="BE451" s="192">
        <f>IF(N451="základní",J451,0)</f>
        <v>0</v>
      </c>
      <c r="BF451" s="192">
        <f>IF(N451="snížená",J451,0)</f>
        <v>0</v>
      </c>
      <c r="BG451" s="192">
        <f>IF(N451="zákl. přenesená",J451,0)</f>
        <v>0</v>
      </c>
      <c r="BH451" s="192">
        <f>IF(N451="sníž. přenesená",J451,0)</f>
        <v>0</v>
      </c>
      <c r="BI451" s="192">
        <f>IF(N451="nulová",J451,0)</f>
        <v>0</v>
      </c>
      <c r="BJ451" s="19" t="s">
        <v>80</v>
      </c>
      <c r="BK451" s="192">
        <f>ROUND(I451*H451,2)</f>
        <v>0</v>
      </c>
      <c r="BL451" s="19" t="s">
        <v>178</v>
      </c>
      <c r="BM451" s="191" t="s">
        <v>1710</v>
      </c>
    </row>
    <row r="452" spans="1:65" s="2" customFormat="1" ht="19.5">
      <c r="A452" s="36"/>
      <c r="B452" s="37"/>
      <c r="C452" s="38"/>
      <c r="D452" s="193" t="s">
        <v>180</v>
      </c>
      <c r="E452" s="38"/>
      <c r="F452" s="194" t="s">
        <v>641</v>
      </c>
      <c r="G452" s="38"/>
      <c r="H452" s="38"/>
      <c r="I452" s="195"/>
      <c r="J452" s="38"/>
      <c r="K452" s="38"/>
      <c r="L452" s="41"/>
      <c r="M452" s="196"/>
      <c r="N452" s="197"/>
      <c r="O452" s="66"/>
      <c r="P452" s="66"/>
      <c r="Q452" s="66"/>
      <c r="R452" s="66"/>
      <c r="S452" s="66"/>
      <c r="T452" s="67"/>
      <c r="U452" s="36"/>
      <c r="V452" s="36"/>
      <c r="W452" s="36"/>
      <c r="X452" s="36"/>
      <c r="Y452" s="36"/>
      <c r="Z452" s="36"/>
      <c r="AA452" s="36"/>
      <c r="AB452" s="36"/>
      <c r="AC452" s="36"/>
      <c r="AD452" s="36"/>
      <c r="AE452" s="36"/>
      <c r="AT452" s="19" t="s">
        <v>180</v>
      </c>
      <c r="AU452" s="19" t="s">
        <v>82</v>
      </c>
    </row>
    <row r="453" spans="1:65" s="2" customFormat="1" ht="11.25">
      <c r="A453" s="36"/>
      <c r="B453" s="37"/>
      <c r="C453" s="38"/>
      <c r="D453" s="198" t="s">
        <v>182</v>
      </c>
      <c r="E453" s="38"/>
      <c r="F453" s="199" t="s">
        <v>642</v>
      </c>
      <c r="G453" s="38"/>
      <c r="H453" s="38"/>
      <c r="I453" s="195"/>
      <c r="J453" s="38"/>
      <c r="K453" s="38"/>
      <c r="L453" s="41"/>
      <c r="M453" s="196"/>
      <c r="N453" s="197"/>
      <c r="O453" s="66"/>
      <c r="P453" s="66"/>
      <c r="Q453" s="66"/>
      <c r="R453" s="66"/>
      <c r="S453" s="66"/>
      <c r="T453" s="67"/>
      <c r="U453" s="36"/>
      <c r="V453" s="36"/>
      <c r="W453" s="36"/>
      <c r="X453" s="36"/>
      <c r="Y453" s="36"/>
      <c r="Z453" s="36"/>
      <c r="AA453" s="36"/>
      <c r="AB453" s="36"/>
      <c r="AC453" s="36"/>
      <c r="AD453" s="36"/>
      <c r="AE453" s="36"/>
      <c r="AT453" s="19" t="s">
        <v>182</v>
      </c>
      <c r="AU453" s="19" t="s">
        <v>82</v>
      </c>
    </row>
    <row r="454" spans="1:65" s="13" customFormat="1" ht="11.25">
      <c r="B454" s="200"/>
      <c r="C454" s="201"/>
      <c r="D454" s="193" t="s">
        <v>184</v>
      </c>
      <c r="E454" s="202" t="s">
        <v>19</v>
      </c>
      <c r="F454" s="203" t="s">
        <v>1212</v>
      </c>
      <c r="G454" s="201"/>
      <c r="H454" s="202" t="s">
        <v>19</v>
      </c>
      <c r="I454" s="204"/>
      <c r="J454" s="201"/>
      <c r="K454" s="201"/>
      <c r="L454" s="205"/>
      <c r="M454" s="206"/>
      <c r="N454" s="207"/>
      <c r="O454" s="207"/>
      <c r="P454" s="207"/>
      <c r="Q454" s="207"/>
      <c r="R454" s="207"/>
      <c r="S454" s="207"/>
      <c r="T454" s="208"/>
      <c r="AT454" s="209" t="s">
        <v>184</v>
      </c>
      <c r="AU454" s="209" t="s">
        <v>82</v>
      </c>
      <c r="AV454" s="13" t="s">
        <v>80</v>
      </c>
      <c r="AW454" s="13" t="s">
        <v>35</v>
      </c>
      <c r="AX454" s="13" t="s">
        <v>73</v>
      </c>
      <c r="AY454" s="209" t="s">
        <v>171</v>
      </c>
    </row>
    <row r="455" spans="1:65" s="14" customFormat="1" ht="11.25">
      <c r="B455" s="210"/>
      <c r="C455" s="211"/>
      <c r="D455" s="193" t="s">
        <v>184</v>
      </c>
      <c r="E455" s="212" t="s">
        <v>19</v>
      </c>
      <c r="F455" s="213" t="s">
        <v>644</v>
      </c>
      <c r="G455" s="211"/>
      <c r="H455" s="214">
        <v>1</v>
      </c>
      <c r="I455" s="215"/>
      <c r="J455" s="211"/>
      <c r="K455" s="211"/>
      <c r="L455" s="216"/>
      <c r="M455" s="217"/>
      <c r="N455" s="218"/>
      <c r="O455" s="218"/>
      <c r="P455" s="218"/>
      <c r="Q455" s="218"/>
      <c r="R455" s="218"/>
      <c r="S455" s="218"/>
      <c r="T455" s="219"/>
      <c r="AT455" s="220" t="s">
        <v>184</v>
      </c>
      <c r="AU455" s="220" t="s">
        <v>82</v>
      </c>
      <c r="AV455" s="14" t="s">
        <v>82</v>
      </c>
      <c r="AW455" s="14" t="s">
        <v>35</v>
      </c>
      <c r="AX455" s="14" t="s">
        <v>73</v>
      </c>
      <c r="AY455" s="220" t="s">
        <v>171</v>
      </c>
    </row>
    <row r="456" spans="1:65" s="15" customFormat="1" ht="11.25">
      <c r="B456" s="221"/>
      <c r="C456" s="222"/>
      <c r="D456" s="193" t="s">
        <v>184</v>
      </c>
      <c r="E456" s="223" t="s">
        <v>19</v>
      </c>
      <c r="F456" s="224" t="s">
        <v>189</v>
      </c>
      <c r="G456" s="222"/>
      <c r="H456" s="225">
        <v>1</v>
      </c>
      <c r="I456" s="226"/>
      <c r="J456" s="222"/>
      <c r="K456" s="222"/>
      <c r="L456" s="227"/>
      <c r="M456" s="228"/>
      <c r="N456" s="229"/>
      <c r="O456" s="229"/>
      <c r="P456" s="229"/>
      <c r="Q456" s="229"/>
      <c r="R456" s="229"/>
      <c r="S456" s="229"/>
      <c r="T456" s="230"/>
      <c r="AT456" s="231" t="s">
        <v>184</v>
      </c>
      <c r="AU456" s="231" t="s">
        <v>82</v>
      </c>
      <c r="AV456" s="15" t="s">
        <v>178</v>
      </c>
      <c r="AW456" s="15" t="s">
        <v>35</v>
      </c>
      <c r="AX456" s="15" t="s">
        <v>80</v>
      </c>
      <c r="AY456" s="231" t="s">
        <v>171</v>
      </c>
    </row>
    <row r="457" spans="1:65" s="2" customFormat="1" ht="16.5" customHeight="1">
      <c r="A457" s="36"/>
      <c r="B457" s="37"/>
      <c r="C457" s="180" t="s">
        <v>577</v>
      </c>
      <c r="D457" s="180" t="s">
        <v>173</v>
      </c>
      <c r="E457" s="181" t="s">
        <v>646</v>
      </c>
      <c r="F457" s="182" t="s">
        <v>647</v>
      </c>
      <c r="G457" s="183" t="s">
        <v>220</v>
      </c>
      <c r="H457" s="184">
        <v>5.5369999999999999</v>
      </c>
      <c r="I457" s="185"/>
      <c r="J457" s="186">
        <f>ROUND(I457*H457,2)</f>
        <v>0</v>
      </c>
      <c r="K457" s="182" t="s">
        <v>177</v>
      </c>
      <c r="L457" s="41"/>
      <c r="M457" s="187" t="s">
        <v>19</v>
      </c>
      <c r="N457" s="188" t="s">
        <v>44</v>
      </c>
      <c r="O457" s="66"/>
      <c r="P457" s="189">
        <f>O457*H457</f>
        <v>0</v>
      </c>
      <c r="Q457" s="189">
        <v>0.12</v>
      </c>
      <c r="R457" s="189">
        <f>Q457*H457</f>
        <v>0.66443999999999992</v>
      </c>
      <c r="S457" s="189">
        <v>2.2000000000000002</v>
      </c>
      <c r="T457" s="190">
        <f>S457*H457</f>
        <v>12.1814</v>
      </c>
      <c r="U457" s="36"/>
      <c r="V457" s="36"/>
      <c r="W457" s="36"/>
      <c r="X457" s="36"/>
      <c r="Y457" s="36"/>
      <c r="Z457" s="36"/>
      <c r="AA457" s="36"/>
      <c r="AB457" s="36"/>
      <c r="AC457" s="36"/>
      <c r="AD457" s="36"/>
      <c r="AE457" s="36"/>
      <c r="AR457" s="191" t="s">
        <v>178</v>
      </c>
      <c r="AT457" s="191" t="s">
        <v>173</v>
      </c>
      <c r="AU457" s="191" t="s">
        <v>82</v>
      </c>
      <c r="AY457" s="19" t="s">
        <v>171</v>
      </c>
      <c r="BE457" s="192">
        <f>IF(N457="základní",J457,0)</f>
        <v>0</v>
      </c>
      <c r="BF457" s="192">
        <f>IF(N457="snížená",J457,0)</f>
        <v>0</v>
      </c>
      <c r="BG457" s="192">
        <f>IF(N457="zákl. přenesená",J457,0)</f>
        <v>0</v>
      </c>
      <c r="BH457" s="192">
        <f>IF(N457="sníž. přenesená",J457,0)</f>
        <v>0</v>
      </c>
      <c r="BI457" s="192">
        <f>IF(N457="nulová",J457,0)</f>
        <v>0</v>
      </c>
      <c r="BJ457" s="19" t="s">
        <v>80</v>
      </c>
      <c r="BK457" s="192">
        <f>ROUND(I457*H457,2)</f>
        <v>0</v>
      </c>
      <c r="BL457" s="19" t="s">
        <v>178</v>
      </c>
      <c r="BM457" s="191" t="s">
        <v>1711</v>
      </c>
    </row>
    <row r="458" spans="1:65" s="2" customFormat="1" ht="11.25">
      <c r="A458" s="36"/>
      <c r="B458" s="37"/>
      <c r="C458" s="38"/>
      <c r="D458" s="193" t="s">
        <v>180</v>
      </c>
      <c r="E458" s="38"/>
      <c r="F458" s="194" t="s">
        <v>649</v>
      </c>
      <c r="G458" s="38"/>
      <c r="H458" s="38"/>
      <c r="I458" s="195"/>
      <c r="J458" s="38"/>
      <c r="K458" s="38"/>
      <c r="L458" s="41"/>
      <c r="M458" s="196"/>
      <c r="N458" s="197"/>
      <c r="O458" s="66"/>
      <c r="P458" s="66"/>
      <c r="Q458" s="66"/>
      <c r="R458" s="66"/>
      <c r="S458" s="66"/>
      <c r="T458" s="67"/>
      <c r="U458" s="36"/>
      <c r="V458" s="36"/>
      <c r="W458" s="36"/>
      <c r="X458" s="36"/>
      <c r="Y458" s="36"/>
      <c r="Z458" s="36"/>
      <c r="AA458" s="36"/>
      <c r="AB458" s="36"/>
      <c r="AC458" s="36"/>
      <c r="AD458" s="36"/>
      <c r="AE458" s="36"/>
      <c r="AT458" s="19" t="s">
        <v>180</v>
      </c>
      <c r="AU458" s="19" t="s">
        <v>82</v>
      </c>
    </row>
    <row r="459" spans="1:65" s="2" customFormat="1" ht="11.25">
      <c r="A459" s="36"/>
      <c r="B459" s="37"/>
      <c r="C459" s="38"/>
      <c r="D459" s="198" t="s">
        <v>182</v>
      </c>
      <c r="E459" s="38"/>
      <c r="F459" s="199" t="s">
        <v>650</v>
      </c>
      <c r="G459" s="38"/>
      <c r="H459" s="38"/>
      <c r="I459" s="195"/>
      <c r="J459" s="38"/>
      <c r="K459" s="38"/>
      <c r="L459" s="41"/>
      <c r="M459" s="196"/>
      <c r="N459" s="197"/>
      <c r="O459" s="66"/>
      <c r="P459" s="66"/>
      <c r="Q459" s="66"/>
      <c r="R459" s="66"/>
      <c r="S459" s="66"/>
      <c r="T459" s="67"/>
      <c r="U459" s="36"/>
      <c r="V459" s="36"/>
      <c r="W459" s="36"/>
      <c r="X459" s="36"/>
      <c r="Y459" s="36"/>
      <c r="Z459" s="36"/>
      <c r="AA459" s="36"/>
      <c r="AB459" s="36"/>
      <c r="AC459" s="36"/>
      <c r="AD459" s="36"/>
      <c r="AE459" s="36"/>
      <c r="AT459" s="19" t="s">
        <v>182</v>
      </c>
      <c r="AU459" s="19" t="s">
        <v>82</v>
      </c>
    </row>
    <row r="460" spans="1:65" s="13" customFormat="1" ht="11.25">
      <c r="B460" s="200"/>
      <c r="C460" s="201"/>
      <c r="D460" s="193" t="s">
        <v>184</v>
      </c>
      <c r="E460" s="202" t="s">
        <v>19</v>
      </c>
      <c r="F460" s="203" t="s">
        <v>651</v>
      </c>
      <c r="G460" s="201"/>
      <c r="H460" s="202" t="s">
        <v>19</v>
      </c>
      <c r="I460" s="204"/>
      <c r="J460" s="201"/>
      <c r="K460" s="201"/>
      <c r="L460" s="205"/>
      <c r="M460" s="206"/>
      <c r="N460" s="207"/>
      <c r="O460" s="207"/>
      <c r="P460" s="207"/>
      <c r="Q460" s="207"/>
      <c r="R460" s="207"/>
      <c r="S460" s="207"/>
      <c r="T460" s="208"/>
      <c r="AT460" s="209" t="s">
        <v>184</v>
      </c>
      <c r="AU460" s="209" t="s">
        <v>82</v>
      </c>
      <c r="AV460" s="13" t="s">
        <v>80</v>
      </c>
      <c r="AW460" s="13" t="s">
        <v>35</v>
      </c>
      <c r="AX460" s="13" t="s">
        <v>73</v>
      </c>
      <c r="AY460" s="209" t="s">
        <v>171</v>
      </c>
    </row>
    <row r="461" spans="1:65" s="13" customFormat="1" ht="11.25">
      <c r="B461" s="200"/>
      <c r="C461" s="201"/>
      <c r="D461" s="193" t="s">
        <v>184</v>
      </c>
      <c r="E461" s="202" t="s">
        <v>19</v>
      </c>
      <c r="F461" s="203" t="s">
        <v>652</v>
      </c>
      <c r="G461" s="201"/>
      <c r="H461" s="202" t="s">
        <v>19</v>
      </c>
      <c r="I461" s="204"/>
      <c r="J461" s="201"/>
      <c r="K461" s="201"/>
      <c r="L461" s="205"/>
      <c r="M461" s="206"/>
      <c r="N461" s="207"/>
      <c r="O461" s="207"/>
      <c r="P461" s="207"/>
      <c r="Q461" s="207"/>
      <c r="R461" s="207"/>
      <c r="S461" s="207"/>
      <c r="T461" s="208"/>
      <c r="AT461" s="209" t="s">
        <v>184</v>
      </c>
      <c r="AU461" s="209" t="s">
        <v>82</v>
      </c>
      <c r="AV461" s="13" t="s">
        <v>80</v>
      </c>
      <c r="AW461" s="13" t="s">
        <v>35</v>
      </c>
      <c r="AX461" s="13" t="s">
        <v>73</v>
      </c>
      <c r="AY461" s="209" t="s">
        <v>171</v>
      </c>
    </row>
    <row r="462" spans="1:65" s="14" customFormat="1" ht="11.25">
      <c r="B462" s="210"/>
      <c r="C462" s="211"/>
      <c r="D462" s="193" t="s">
        <v>184</v>
      </c>
      <c r="E462" s="212" t="s">
        <v>19</v>
      </c>
      <c r="F462" s="213" t="s">
        <v>1712</v>
      </c>
      <c r="G462" s="211"/>
      <c r="H462" s="214">
        <v>5.5369999999999999</v>
      </c>
      <c r="I462" s="215"/>
      <c r="J462" s="211"/>
      <c r="K462" s="211"/>
      <c r="L462" s="216"/>
      <c r="M462" s="217"/>
      <c r="N462" s="218"/>
      <c r="O462" s="218"/>
      <c r="P462" s="218"/>
      <c r="Q462" s="218"/>
      <c r="R462" s="218"/>
      <c r="S462" s="218"/>
      <c r="T462" s="219"/>
      <c r="AT462" s="220" t="s">
        <v>184</v>
      </c>
      <c r="AU462" s="220" t="s">
        <v>82</v>
      </c>
      <c r="AV462" s="14" t="s">
        <v>82</v>
      </c>
      <c r="AW462" s="14" t="s">
        <v>35</v>
      </c>
      <c r="AX462" s="14" t="s">
        <v>73</v>
      </c>
      <c r="AY462" s="220" t="s">
        <v>171</v>
      </c>
    </row>
    <row r="463" spans="1:65" s="15" customFormat="1" ht="11.25">
      <c r="B463" s="221"/>
      <c r="C463" s="222"/>
      <c r="D463" s="193" t="s">
        <v>184</v>
      </c>
      <c r="E463" s="223" t="s">
        <v>19</v>
      </c>
      <c r="F463" s="224" t="s">
        <v>189</v>
      </c>
      <c r="G463" s="222"/>
      <c r="H463" s="225">
        <v>5.5369999999999999</v>
      </c>
      <c r="I463" s="226"/>
      <c r="J463" s="222"/>
      <c r="K463" s="222"/>
      <c r="L463" s="227"/>
      <c r="M463" s="228"/>
      <c r="N463" s="229"/>
      <c r="O463" s="229"/>
      <c r="P463" s="229"/>
      <c r="Q463" s="229"/>
      <c r="R463" s="229"/>
      <c r="S463" s="229"/>
      <c r="T463" s="230"/>
      <c r="AT463" s="231" t="s">
        <v>184</v>
      </c>
      <c r="AU463" s="231" t="s">
        <v>82</v>
      </c>
      <c r="AV463" s="15" t="s">
        <v>178</v>
      </c>
      <c r="AW463" s="15" t="s">
        <v>35</v>
      </c>
      <c r="AX463" s="15" t="s">
        <v>80</v>
      </c>
      <c r="AY463" s="231" t="s">
        <v>171</v>
      </c>
    </row>
    <row r="464" spans="1:65" s="2" customFormat="1" ht="21.75" customHeight="1">
      <c r="A464" s="36"/>
      <c r="B464" s="37"/>
      <c r="C464" s="180" t="s">
        <v>585</v>
      </c>
      <c r="D464" s="180" t="s">
        <v>173</v>
      </c>
      <c r="E464" s="181" t="s">
        <v>1713</v>
      </c>
      <c r="F464" s="182" t="s">
        <v>1714</v>
      </c>
      <c r="G464" s="183" t="s">
        <v>606</v>
      </c>
      <c r="H464" s="184">
        <v>12.65</v>
      </c>
      <c r="I464" s="185"/>
      <c r="J464" s="186">
        <f>ROUND(I464*H464,2)</f>
        <v>0</v>
      </c>
      <c r="K464" s="182" t="s">
        <v>177</v>
      </c>
      <c r="L464" s="41"/>
      <c r="M464" s="187" t="s">
        <v>19</v>
      </c>
      <c r="N464" s="188" t="s">
        <v>44</v>
      </c>
      <c r="O464" s="66"/>
      <c r="P464" s="189">
        <f>O464*H464</f>
        <v>0</v>
      </c>
      <c r="Q464" s="189">
        <v>0</v>
      </c>
      <c r="R464" s="189">
        <f>Q464*H464</f>
        <v>0</v>
      </c>
      <c r="S464" s="189">
        <v>5.42</v>
      </c>
      <c r="T464" s="190">
        <f>S464*H464</f>
        <v>68.563000000000002</v>
      </c>
      <c r="U464" s="36"/>
      <c r="V464" s="36"/>
      <c r="W464" s="36"/>
      <c r="X464" s="36"/>
      <c r="Y464" s="36"/>
      <c r="Z464" s="36"/>
      <c r="AA464" s="36"/>
      <c r="AB464" s="36"/>
      <c r="AC464" s="36"/>
      <c r="AD464" s="36"/>
      <c r="AE464" s="36"/>
      <c r="AR464" s="191" t="s">
        <v>178</v>
      </c>
      <c r="AT464" s="191" t="s">
        <v>173</v>
      </c>
      <c r="AU464" s="191" t="s">
        <v>82</v>
      </c>
      <c r="AY464" s="19" t="s">
        <v>171</v>
      </c>
      <c r="BE464" s="192">
        <f>IF(N464="základní",J464,0)</f>
        <v>0</v>
      </c>
      <c r="BF464" s="192">
        <f>IF(N464="snížená",J464,0)</f>
        <v>0</v>
      </c>
      <c r="BG464" s="192">
        <f>IF(N464="zákl. přenesená",J464,0)</f>
        <v>0</v>
      </c>
      <c r="BH464" s="192">
        <f>IF(N464="sníž. přenesená",J464,0)</f>
        <v>0</v>
      </c>
      <c r="BI464" s="192">
        <f>IF(N464="nulová",J464,0)</f>
        <v>0</v>
      </c>
      <c r="BJ464" s="19" t="s">
        <v>80</v>
      </c>
      <c r="BK464" s="192">
        <f>ROUND(I464*H464,2)</f>
        <v>0</v>
      </c>
      <c r="BL464" s="19" t="s">
        <v>178</v>
      </c>
      <c r="BM464" s="191" t="s">
        <v>1715</v>
      </c>
    </row>
    <row r="465" spans="1:65" s="2" customFormat="1" ht="39">
      <c r="A465" s="36"/>
      <c r="B465" s="37"/>
      <c r="C465" s="38"/>
      <c r="D465" s="193" t="s">
        <v>180</v>
      </c>
      <c r="E465" s="38"/>
      <c r="F465" s="194" t="s">
        <v>1716</v>
      </c>
      <c r="G465" s="38"/>
      <c r="H465" s="38"/>
      <c r="I465" s="195"/>
      <c r="J465" s="38"/>
      <c r="K465" s="38"/>
      <c r="L465" s="41"/>
      <c r="M465" s="196"/>
      <c r="N465" s="197"/>
      <c r="O465" s="66"/>
      <c r="P465" s="66"/>
      <c r="Q465" s="66"/>
      <c r="R465" s="66"/>
      <c r="S465" s="66"/>
      <c r="T465" s="67"/>
      <c r="U465" s="36"/>
      <c r="V465" s="36"/>
      <c r="W465" s="36"/>
      <c r="X465" s="36"/>
      <c r="Y465" s="36"/>
      <c r="Z465" s="36"/>
      <c r="AA465" s="36"/>
      <c r="AB465" s="36"/>
      <c r="AC465" s="36"/>
      <c r="AD465" s="36"/>
      <c r="AE465" s="36"/>
      <c r="AT465" s="19" t="s">
        <v>180</v>
      </c>
      <c r="AU465" s="19" t="s">
        <v>82</v>
      </c>
    </row>
    <row r="466" spans="1:65" s="2" customFormat="1" ht="11.25">
      <c r="A466" s="36"/>
      <c r="B466" s="37"/>
      <c r="C466" s="38"/>
      <c r="D466" s="198" t="s">
        <v>182</v>
      </c>
      <c r="E466" s="38"/>
      <c r="F466" s="199" t="s">
        <v>1717</v>
      </c>
      <c r="G466" s="38"/>
      <c r="H466" s="38"/>
      <c r="I466" s="195"/>
      <c r="J466" s="38"/>
      <c r="K466" s="38"/>
      <c r="L466" s="41"/>
      <c r="M466" s="196"/>
      <c r="N466" s="197"/>
      <c r="O466" s="66"/>
      <c r="P466" s="66"/>
      <c r="Q466" s="66"/>
      <c r="R466" s="66"/>
      <c r="S466" s="66"/>
      <c r="T466" s="67"/>
      <c r="U466" s="36"/>
      <c r="V466" s="36"/>
      <c r="W466" s="36"/>
      <c r="X466" s="36"/>
      <c r="Y466" s="36"/>
      <c r="Z466" s="36"/>
      <c r="AA466" s="36"/>
      <c r="AB466" s="36"/>
      <c r="AC466" s="36"/>
      <c r="AD466" s="36"/>
      <c r="AE466" s="36"/>
      <c r="AT466" s="19" t="s">
        <v>182</v>
      </c>
      <c r="AU466" s="19" t="s">
        <v>82</v>
      </c>
    </row>
    <row r="467" spans="1:65" s="13" customFormat="1" ht="11.25">
      <c r="B467" s="200"/>
      <c r="C467" s="201"/>
      <c r="D467" s="193" t="s">
        <v>184</v>
      </c>
      <c r="E467" s="202" t="s">
        <v>19</v>
      </c>
      <c r="F467" s="203" t="s">
        <v>660</v>
      </c>
      <c r="G467" s="201"/>
      <c r="H467" s="202" t="s">
        <v>19</v>
      </c>
      <c r="I467" s="204"/>
      <c r="J467" s="201"/>
      <c r="K467" s="201"/>
      <c r="L467" s="205"/>
      <c r="M467" s="206"/>
      <c r="N467" s="207"/>
      <c r="O467" s="207"/>
      <c r="P467" s="207"/>
      <c r="Q467" s="207"/>
      <c r="R467" s="207"/>
      <c r="S467" s="207"/>
      <c r="T467" s="208"/>
      <c r="AT467" s="209" t="s">
        <v>184</v>
      </c>
      <c r="AU467" s="209" t="s">
        <v>82</v>
      </c>
      <c r="AV467" s="13" t="s">
        <v>80</v>
      </c>
      <c r="AW467" s="13" t="s">
        <v>35</v>
      </c>
      <c r="AX467" s="13" t="s">
        <v>73</v>
      </c>
      <c r="AY467" s="209" t="s">
        <v>171</v>
      </c>
    </row>
    <row r="468" spans="1:65" s="14" customFormat="1" ht="11.25">
      <c r="B468" s="210"/>
      <c r="C468" s="211"/>
      <c r="D468" s="193" t="s">
        <v>184</v>
      </c>
      <c r="E468" s="212" t="s">
        <v>19</v>
      </c>
      <c r="F468" s="213" t="s">
        <v>1718</v>
      </c>
      <c r="G468" s="211"/>
      <c r="H468" s="214">
        <v>12.65</v>
      </c>
      <c r="I468" s="215"/>
      <c r="J468" s="211"/>
      <c r="K468" s="211"/>
      <c r="L468" s="216"/>
      <c r="M468" s="217"/>
      <c r="N468" s="218"/>
      <c r="O468" s="218"/>
      <c r="P468" s="218"/>
      <c r="Q468" s="218"/>
      <c r="R468" s="218"/>
      <c r="S468" s="218"/>
      <c r="T468" s="219"/>
      <c r="AT468" s="220" t="s">
        <v>184</v>
      </c>
      <c r="AU468" s="220" t="s">
        <v>82</v>
      </c>
      <c r="AV468" s="14" t="s">
        <v>82</v>
      </c>
      <c r="AW468" s="14" t="s">
        <v>35</v>
      </c>
      <c r="AX468" s="14" t="s">
        <v>73</v>
      </c>
      <c r="AY468" s="220" t="s">
        <v>171</v>
      </c>
    </row>
    <row r="469" spans="1:65" s="15" customFormat="1" ht="11.25">
      <c r="B469" s="221"/>
      <c r="C469" s="222"/>
      <c r="D469" s="193" t="s">
        <v>184</v>
      </c>
      <c r="E469" s="223" t="s">
        <v>19</v>
      </c>
      <c r="F469" s="224" t="s">
        <v>189</v>
      </c>
      <c r="G469" s="222"/>
      <c r="H469" s="225">
        <v>12.65</v>
      </c>
      <c r="I469" s="226"/>
      <c r="J469" s="222"/>
      <c r="K469" s="222"/>
      <c r="L469" s="227"/>
      <c r="M469" s="228"/>
      <c r="N469" s="229"/>
      <c r="O469" s="229"/>
      <c r="P469" s="229"/>
      <c r="Q469" s="229"/>
      <c r="R469" s="229"/>
      <c r="S469" s="229"/>
      <c r="T469" s="230"/>
      <c r="AT469" s="231" t="s">
        <v>184</v>
      </c>
      <c r="AU469" s="231" t="s">
        <v>82</v>
      </c>
      <c r="AV469" s="15" t="s">
        <v>178</v>
      </c>
      <c r="AW469" s="15" t="s">
        <v>35</v>
      </c>
      <c r="AX469" s="15" t="s">
        <v>80</v>
      </c>
      <c r="AY469" s="231" t="s">
        <v>171</v>
      </c>
    </row>
    <row r="470" spans="1:65" s="2" customFormat="1" ht="21.75" customHeight="1">
      <c r="A470" s="36"/>
      <c r="B470" s="37"/>
      <c r="C470" s="180" t="s">
        <v>603</v>
      </c>
      <c r="D470" s="180" t="s">
        <v>173</v>
      </c>
      <c r="E470" s="181" t="s">
        <v>665</v>
      </c>
      <c r="F470" s="182" t="s">
        <v>666</v>
      </c>
      <c r="G470" s="183" t="s">
        <v>220</v>
      </c>
      <c r="H470" s="184">
        <v>2.1379999999999999</v>
      </c>
      <c r="I470" s="185"/>
      <c r="J470" s="186">
        <f>ROUND(I470*H470,2)</f>
        <v>0</v>
      </c>
      <c r="K470" s="182" t="s">
        <v>177</v>
      </c>
      <c r="L470" s="41"/>
      <c r="M470" s="187" t="s">
        <v>19</v>
      </c>
      <c r="N470" s="188" t="s">
        <v>44</v>
      </c>
      <c r="O470" s="66"/>
      <c r="P470" s="189">
        <f>O470*H470</f>
        <v>0</v>
      </c>
      <c r="Q470" s="189">
        <v>0</v>
      </c>
      <c r="R470" s="189">
        <f>Q470*H470</f>
        <v>0</v>
      </c>
      <c r="S470" s="189">
        <v>2.4</v>
      </c>
      <c r="T470" s="190">
        <f>S470*H470</f>
        <v>5.1311999999999998</v>
      </c>
      <c r="U470" s="36"/>
      <c r="V470" s="36"/>
      <c r="W470" s="36"/>
      <c r="X470" s="36"/>
      <c r="Y470" s="36"/>
      <c r="Z470" s="36"/>
      <c r="AA470" s="36"/>
      <c r="AB470" s="36"/>
      <c r="AC470" s="36"/>
      <c r="AD470" s="36"/>
      <c r="AE470" s="36"/>
      <c r="AR470" s="191" t="s">
        <v>178</v>
      </c>
      <c r="AT470" s="191" t="s">
        <v>173</v>
      </c>
      <c r="AU470" s="191" t="s">
        <v>82</v>
      </c>
      <c r="AY470" s="19" t="s">
        <v>171</v>
      </c>
      <c r="BE470" s="192">
        <f>IF(N470="základní",J470,0)</f>
        <v>0</v>
      </c>
      <c r="BF470" s="192">
        <f>IF(N470="snížená",J470,0)</f>
        <v>0</v>
      </c>
      <c r="BG470" s="192">
        <f>IF(N470="zákl. přenesená",J470,0)</f>
        <v>0</v>
      </c>
      <c r="BH470" s="192">
        <f>IF(N470="sníž. přenesená",J470,0)</f>
        <v>0</v>
      </c>
      <c r="BI470" s="192">
        <f>IF(N470="nulová",J470,0)</f>
        <v>0</v>
      </c>
      <c r="BJ470" s="19" t="s">
        <v>80</v>
      </c>
      <c r="BK470" s="192">
        <f>ROUND(I470*H470,2)</f>
        <v>0</v>
      </c>
      <c r="BL470" s="19" t="s">
        <v>178</v>
      </c>
      <c r="BM470" s="191" t="s">
        <v>1719</v>
      </c>
    </row>
    <row r="471" spans="1:65" s="2" customFormat="1" ht="29.25">
      <c r="A471" s="36"/>
      <c r="B471" s="37"/>
      <c r="C471" s="38"/>
      <c r="D471" s="193" t="s">
        <v>180</v>
      </c>
      <c r="E471" s="38"/>
      <c r="F471" s="194" t="s">
        <v>668</v>
      </c>
      <c r="G471" s="38"/>
      <c r="H471" s="38"/>
      <c r="I471" s="195"/>
      <c r="J471" s="38"/>
      <c r="K471" s="38"/>
      <c r="L471" s="41"/>
      <c r="M471" s="196"/>
      <c r="N471" s="197"/>
      <c r="O471" s="66"/>
      <c r="P471" s="66"/>
      <c r="Q471" s="66"/>
      <c r="R471" s="66"/>
      <c r="S471" s="66"/>
      <c r="T471" s="67"/>
      <c r="U471" s="36"/>
      <c r="V471" s="36"/>
      <c r="W471" s="36"/>
      <c r="X471" s="36"/>
      <c r="Y471" s="36"/>
      <c r="Z471" s="36"/>
      <c r="AA471" s="36"/>
      <c r="AB471" s="36"/>
      <c r="AC471" s="36"/>
      <c r="AD471" s="36"/>
      <c r="AE471" s="36"/>
      <c r="AT471" s="19" t="s">
        <v>180</v>
      </c>
      <c r="AU471" s="19" t="s">
        <v>82</v>
      </c>
    </row>
    <row r="472" spans="1:65" s="2" customFormat="1" ht="11.25">
      <c r="A472" s="36"/>
      <c r="B472" s="37"/>
      <c r="C472" s="38"/>
      <c r="D472" s="198" t="s">
        <v>182</v>
      </c>
      <c r="E472" s="38"/>
      <c r="F472" s="199" t="s">
        <v>669</v>
      </c>
      <c r="G472" s="38"/>
      <c r="H472" s="38"/>
      <c r="I472" s="195"/>
      <c r="J472" s="38"/>
      <c r="K472" s="38"/>
      <c r="L472" s="41"/>
      <c r="M472" s="196"/>
      <c r="N472" s="197"/>
      <c r="O472" s="66"/>
      <c r="P472" s="66"/>
      <c r="Q472" s="66"/>
      <c r="R472" s="66"/>
      <c r="S472" s="66"/>
      <c r="T472" s="67"/>
      <c r="U472" s="36"/>
      <c r="V472" s="36"/>
      <c r="W472" s="36"/>
      <c r="X472" s="36"/>
      <c r="Y472" s="36"/>
      <c r="Z472" s="36"/>
      <c r="AA472" s="36"/>
      <c r="AB472" s="36"/>
      <c r="AC472" s="36"/>
      <c r="AD472" s="36"/>
      <c r="AE472" s="36"/>
      <c r="AT472" s="19" t="s">
        <v>182</v>
      </c>
      <c r="AU472" s="19" t="s">
        <v>82</v>
      </c>
    </row>
    <row r="473" spans="1:65" s="13" customFormat="1" ht="11.25">
      <c r="B473" s="200"/>
      <c r="C473" s="201"/>
      <c r="D473" s="193" t="s">
        <v>184</v>
      </c>
      <c r="E473" s="202" t="s">
        <v>19</v>
      </c>
      <c r="F473" s="203" t="s">
        <v>670</v>
      </c>
      <c r="G473" s="201"/>
      <c r="H473" s="202" t="s">
        <v>19</v>
      </c>
      <c r="I473" s="204"/>
      <c r="J473" s="201"/>
      <c r="K473" s="201"/>
      <c r="L473" s="205"/>
      <c r="M473" s="206"/>
      <c r="N473" s="207"/>
      <c r="O473" s="207"/>
      <c r="P473" s="207"/>
      <c r="Q473" s="207"/>
      <c r="R473" s="207"/>
      <c r="S473" s="207"/>
      <c r="T473" s="208"/>
      <c r="AT473" s="209" t="s">
        <v>184</v>
      </c>
      <c r="AU473" s="209" t="s">
        <v>82</v>
      </c>
      <c r="AV473" s="13" t="s">
        <v>80</v>
      </c>
      <c r="AW473" s="13" t="s">
        <v>35</v>
      </c>
      <c r="AX473" s="13" t="s">
        <v>73</v>
      </c>
      <c r="AY473" s="209" t="s">
        <v>171</v>
      </c>
    </row>
    <row r="474" spans="1:65" s="13" customFormat="1" ht="11.25">
      <c r="B474" s="200"/>
      <c r="C474" s="201"/>
      <c r="D474" s="193" t="s">
        <v>184</v>
      </c>
      <c r="E474" s="202" t="s">
        <v>19</v>
      </c>
      <c r="F474" s="203" t="s">
        <v>185</v>
      </c>
      <c r="G474" s="201"/>
      <c r="H474" s="202" t="s">
        <v>19</v>
      </c>
      <c r="I474" s="204"/>
      <c r="J474" s="201"/>
      <c r="K474" s="201"/>
      <c r="L474" s="205"/>
      <c r="M474" s="206"/>
      <c r="N474" s="207"/>
      <c r="O474" s="207"/>
      <c r="P474" s="207"/>
      <c r="Q474" s="207"/>
      <c r="R474" s="207"/>
      <c r="S474" s="207"/>
      <c r="T474" s="208"/>
      <c r="AT474" s="209" t="s">
        <v>184</v>
      </c>
      <c r="AU474" s="209" t="s">
        <v>82</v>
      </c>
      <c r="AV474" s="13" t="s">
        <v>80</v>
      </c>
      <c r="AW474" s="13" t="s">
        <v>35</v>
      </c>
      <c r="AX474" s="13" t="s">
        <v>73</v>
      </c>
      <c r="AY474" s="209" t="s">
        <v>171</v>
      </c>
    </row>
    <row r="475" spans="1:65" s="14" customFormat="1" ht="11.25">
      <c r="B475" s="210"/>
      <c r="C475" s="211"/>
      <c r="D475" s="193" t="s">
        <v>184</v>
      </c>
      <c r="E475" s="212" t="s">
        <v>19</v>
      </c>
      <c r="F475" s="213" t="s">
        <v>1720</v>
      </c>
      <c r="G475" s="211"/>
      <c r="H475" s="214">
        <v>1.069</v>
      </c>
      <c r="I475" s="215"/>
      <c r="J475" s="211"/>
      <c r="K475" s="211"/>
      <c r="L475" s="216"/>
      <c r="M475" s="217"/>
      <c r="N475" s="218"/>
      <c r="O475" s="218"/>
      <c r="P475" s="218"/>
      <c r="Q475" s="218"/>
      <c r="R475" s="218"/>
      <c r="S475" s="218"/>
      <c r="T475" s="219"/>
      <c r="AT475" s="220" t="s">
        <v>184</v>
      </c>
      <c r="AU475" s="220" t="s">
        <v>82</v>
      </c>
      <c r="AV475" s="14" t="s">
        <v>82</v>
      </c>
      <c r="AW475" s="14" t="s">
        <v>35</v>
      </c>
      <c r="AX475" s="14" t="s">
        <v>73</v>
      </c>
      <c r="AY475" s="220" t="s">
        <v>171</v>
      </c>
    </row>
    <row r="476" spans="1:65" s="13" customFormat="1" ht="11.25">
      <c r="B476" s="200"/>
      <c r="C476" s="201"/>
      <c r="D476" s="193" t="s">
        <v>184</v>
      </c>
      <c r="E476" s="202" t="s">
        <v>19</v>
      </c>
      <c r="F476" s="203" t="s">
        <v>187</v>
      </c>
      <c r="G476" s="201"/>
      <c r="H476" s="202" t="s">
        <v>19</v>
      </c>
      <c r="I476" s="204"/>
      <c r="J476" s="201"/>
      <c r="K476" s="201"/>
      <c r="L476" s="205"/>
      <c r="M476" s="206"/>
      <c r="N476" s="207"/>
      <c r="O476" s="207"/>
      <c r="P476" s="207"/>
      <c r="Q476" s="207"/>
      <c r="R476" s="207"/>
      <c r="S476" s="207"/>
      <c r="T476" s="208"/>
      <c r="AT476" s="209" t="s">
        <v>184</v>
      </c>
      <c r="AU476" s="209" t="s">
        <v>82</v>
      </c>
      <c r="AV476" s="13" t="s">
        <v>80</v>
      </c>
      <c r="AW476" s="13" t="s">
        <v>35</v>
      </c>
      <c r="AX476" s="13" t="s">
        <v>73</v>
      </c>
      <c r="AY476" s="209" t="s">
        <v>171</v>
      </c>
    </row>
    <row r="477" spans="1:65" s="14" customFormat="1" ht="11.25">
      <c r="B477" s="210"/>
      <c r="C477" s="211"/>
      <c r="D477" s="193" t="s">
        <v>184</v>
      </c>
      <c r="E477" s="212" t="s">
        <v>19</v>
      </c>
      <c r="F477" s="213" t="s">
        <v>1720</v>
      </c>
      <c r="G477" s="211"/>
      <c r="H477" s="214">
        <v>1.069</v>
      </c>
      <c r="I477" s="215"/>
      <c r="J477" s="211"/>
      <c r="K477" s="211"/>
      <c r="L477" s="216"/>
      <c r="M477" s="217"/>
      <c r="N477" s="218"/>
      <c r="O477" s="218"/>
      <c r="P477" s="218"/>
      <c r="Q477" s="218"/>
      <c r="R477" s="218"/>
      <c r="S477" s="218"/>
      <c r="T477" s="219"/>
      <c r="AT477" s="220" t="s">
        <v>184</v>
      </c>
      <c r="AU477" s="220" t="s">
        <v>82</v>
      </c>
      <c r="AV477" s="14" t="s">
        <v>82</v>
      </c>
      <c r="AW477" s="14" t="s">
        <v>35</v>
      </c>
      <c r="AX477" s="14" t="s">
        <v>73</v>
      </c>
      <c r="AY477" s="220" t="s">
        <v>171</v>
      </c>
    </row>
    <row r="478" spans="1:65" s="15" customFormat="1" ht="11.25">
      <c r="B478" s="221"/>
      <c r="C478" s="222"/>
      <c r="D478" s="193" t="s">
        <v>184</v>
      </c>
      <c r="E478" s="223" t="s">
        <v>19</v>
      </c>
      <c r="F478" s="224" t="s">
        <v>189</v>
      </c>
      <c r="G478" s="222"/>
      <c r="H478" s="225">
        <v>2.1379999999999999</v>
      </c>
      <c r="I478" s="226"/>
      <c r="J478" s="222"/>
      <c r="K478" s="222"/>
      <c r="L478" s="227"/>
      <c r="M478" s="228"/>
      <c r="N478" s="229"/>
      <c r="O478" s="229"/>
      <c r="P478" s="229"/>
      <c r="Q478" s="229"/>
      <c r="R478" s="229"/>
      <c r="S478" s="229"/>
      <c r="T478" s="230"/>
      <c r="AT478" s="231" t="s">
        <v>184</v>
      </c>
      <c r="AU478" s="231" t="s">
        <v>82</v>
      </c>
      <c r="AV478" s="15" t="s">
        <v>178</v>
      </c>
      <c r="AW478" s="15" t="s">
        <v>35</v>
      </c>
      <c r="AX478" s="15" t="s">
        <v>80</v>
      </c>
      <c r="AY478" s="231" t="s">
        <v>171</v>
      </c>
    </row>
    <row r="479" spans="1:65" s="2" customFormat="1" ht="24.2" customHeight="1">
      <c r="A479" s="36"/>
      <c r="B479" s="37"/>
      <c r="C479" s="180" t="s">
        <v>613</v>
      </c>
      <c r="D479" s="180" t="s">
        <v>173</v>
      </c>
      <c r="E479" s="181" t="s">
        <v>714</v>
      </c>
      <c r="F479" s="182" t="s">
        <v>715</v>
      </c>
      <c r="G479" s="183" t="s">
        <v>493</v>
      </c>
      <c r="H479" s="184">
        <v>9</v>
      </c>
      <c r="I479" s="185"/>
      <c r="J479" s="186">
        <f>ROUND(I479*H479,2)</f>
        <v>0</v>
      </c>
      <c r="K479" s="182" t="s">
        <v>19</v>
      </c>
      <c r="L479" s="41"/>
      <c r="M479" s="187" t="s">
        <v>19</v>
      </c>
      <c r="N479" s="188" t="s">
        <v>44</v>
      </c>
      <c r="O479" s="66"/>
      <c r="P479" s="189">
        <f>O479*H479</f>
        <v>0</v>
      </c>
      <c r="Q479" s="189">
        <v>2.7699999999999999E-3</v>
      </c>
      <c r="R479" s="189">
        <f>Q479*H479</f>
        <v>2.4930000000000001E-2</v>
      </c>
      <c r="S479" s="189">
        <v>0</v>
      </c>
      <c r="T479" s="190">
        <f>S479*H479</f>
        <v>0</v>
      </c>
      <c r="U479" s="36"/>
      <c r="V479" s="36"/>
      <c r="W479" s="36"/>
      <c r="X479" s="36"/>
      <c r="Y479" s="36"/>
      <c r="Z479" s="36"/>
      <c r="AA479" s="36"/>
      <c r="AB479" s="36"/>
      <c r="AC479" s="36"/>
      <c r="AD479" s="36"/>
      <c r="AE479" s="36"/>
      <c r="AR479" s="191" t="s">
        <v>178</v>
      </c>
      <c r="AT479" s="191" t="s">
        <v>173</v>
      </c>
      <c r="AU479" s="191" t="s">
        <v>82</v>
      </c>
      <c r="AY479" s="19" t="s">
        <v>171</v>
      </c>
      <c r="BE479" s="192">
        <f>IF(N479="základní",J479,0)</f>
        <v>0</v>
      </c>
      <c r="BF479" s="192">
        <f>IF(N479="snížená",J479,0)</f>
        <v>0</v>
      </c>
      <c r="BG479" s="192">
        <f>IF(N479="zákl. přenesená",J479,0)</f>
        <v>0</v>
      </c>
      <c r="BH479" s="192">
        <f>IF(N479="sníž. přenesená",J479,0)</f>
        <v>0</v>
      </c>
      <c r="BI479" s="192">
        <f>IF(N479="nulová",J479,0)</f>
        <v>0</v>
      </c>
      <c r="BJ479" s="19" t="s">
        <v>80</v>
      </c>
      <c r="BK479" s="192">
        <f>ROUND(I479*H479,2)</f>
        <v>0</v>
      </c>
      <c r="BL479" s="19" t="s">
        <v>178</v>
      </c>
      <c r="BM479" s="191" t="s">
        <v>1721</v>
      </c>
    </row>
    <row r="480" spans="1:65" s="2" customFormat="1" ht="19.5">
      <c r="A480" s="36"/>
      <c r="B480" s="37"/>
      <c r="C480" s="38"/>
      <c r="D480" s="193" t="s">
        <v>180</v>
      </c>
      <c r="E480" s="38"/>
      <c r="F480" s="194" t="s">
        <v>717</v>
      </c>
      <c r="G480" s="38"/>
      <c r="H480" s="38"/>
      <c r="I480" s="195"/>
      <c r="J480" s="38"/>
      <c r="K480" s="38"/>
      <c r="L480" s="41"/>
      <c r="M480" s="196"/>
      <c r="N480" s="197"/>
      <c r="O480" s="66"/>
      <c r="P480" s="66"/>
      <c r="Q480" s="66"/>
      <c r="R480" s="66"/>
      <c r="S480" s="66"/>
      <c r="T480" s="67"/>
      <c r="U480" s="36"/>
      <c r="V480" s="36"/>
      <c r="W480" s="36"/>
      <c r="X480" s="36"/>
      <c r="Y480" s="36"/>
      <c r="Z480" s="36"/>
      <c r="AA480" s="36"/>
      <c r="AB480" s="36"/>
      <c r="AC480" s="36"/>
      <c r="AD480" s="36"/>
      <c r="AE480" s="36"/>
      <c r="AT480" s="19" t="s">
        <v>180</v>
      </c>
      <c r="AU480" s="19" t="s">
        <v>82</v>
      </c>
    </row>
    <row r="481" spans="1:65" s="13" customFormat="1" ht="11.25">
      <c r="B481" s="200"/>
      <c r="C481" s="201"/>
      <c r="D481" s="193" t="s">
        <v>184</v>
      </c>
      <c r="E481" s="202" t="s">
        <v>19</v>
      </c>
      <c r="F481" s="203" t="s">
        <v>719</v>
      </c>
      <c r="G481" s="201"/>
      <c r="H481" s="202" t="s">
        <v>19</v>
      </c>
      <c r="I481" s="204"/>
      <c r="J481" s="201"/>
      <c r="K481" s="201"/>
      <c r="L481" s="205"/>
      <c r="M481" s="206"/>
      <c r="N481" s="207"/>
      <c r="O481" s="207"/>
      <c r="P481" s="207"/>
      <c r="Q481" s="207"/>
      <c r="R481" s="207"/>
      <c r="S481" s="207"/>
      <c r="T481" s="208"/>
      <c r="AT481" s="209" t="s">
        <v>184</v>
      </c>
      <c r="AU481" s="209" t="s">
        <v>82</v>
      </c>
      <c r="AV481" s="13" t="s">
        <v>80</v>
      </c>
      <c r="AW481" s="13" t="s">
        <v>35</v>
      </c>
      <c r="AX481" s="13" t="s">
        <v>73</v>
      </c>
      <c r="AY481" s="209" t="s">
        <v>171</v>
      </c>
    </row>
    <row r="482" spans="1:65" s="14" customFormat="1" ht="11.25">
      <c r="B482" s="210"/>
      <c r="C482" s="211"/>
      <c r="D482" s="193" t="s">
        <v>184</v>
      </c>
      <c r="E482" s="212" t="s">
        <v>19</v>
      </c>
      <c r="F482" s="213" t="s">
        <v>1722</v>
      </c>
      <c r="G482" s="211"/>
      <c r="H482" s="214">
        <v>9</v>
      </c>
      <c r="I482" s="215"/>
      <c r="J482" s="211"/>
      <c r="K482" s="211"/>
      <c r="L482" s="216"/>
      <c r="M482" s="217"/>
      <c r="N482" s="218"/>
      <c r="O482" s="218"/>
      <c r="P482" s="218"/>
      <c r="Q482" s="218"/>
      <c r="R482" s="218"/>
      <c r="S482" s="218"/>
      <c r="T482" s="219"/>
      <c r="AT482" s="220" t="s">
        <v>184</v>
      </c>
      <c r="AU482" s="220" t="s">
        <v>82</v>
      </c>
      <c r="AV482" s="14" t="s">
        <v>82</v>
      </c>
      <c r="AW482" s="14" t="s">
        <v>35</v>
      </c>
      <c r="AX482" s="14" t="s">
        <v>73</v>
      </c>
      <c r="AY482" s="220" t="s">
        <v>171</v>
      </c>
    </row>
    <row r="483" spans="1:65" s="15" customFormat="1" ht="11.25">
      <c r="B483" s="221"/>
      <c r="C483" s="222"/>
      <c r="D483" s="193" t="s">
        <v>184</v>
      </c>
      <c r="E483" s="223" t="s">
        <v>19</v>
      </c>
      <c r="F483" s="224" t="s">
        <v>189</v>
      </c>
      <c r="G483" s="222"/>
      <c r="H483" s="225">
        <v>9</v>
      </c>
      <c r="I483" s="226"/>
      <c r="J483" s="222"/>
      <c r="K483" s="222"/>
      <c r="L483" s="227"/>
      <c r="M483" s="228"/>
      <c r="N483" s="229"/>
      <c r="O483" s="229"/>
      <c r="P483" s="229"/>
      <c r="Q483" s="229"/>
      <c r="R483" s="229"/>
      <c r="S483" s="229"/>
      <c r="T483" s="230"/>
      <c r="AT483" s="231" t="s">
        <v>184</v>
      </c>
      <c r="AU483" s="231" t="s">
        <v>82</v>
      </c>
      <c r="AV483" s="15" t="s">
        <v>178</v>
      </c>
      <c r="AW483" s="15" t="s">
        <v>35</v>
      </c>
      <c r="AX483" s="15" t="s">
        <v>80</v>
      </c>
      <c r="AY483" s="231" t="s">
        <v>171</v>
      </c>
    </row>
    <row r="484" spans="1:65" s="12" customFormat="1" ht="22.9" customHeight="1">
      <c r="B484" s="164"/>
      <c r="C484" s="165"/>
      <c r="D484" s="166" t="s">
        <v>72</v>
      </c>
      <c r="E484" s="178" t="s">
        <v>721</v>
      </c>
      <c r="F484" s="178" t="s">
        <v>722</v>
      </c>
      <c r="G484" s="165"/>
      <c r="H484" s="165"/>
      <c r="I484" s="168"/>
      <c r="J484" s="179">
        <f>BK484</f>
        <v>0</v>
      </c>
      <c r="K484" s="165"/>
      <c r="L484" s="170"/>
      <c r="M484" s="171"/>
      <c r="N484" s="172"/>
      <c r="O484" s="172"/>
      <c r="P484" s="173">
        <f>SUM(P485:P512)</f>
        <v>0</v>
      </c>
      <c r="Q484" s="172"/>
      <c r="R484" s="173">
        <f>SUM(R485:R512)</f>
        <v>0</v>
      </c>
      <c r="S484" s="172"/>
      <c r="T484" s="174">
        <f>SUM(T485:T512)</f>
        <v>0</v>
      </c>
      <c r="AR484" s="175" t="s">
        <v>80</v>
      </c>
      <c r="AT484" s="176" t="s">
        <v>72</v>
      </c>
      <c r="AU484" s="176" t="s">
        <v>80</v>
      </c>
      <c r="AY484" s="175" t="s">
        <v>171</v>
      </c>
      <c r="BK484" s="177">
        <f>SUM(BK485:BK512)</f>
        <v>0</v>
      </c>
    </row>
    <row r="485" spans="1:65" s="2" customFormat="1" ht="24.2" customHeight="1">
      <c r="A485" s="36"/>
      <c r="B485" s="37"/>
      <c r="C485" s="180" t="s">
        <v>622</v>
      </c>
      <c r="D485" s="180" t="s">
        <v>173</v>
      </c>
      <c r="E485" s="181" t="s">
        <v>724</v>
      </c>
      <c r="F485" s="182" t="s">
        <v>725</v>
      </c>
      <c r="G485" s="183" t="s">
        <v>252</v>
      </c>
      <c r="H485" s="184">
        <v>85.876000000000005</v>
      </c>
      <c r="I485" s="185"/>
      <c r="J485" s="186">
        <f>ROUND(I485*H485,2)</f>
        <v>0</v>
      </c>
      <c r="K485" s="182" t="s">
        <v>177</v>
      </c>
      <c r="L485" s="41"/>
      <c r="M485" s="187" t="s">
        <v>19</v>
      </c>
      <c r="N485" s="188" t="s">
        <v>44</v>
      </c>
      <c r="O485" s="66"/>
      <c r="P485" s="189">
        <f>O485*H485</f>
        <v>0</v>
      </c>
      <c r="Q485" s="189">
        <v>0</v>
      </c>
      <c r="R485" s="189">
        <f>Q485*H485</f>
        <v>0</v>
      </c>
      <c r="S485" s="189">
        <v>0</v>
      </c>
      <c r="T485" s="190">
        <f>S485*H485</f>
        <v>0</v>
      </c>
      <c r="U485" s="36"/>
      <c r="V485" s="36"/>
      <c r="W485" s="36"/>
      <c r="X485" s="36"/>
      <c r="Y485" s="36"/>
      <c r="Z485" s="36"/>
      <c r="AA485" s="36"/>
      <c r="AB485" s="36"/>
      <c r="AC485" s="36"/>
      <c r="AD485" s="36"/>
      <c r="AE485" s="36"/>
      <c r="AR485" s="191" t="s">
        <v>178</v>
      </c>
      <c r="AT485" s="191" t="s">
        <v>173</v>
      </c>
      <c r="AU485" s="191" t="s">
        <v>82</v>
      </c>
      <c r="AY485" s="19" t="s">
        <v>171</v>
      </c>
      <c r="BE485" s="192">
        <f>IF(N485="základní",J485,0)</f>
        <v>0</v>
      </c>
      <c r="BF485" s="192">
        <f>IF(N485="snížená",J485,0)</f>
        <v>0</v>
      </c>
      <c r="BG485" s="192">
        <f>IF(N485="zákl. přenesená",J485,0)</f>
        <v>0</v>
      </c>
      <c r="BH485" s="192">
        <f>IF(N485="sníž. přenesená",J485,0)</f>
        <v>0</v>
      </c>
      <c r="BI485" s="192">
        <f>IF(N485="nulová",J485,0)</f>
        <v>0</v>
      </c>
      <c r="BJ485" s="19" t="s">
        <v>80</v>
      </c>
      <c r="BK485" s="192">
        <f>ROUND(I485*H485,2)</f>
        <v>0</v>
      </c>
      <c r="BL485" s="19" t="s">
        <v>178</v>
      </c>
      <c r="BM485" s="191" t="s">
        <v>1723</v>
      </c>
    </row>
    <row r="486" spans="1:65" s="2" customFormat="1" ht="19.5">
      <c r="A486" s="36"/>
      <c r="B486" s="37"/>
      <c r="C486" s="38"/>
      <c r="D486" s="193" t="s">
        <v>180</v>
      </c>
      <c r="E486" s="38"/>
      <c r="F486" s="194" t="s">
        <v>727</v>
      </c>
      <c r="G486" s="38"/>
      <c r="H486" s="38"/>
      <c r="I486" s="195"/>
      <c r="J486" s="38"/>
      <c r="K486" s="38"/>
      <c r="L486" s="41"/>
      <c r="M486" s="196"/>
      <c r="N486" s="197"/>
      <c r="O486" s="66"/>
      <c r="P486" s="66"/>
      <c r="Q486" s="66"/>
      <c r="R486" s="66"/>
      <c r="S486" s="66"/>
      <c r="T486" s="67"/>
      <c r="U486" s="36"/>
      <c r="V486" s="36"/>
      <c r="W486" s="36"/>
      <c r="X486" s="36"/>
      <c r="Y486" s="36"/>
      <c r="Z486" s="36"/>
      <c r="AA486" s="36"/>
      <c r="AB486" s="36"/>
      <c r="AC486" s="36"/>
      <c r="AD486" s="36"/>
      <c r="AE486" s="36"/>
      <c r="AT486" s="19" t="s">
        <v>180</v>
      </c>
      <c r="AU486" s="19" t="s">
        <v>82</v>
      </c>
    </row>
    <row r="487" spans="1:65" s="2" customFormat="1" ht="11.25">
      <c r="A487" s="36"/>
      <c r="B487" s="37"/>
      <c r="C487" s="38"/>
      <c r="D487" s="198" t="s">
        <v>182</v>
      </c>
      <c r="E487" s="38"/>
      <c r="F487" s="199" t="s">
        <v>728</v>
      </c>
      <c r="G487" s="38"/>
      <c r="H487" s="38"/>
      <c r="I487" s="195"/>
      <c r="J487" s="38"/>
      <c r="K487" s="38"/>
      <c r="L487" s="41"/>
      <c r="M487" s="196"/>
      <c r="N487" s="197"/>
      <c r="O487" s="66"/>
      <c r="P487" s="66"/>
      <c r="Q487" s="66"/>
      <c r="R487" s="66"/>
      <c r="S487" s="66"/>
      <c r="T487" s="67"/>
      <c r="U487" s="36"/>
      <c r="V487" s="36"/>
      <c r="W487" s="36"/>
      <c r="X487" s="36"/>
      <c r="Y487" s="36"/>
      <c r="Z487" s="36"/>
      <c r="AA487" s="36"/>
      <c r="AB487" s="36"/>
      <c r="AC487" s="36"/>
      <c r="AD487" s="36"/>
      <c r="AE487" s="36"/>
      <c r="AT487" s="19" t="s">
        <v>182</v>
      </c>
      <c r="AU487" s="19" t="s">
        <v>82</v>
      </c>
    </row>
    <row r="488" spans="1:65" s="2" customFormat="1" ht="24.2" customHeight="1">
      <c r="A488" s="36"/>
      <c r="B488" s="37"/>
      <c r="C488" s="180" t="s">
        <v>630</v>
      </c>
      <c r="D488" s="180" t="s">
        <v>173</v>
      </c>
      <c r="E488" s="181" t="s">
        <v>730</v>
      </c>
      <c r="F488" s="182" t="s">
        <v>731</v>
      </c>
      <c r="G488" s="183" t="s">
        <v>252</v>
      </c>
      <c r="H488" s="184">
        <v>1459.8920000000001</v>
      </c>
      <c r="I488" s="185"/>
      <c r="J488" s="186">
        <f>ROUND(I488*H488,2)</f>
        <v>0</v>
      </c>
      <c r="K488" s="182" t="s">
        <v>177</v>
      </c>
      <c r="L488" s="41"/>
      <c r="M488" s="187" t="s">
        <v>19</v>
      </c>
      <c r="N488" s="188" t="s">
        <v>44</v>
      </c>
      <c r="O488" s="66"/>
      <c r="P488" s="189">
        <f>O488*H488</f>
        <v>0</v>
      </c>
      <c r="Q488" s="189">
        <v>0</v>
      </c>
      <c r="R488" s="189">
        <f>Q488*H488</f>
        <v>0</v>
      </c>
      <c r="S488" s="189">
        <v>0</v>
      </c>
      <c r="T488" s="190">
        <f>S488*H488</f>
        <v>0</v>
      </c>
      <c r="U488" s="36"/>
      <c r="V488" s="36"/>
      <c r="W488" s="36"/>
      <c r="X488" s="36"/>
      <c r="Y488" s="36"/>
      <c r="Z488" s="36"/>
      <c r="AA488" s="36"/>
      <c r="AB488" s="36"/>
      <c r="AC488" s="36"/>
      <c r="AD488" s="36"/>
      <c r="AE488" s="36"/>
      <c r="AR488" s="191" t="s">
        <v>178</v>
      </c>
      <c r="AT488" s="191" t="s">
        <v>173</v>
      </c>
      <c r="AU488" s="191" t="s">
        <v>82</v>
      </c>
      <c r="AY488" s="19" t="s">
        <v>171</v>
      </c>
      <c r="BE488" s="192">
        <f>IF(N488="základní",J488,0)</f>
        <v>0</v>
      </c>
      <c r="BF488" s="192">
        <f>IF(N488="snížená",J488,0)</f>
        <v>0</v>
      </c>
      <c r="BG488" s="192">
        <f>IF(N488="zákl. přenesená",J488,0)</f>
        <v>0</v>
      </c>
      <c r="BH488" s="192">
        <f>IF(N488="sníž. přenesená",J488,0)</f>
        <v>0</v>
      </c>
      <c r="BI488" s="192">
        <f>IF(N488="nulová",J488,0)</f>
        <v>0</v>
      </c>
      <c r="BJ488" s="19" t="s">
        <v>80</v>
      </c>
      <c r="BK488" s="192">
        <f>ROUND(I488*H488,2)</f>
        <v>0</v>
      </c>
      <c r="BL488" s="19" t="s">
        <v>178</v>
      </c>
      <c r="BM488" s="191" t="s">
        <v>1724</v>
      </c>
    </row>
    <row r="489" spans="1:65" s="2" customFormat="1" ht="29.25">
      <c r="A489" s="36"/>
      <c r="B489" s="37"/>
      <c r="C489" s="38"/>
      <c r="D489" s="193" t="s">
        <v>180</v>
      </c>
      <c r="E489" s="38"/>
      <c r="F489" s="194" t="s">
        <v>733</v>
      </c>
      <c r="G489" s="38"/>
      <c r="H489" s="38"/>
      <c r="I489" s="195"/>
      <c r="J489" s="38"/>
      <c r="K489" s="38"/>
      <c r="L489" s="41"/>
      <c r="M489" s="196"/>
      <c r="N489" s="197"/>
      <c r="O489" s="66"/>
      <c r="P489" s="66"/>
      <c r="Q489" s="66"/>
      <c r="R489" s="66"/>
      <c r="S489" s="66"/>
      <c r="T489" s="67"/>
      <c r="U489" s="36"/>
      <c r="V489" s="36"/>
      <c r="W489" s="36"/>
      <c r="X489" s="36"/>
      <c r="Y489" s="36"/>
      <c r="Z489" s="36"/>
      <c r="AA489" s="36"/>
      <c r="AB489" s="36"/>
      <c r="AC489" s="36"/>
      <c r="AD489" s="36"/>
      <c r="AE489" s="36"/>
      <c r="AT489" s="19" t="s">
        <v>180</v>
      </c>
      <c r="AU489" s="19" t="s">
        <v>82</v>
      </c>
    </row>
    <row r="490" spans="1:65" s="2" customFormat="1" ht="11.25">
      <c r="A490" s="36"/>
      <c r="B490" s="37"/>
      <c r="C490" s="38"/>
      <c r="D490" s="198" t="s">
        <v>182</v>
      </c>
      <c r="E490" s="38"/>
      <c r="F490" s="199" t="s">
        <v>734</v>
      </c>
      <c r="G490" s="38"/>
      <c r="H490" s="38"/>
      <c r="I490" s="195"/>
      <c r="J490" s="38"/>
      <c r="K490" s="38"/>
      <c r="L490" s="41"/>
      <c r="M490" s="196"/>
      <c r="N490" s="197"/>
      <c r="O490" s="66"/>
      <c r="P490" s="66"/>
      <c r="Q490" s="66"/>
      <c r="R490" s="66"/>
      <c r="S490" s="66"/>
      <c r="T490" s="67"/>
      <c r="U490" s="36"/>
      <c r="V490" s="36"/>
      <c r="W490" s="36"/>
      <c r="X490" s="36"/>
      <c r="Y490" s="36"/>
      <c r="Z490" s="36"/>
      <c r="AA490" s="36"/>
      <c r="AB490" s="36"/>
      <c r="AC490" s="36"/>
      <c r="AD490" s="36"/>
      <c r="AE490" s="36"/>
      <c r="AT490" s="19" t="s">
        <v>182</v>
      </c>
      <c r="AU490" s="19" t="s">
        <v>82</v>
      </c>
    </row>
    <row r="491" spans="1:65" s="14" customFormat="1" ht="11.25">
      <c r="B491" s="210"/>
      <c r="C491" s="211"/>
      <c r="D491" s="193" t="s">
        <v>184</v>
      </c>
      <c r="E491" s="212" t="s">
        <v>19</v>
      </c>
      <c r="F491" s="213" t="s">
        <v>1725</v>
      </c>
      <c r="G491" s="211"/>
      <c r="H491" s="214">
        <v>1459.8920000000001</v>
      </c>
      <c r="I491" s="215"/>
      <c r="J491" s="211"/>
      <c r="K491" s="211"/>
      <c r="L491" s="216"/>
      <c r="M491" s="217"/>
      <c r="N491" s="218"/>
      <c r="O491" s="218"/>
      <c r="P491" s="218"/>
      <c r="Q491" s="218"/>
      <c r="R491" s="218"/>
      <c r="S491" s="218"/>
      <c r="T491" s="219"/>
      <c r="AT491" s="220" t="s">
        <v>184</v>
      </c>
      <c r="AU491" s="220" t="s">
        <v>82</v>
      </c>
      <c r="AV491" s="14" t="s">
        <v>82</v>
      </c>
      <c r="AW491" s="14" t="s">
        <v>35</v>
      </c>
      <c r="AX491" s="14" t="s">
        <v>73</v>
      </c>
      <c r="AY491" s="220" t="s">
        <v>171</v>
      </c>
    </row>
    <row r="492" spans="1:65" s="15" customFormat="1" ht="11.25">
      <c r="B492" s="221"/>
      <c r="C492" s="222"/>
      <c r="D492" s="193" t="s">
        <v>184</v>
      </c>
      <c r="E492" s="223" t="s">
        <v>19</v>
      </c>
      <c r="F492" s="224" t="s">
        <v>189</v>
      </c>
      <c r="G492" s="222"/>
      <c r="H492" s="225">
        <v>1459.8920000000001</v>
      </c>
      <c r="I492" s="226"/>
      <c r="J492" s="222"/>
      <c r="K492" s="222"/>
      <c r="L492" s="227"/>
      <c r="M492" s="228"/>
      <c r="N492" s="229"/>
      <c r="O492" s="229"/>
      <c r="P492" s="229"/>
      <c r="Q492" s="229"/>
      <c r="R492" s="229"/>
      <c r="S492" s="229"/>
      <c r="T492" s="230"/>
      <c r="AT492" s="231" t="s">
        <v>184</v>
      </c>
      <c r="AU492" s="231" t="s">
        <v>82</v>
      </c>
      <c r="AV492" s="15" t="s">
        <v>178</v>
      </c>
      <c r="AW492" s="15" t="s">
        <v>35</v>
      </c>
      <c r="AX492" s="15" t="s">
        <v>80</v>
      </c>
      <c r="AY492" s="231" t="s">
        <v>171</v>
      </c>
    </row>
    <row r="493" spans="1:65" s="2" customFormat="1" ht="33" customHeight="1">
      <c r="A493" s="36"/>
      <c r="B493" s="37"/>
      <c r="C493" s="180" t="s">
        <v>637</v>
      </c>
      <c r="D493" s="180" t="s">
        <v>173</v>
      </c>
      <c r="E493" s="181" t="s">
        <v>737</v>
      </c>
      <c r="F493" s="182" t="s">
        <v>738</v>
      </c>
      <c r="G493" s="183" t="s">
        <v>252</v>
      </c>
      <c r="H493" s="184">
        <v>85.875</v>
      </c>
      <c r="I493" s="185"/>
      <c r="J493" s="186">
        <f>ROUND(I493*H493,2)</f>
        <v>0</v>
      </c>
      <c r="K493" s="182" t="s">
        <v>177</v>
      </c>
      <c r="L493" s="41"/>
      <c r="M493" s="187" t="s">
        <v>19</v>
      </c>
      <c r="N493" s="188" t="s">
        <v>44</v>
      </c>
      <c r="O493" s="66"/>
      <c r="P493" s="189">
        <f>O493*H493</f>
        <v>0</v>
      </c>
      <c r="Q493" s="189">
        <v>0</v>
      </c>
      <c r="R493" s="189">
        <f>Q493*H493</f>
        <v>0</v>
      </c>
      <c r="S493" s="189">
        <v>0</v>
      </c>
      <c r="T493" s="190">
        <f>S493*H493</f>
        <v>0</v>
      </c>
      <c r="U493" s="36"/>
      <c r="V493" s="36"/>
      <c r="W493" s="36"/>
      <c r="X493" s="36"/>
      <c r="Y493" s="36"/>
      <c r="Z493" s="36"/>
      <c r="AA493" s="36"/>
      <c r="AB493" s="36"/>
      <c r="AC493" s="36"/>
      <c r="AD493" s="36"/>
      <c r="AE493" s="36"/>
      <c r="AR493" s="191" t="s">
        <v>178</v>
      </c>
      <c r="AT493" s="191" t="s">
        <v>173</v>
      </c>
      <c r="AU493" s="191" t="s">
        <v>82</v>
      </c>
      <c r="AY493" s="19" t="s">
        <v>171</v>
      </c>
      <c r="BE493" s="192">
        <f>IF(N493="základní",J493,0)</f>
        <v>0</v>
      </c>
      <c r="BF493" s="192">
        <f>IF(N493="snížená",J493,0)</f>
        <v>0</v>
      </c>
      <c r="BG493" s="192">
        <f>IF(N493="zákl. přenesená",J493,0)</f>
        <v>0</v>
      </c>
      <c r="BH493" s="192">
        <f>IF(N493="sníž. přenesená",J493,0)</f>
        <v>0</v>
      </c>
      <c r="BI493" s="192">
        <f>IF(N493="nulová",J493,0)</f>
        <v>0</v>
      </c>
      <c r="BJ493" s="19" t="s">
        <v>80</v>
      </c>
      <c r="BK493" s="192">
        <f>ROUND(I493*H493,2)</f>
        <v>0</v>
      </c>
      <c r="BL493" s="19" t="s">
        <v>178</v>
      </c>
      <c r="BM493" s="191" t="s">
        <v>1726</v>
      </c>
    </row>
    <row r="494" spans="1:65" s="2" customFormat="1" ht="29.25">
      <c r="A494" s="36"/>
      <c r="B494" s="37"/>
      <c r="C494" s="38"/>
      <c r="D494" s="193" t="s">
        <v>180</v>
      </c>
      <c r="E494" s="38"/>
      <c r="F494" s="194" t="s">
        <v>740</v>
      </c>
      <c r="G494" s="38"/>
      <c r="H494" s="38"/>
      <c r="I494" s="195"/>
      <c r="J494" s="38"/>
      <c r="K494" s="38"/>
      <c r="L494" s="41"/>
      <c r="M494" s="196"/>
      <c r="N494" s="197"/>
      <c r="O494" s="66"/>
      <c r="P494" s="66"/>
      <c r="Q494" s="66"/>
      <c r="R494" s="66"/>
      <c r="S494" s="66"/>
      <c r="T494" s="67"/>
      <c r="U494" s="36"/>
      <c r="V494" s="36"/>
      <c r="W494" s="36"/>
      <c r="X494" s="36"/>
      <c r="Y494" s="36"/>
      <c r="Z494" s="36"/>
      <c r="AA494" s="36"/>
      <c r="AB494" s="36"/>
      <c r="AC494" s="36"/>
      <c r="AD494" s="36"/>
      <c r="AE494" s="36"/>
      <c r="AT494" s="19" t="s">
        <v>180</v>
      </c>
      <c r="AU494" s="19" t="s">
        <v>82</v>
      </c>
    </row>
    <row r="495" spans="1:65" s="2" customFormat="1" ht="11.25">
      <c r="A495" s="36"/>
      <c r="B495" s="37"/>
      <c r="C495" s="38"/>
      <c r="D495" s="198" t="s">
        <v>182</v>
      </c>
      <c r="E495" s="38"/>
      <c r="F495" s="199" t="s">
        <v>741</v>
      </c>
      <c r="G495" s="38"/>
      <c r="H495" s="38"/>
      <c r="I495" s="195"/>
      <c r="J495" s="38"/>
      <c r="K495" s="38"/>
      <c r="L495" s="41"/>
      <c r="M495" s="196"/>
      <c r="N495" s="197"/>
      <c r="O495" s="66"/>
      <c r="P495" s="66"/>
      <c r="Q495" s="66"/>
      <c r="R495" s="66"/>
      <c r="S495" s="66"/>
      <c r="T495" s="67"/>
      <c r="U495" s="36"/>
      <c r="V495" s="36"/>
      <c r="W495" s="36"/>
      <c r="X495" s="36"/>
      <c r="Y495" s="36"/>
      <c r="Z495" s="36"/>
      <c r="AA495" s="36"/>
      <c r="AB495" s="36"/>
      <c r="AC495" s="36"/>
      <c r="AD495" s="36"/>
      <c r="AE495" s="36"/>
      <c r="AT495" s="19" t="s">
        <v>182</v>
      </c>
      <c r="AU495" s="19" t="s">
        <v>82</v>
      </c>
    </row>
    <row r="496" spans="1:65" s="13" customFormat="1" ht="11.25">
      <c r="B496" s="200"/>
      <c r="C496" s="201"/>
      <c r="D496" s="193" t="s">
        <v>184</v>
      </c>
      <c r="E496" s="202" t="s">
        <v>19</v>
      </c>
      <c r="F496" s="203" t="s">
        <v>1485</v>
      </c>
      <c r="G496" s="201"/>
      <c r="H496" s="202" t="s">
        <v>19</v>
      </c>
      <c r="I496" s="204"/>
      <c r="J496" s="201"/>
      <c r="K496" s="201"/>
      <c r="L496" s="205"/>
      <c r="M496" s="206"/>
      <c r="N496" s="207"/>
      <c r="O496" s="207"/>
      <c r="P496" s="207"/>
      <c r="Q496" s="207"/>
      <c r="R496" s="207"/>
      <c r="S496" s="207"/>
      <c r="T496" s="208"/>
      <c r="AT496" s="209" t="s">
        <v>184</v>
      </c>
      <c r="AU496" s="209" t="s">
        <v>82</v>
      </c>
      <c r="AV496" s="13" t="s">
        <v>80</v>
      </c>
      <c r="AW496" s="13" t="s">
        <v>35</v>
      </c>
      <c r="AX496" s="13" t="s">
        <v>73</v>
      </c>
      <c r="AY496" s="209" t="s">
        <v>171</v>
      </c>
    </row>
    <row r="497" spans="1:65" s="14" customFormat="1" ht="11.25">
      <c r="B497" s="210"/>
      <c r="C497" s="211"/>
      <c r="D497" s="193" t="s">
        <v>184</v>
      </c>
      <c r="E497" s="212" t="s">
        <v>19</v>
      </c>
      <c r="F497" s="213" t="s">
        <v>1727</v>
      </c>
      <c r="G497" s="211"/>
      <c r="H497" s="214">
        <v>12.180999999999999</v>
      </c>
      <c r="I497" s="215"/>
      <c r="J497" s="211"/>
      <c r="K497" s="211"/>
      <c r="L497" s="216"/>
      <c r="M497" s="217"/>
      <c r="N497" s="218"/>
      <c r="O497" s="218"/>
      <c r="P497" s="218"/>
      <c r="Q497" s="218"/>
      <c r="R497" s="218"/>
      <c r="S497" s="218"/>
      <c r="T497" s="219"/>
      <c r="AT497" s="220" t="s">
        <v>184</v>
      </c>
      <c r="AU497" s="220" t="s">
        <v>82</v>
      </c>
      <c r="AV497" s="14" t="s">
        <v>82</v>
      </c>
      <c r="AW497" s="14" t="s">
        <v>35</v>
      </c>
      <c r="AX497" s="14" t="s">
        <v>73</v>
      </c>
      <c r="AY497" s="220" t="s">
        <v>171</v>
      </c>
    </row>
    <row r="498" spans="1:65" s="13" customFormat="1" ht="11.25">
      <c r="B498" s="200"/>
      <c r="C498" s="201"/>
      <c r="D498" s="193" t="s">
        <v>184</v>
      </c>
      <c r="E498" s="202" t="s">
        <v>19</v>
      </c>
      <c r="F498" s="203" t="s">
        <v>1728</v>
      </c>
      <c r="G498" s="201"/>
      <c r="H498" s="202" t="s">
        <v>19</v>
      </c>
      <c r="I498" s="204"/>
      <c r="J498" s="201"/>
      <c r="K498" s="201"/>
      <c r="L498" s="205"/>
      <c r="M498" s="206"/>
      <c r="N498" s="207"/>
      <c r="O498" s="207"/>
      <c r="P498" s="207"/>
      <c r="Q498" s="207"/>
      <c r="R498" s="207"/>
      <c r="S498" s="207"/>
      <c r="T498" s="208"/>
      <c r="AT498" s="209" t="s">
        <v>184</v>
      </c>
      <c r="AU498" s="209" t="s">
        <v>82</v>
      </c>
      <c r="AV498" s="13" t="s">
        <v>80</v>
      </c>
      <c r="AW498" s="13" t="s">
        <v>35</v>
      </c>
      <c r="AX498" s="13" t="s">
        <v>73</v>
      </c>
      <c r="AY498" s="209" t="s">
        <v>171</v>
      </c>
    </row>
    <row r="499" spans="1:65" s="14" customFormat="1" ht="11.25">
      <c r="B499" s="210"/>
      <c r="C499" s="211"/>
      <c r="D499" s="193" t="s">
        <v>184</v>
      </c>
      <c r="E499" s="212" t="s">
        <v>19</v>
      </c>
      <c r="F499" s="213" t="s">
        <v>1729</v>
      </c>
      <c r="G499" s="211"/>
      <c r="H499" s="214">
        <v>73.694000000000003</v>
      </c>
      <c r="I499" s="215"/>
      <c r="J499" s="211"/>
      <c r="K499" s="211"/>
      <c r="L499" s="216"/>
      <c r="M499" s="217"/>
      <c r="N499" s="218"/>
      <c r="O499" s="218"/>
      <c r="P499" s="218"/>
      <c r="Q499" s="218"/>
      <c r="R499" s="218"/>
      <c r="S499" s="218"/>
      <c r="T499" s="219"/>
      <c r="AT499" s="220" t="s">
        <v>184</v>
      </c>
      <c r="AU499" s="220" t="s">
        <v>82</v>
      </c>
      <c r="AV499" s="14" t="s">
        <v>82</v>
      </c>
      <c r="AW499" s="14" t="s">
        <v>35</v>
      </c>
      <c r="AX499" s="14" t="s">
        <v>73</v>
      </c>
      <c r="AY499" s="220" t="s">
        <v>171</v>
      </c>
    </row>
    <row r="500" spans="1:65" s="15" customFormat="1" ht="11.25">
      <c r="B500" s="221"/>
      <c r="C500" s="222"/>
      <c r="D500" s="193" t="s">
        <v>184</v>
      </c>
      <c r="E500" s="223" t="s">
        <v>19</v>
      </c>
      <c r="F500" s="224" t="s">
        <v>189</v>
      </c>
      <c r="G500" s="222"/>
      <c r="H500" s="225">
        <v>85.875</v>
      </c>
      <c r="I500" s="226"/>
      <c r="J500" s="222"/>
      <c r="K500" s="222"/>
      <c r="L500" s="227"/>
      <c r="M500" s="228"/>
      <c r="N500" s="229"/>
      <c r="O500" s="229"/>
      <c r="P500" s="229"/>
      <c r="Q500" s="229"/>
      <c r="R500" s="229"/>
      <c r="S500" s="229"/>
      <c r="T500" s="230"/>
      <c r="AT500" s="231" t="s">
        <v>184</v>
      </c>
      <c r="AU500" s="231" t="s">
        <v>82</v>
      </c>
      <c r="AV500" s="15" t="s">
        <v>178</v>
      </c>
      <c r="AW500" s="15" t="s">
        <v>35</v>
      </c>
      <c r="AX500" s="15" t="s">
        <v>80</v>
      </c>
      <c r="AY500" s="231" t="s">
        <v>171</v>
      </c>
    </row>
    <row r="501" spans="1:65" s="2" customFormat="1" ht="24.2" customHeight="1">
      <c r="A501" s="36"/>
      <c r="B501" s="37"/>
      <c r="C501" s="180" t="s">
        <v>645</v>
      </c>
      <c r="D501" s="180" t="s">
        <v>173</v>
      </c>
      <c r="E501" s="181" t="s">
        <v>749</v>
      </c>
      <c r="F501" s="182" t="s">
        <v>750</v>
      </c>
      <c r="G501" s="183" t="s">
        <v>252</v>
      </c>
      <c r="H501" s="184">
        <v>85.876000000000005</v>
      </c>
      <c r="I501" s="185"/>
      <c r="J501" s="186">
        <f>ROUND(I501*H501,2)</f>
        <v>0</v>
      </c>
      <c r="K501" s="182" t="s">
        <v>177</v>
      </c>
      <c r="L501" s="41"/>
      <c r="M501" s="187" t="s">
        <v>19</v>
      </c>
      <c r="N501" s="188" t="s">
        <v>44</v>
      </c>
      <c r="O501" s="66"/>
      <c r="P501" s="189">
        <f>O501*H501</f>
        <v>0</v>
      </c>
      <c r="Q501" s="189">
        <v>0</v>
      </c>
      <c r="R501" s="189">
        <f>Q501*H501</f>
        <v>0</v>
      </c>
      <c r="S501" s="189">
        <v>0</v>
      </c>
      <c r="T501" s="190">
        <f>S501*H501</f>
        <v>0</v>
      </c>
      <c r="U501" s="36"/>
      <c r="V501" s="36"/>
      <c r="W501" s="36"/>
      <c r="X501" s="36"/>
      <c r="Y501" s="36"/>
      <c r="Z501" s="36"/>
      <c r="AA501" s="36"/>
      <c r="AB501" s="36"/>
      <c r="AC501" s="36"/>
      <c r="AD501" s="36"/>
      <c r="AE501" s="36"/>
      <c r="AR501" s="191" t="s">
        <v>178</v>
      </c>
      <c r="AT501" s="191" t="s">
        <v>173</v>
      </c>
      <c r="AU501" s="191" t="s">
        <v>82</v>
      </c>
      <c r="AY501" s="19" t="s">
        <v>171</v>
      </c>
      <c r="BE501" s="192">
        <f>IF(N501="základní",J501,0)</f>
        <v>0</v>
      </c>
      <c r="BF501" s="192">
        <f>IF(N501="snížená",J501,0)</f>
        <v>0</v>
      </c>
      <c r="BG501" s="192">
        <f>IF(N501="zákl. přenesená",J501,0)</f>
        <v>0</v>
      </c>
      <c r="BH501" s="192">
        <f>IF(N501="sníž. přenesená",J501,0)</f>
        <v>0</v>
      </c>
      <c r="BI501" s="192">
        <f>IF(N501="nulová",J501,0)</f>
        <v>0</v>
      </c>
      <c r="BJ501" s="19" t="s">
        <v>80</v>
      </c>
      <c r="BK501" s="192">
        <f>ROUND(I501*H501,2)</f>
        <v>0</v>
      </c>
      <c r="BL501" s="19" t="s">
        <v>178</v>
      </c>
      <c r="BM501" s="191" t="s">
        <v>1730</v>
      </c>
    </row>
    <row r="502" spans="1:65" s="2" customFormat="1" ht="29.25">
      <c r="A502" s="36"/>
      <c r="B502" s="37"/>
      <c r="C502" s="38"/>
      <c r="D502" s="193" t="s">
        <v>180</v>
      </c>
      <c r="E502" s="38"/>
      <c r="F502" s="194" t="s">
        <v>752</v>
      </c>
      <c r="G502" s="38"/>
      <c r="H502" s="38"/>
      <c r="I502" s="195"/>
      <c r="J502" s="38"/>
      <c r="K502" s="38"/>
      <c r="L502" s="41"/>
      <c r="M502" s="196"/>
      <c r="N502" s="197"/>
      <c r="O502" s="66"/>
      <c r="P502" s="66"/>
      <c r="Q502" s="66"/>
      <c r="R502" s="66"/>
      <c r="S502" s="66"/>
      <c r="T502" s="67"/>
      <c r="U502" s="36"/>
      <c r="V502" s="36"/>
      <c r="W502" s="36"/>
      <c r="X502" s="36"/>
      <c r="Y502" s="36"/>
      <c r="Z502" s="36"/>
      <c r="AA502" s="36"/>
      <c r="AB502" s="36"/>
      <c r="AC502" s="36"/>
      <c r="AD502" s="36"/>
      <c r="AE502" s="36"/>
      <c r="AT502" s="19" t="s">
        <v>180</v>
      </c>
      <c r="AU502" s="19" t="s">
        <v>82</v>
      </c>
    </row>
    <row r="503" spans="1:65" s="2" customFormat="1" ht="11.25">
      <c r="A503" s="36"/>
      <c r="B503" s="37"/>
      <c r="C503" s="38"/>
      <c r="D503" s="198" t="s">
        <v>182</v>
      </c>
      <c r="E503" s="38"/>
      <c r="F503" s="199" t="s">
        <v>753</v>
      </c>
      <c r="G503" s="38"/>
      <c r="H503" s="38"/>
      <c r="I503" s="195"/>
      <c r="J503" s="38"/>
      <c r="K503" s="38"/>
      <c r="L503" s="41"/>
      <c r="M503" s="196"/>
      <c r="N503" s="197"/>
      <c r="O503" s="66"/>
      <c r="P503" s="66"/>
      <c r="Q503" s="66"/>
      <c r="R503" s="66"/>
      <c r="S503" s="66"/>
      <c r="T503" s="67"/>
      <c r="U503" s="36"/>
      <c r="V503" s="36"/>
      <c r="W503" s="36"/>
      <c r="X503" s="36"/>
      <c r="Y503" s="36"/>
      <c r="Z503" s="36"/>
      <c r="AA503" s="36"/>
      <c r="AB503" s="36"/>
      <c r="AC503" s="36"/>
      <c r="AD503" s="36"/>
      <c r="AE503" s="36"/>
      <c r="AT503" s="19" t="s">
        <v>182</v>
      </c>
      <c r="AU503" s="19" t="s">
        <v>82</v>
      </c>
    </row>
    <row r="504" spans="1:65" s="2" customFormat="1" ht="24.2" customHeight="1">
      <c r="A504" s="36"/>
      <c r="B504" s="37"/>
      <c r="C504" s="180" t="s">
        <v>654</v>
      </c>
      <c r="D504" s="180" t="s">
        <v>173</v>
      </c>
      <c r="E504" s="181" t="s">
        <v>755</v>
      </c>
      <c r="F504" s="182" t="s">
        <v>756</v>
      </c>
      <c r="G504" s="183" t="s">
        <v>252</v>
      </c>
      <c r="H504" s="184">
        <v>257.62799999999999</v>
      </c>
      <c r="I504" s="185"/>
      <c r="J504" s="186">
        <f>ROUND(I504*H504,2)</f>
        <v>0</v>
      </c>
      <c r="K504" s="182" t="s">
        <v>177</v>
      </c>
      <c r="L504" s="41"/>
      <c r="M504" s="187" t="s">
        <v>19</v>
      </c>
      <c r="N504" s="188" t="s">
        <v>44</v>
      </c>
      <c r="O504" s="66"/>
      <c r="P504" s="189">
        <f>O504*H504</f>
        <v>0</v>
      </c>
      <c r="Q504" s="189">
        <v>0</v>
      </c>
      <c r="R504" s="189">
        <f>Q504*H504</f>
        <v>0</v>
      </c>
      <c r="S504" s="189">
        <v>0</v>
      </c>
      <c r="T504" s="190">
        <f>S504*H504</f>
        <v>0</v>
      </c>
      <c r="U504" s="36"/>
      <c r="V504" s="36"/>
      <c r="W504" s="36"/>
      <c r="X504" s="36"/>
      <c r="Y504" s="36"/>
      <c r="Z504" s="36"/>
      <c r="AA504" s="36"/>
      <c r="AB504" s="36"/>
      <c r="AC504" s="36"/>
      <c r="AD504" s="36"/>
      <c r="AE504" s="36"/>
      <c r="AR504" s="191" t="s">
        <v>178</v>
      </c>
      <c r="AT504" s="191" t="s">
        <v>173</v>
      </c>
      <c r="AU504" s="191" t="s">
        <v>82</v>
      </c>
      <c r="AY504" s="19" t="s">
        <v>171</v>
      </c>
      <c r="BE504" s="192">
        <f>IF(N504="základní",J504,0)</f>
        <v>0</v>
      </c>
      <c r="BF504" s="192">
        <f>IF(N504="snížená",J504,0)</f>
        <v>0</v>
      </c>
      <c r="BG504" s="192">
        <f>IF(N504="zákl. přenesená",J504,0)</f>
        <v>0</v>
      </c>
      <c r="BH504" s="192">
        <f>IF(N504="sníž. přenesená",J504,0)</f>
        <v>0</v>
      </c>
      <c r="BI504" s="192">
        <f>IF(N504="nulová",J504,0)</f>
        <v>0</v>
      </c>
      <c r="BJ504" s="19" t="s">
        <v>80</v>
      </c>
      <c r="BK504" s="192">
        <f>ROUND(I504*H504,2)</f>
        <v>0</v>
      </c>
      <c r="BL504" s="19" t="s">
        <v>178</v>
      </c>
      <c r="BM504" s="191" t="s">
        <v>1731</v>
      </c>
    </row>
    <row r="505" spans="1:65" s="2" customFormat="1" ht="39">
      <c r="A505" s="36"/>
      <c r="B505" s="37"/>
      <c r="C505" s="38"/>
      <c r="D505" s="193" t="s">
        <v>180</v>
      </c>
      <c r="E505" s="38"/>
      <c r="F505" s="194" t="s">
        <v>758</v>
      </c>
      <c r="G505" s="38"/>
      <c r="H505" s="38"/>
      <c r="I505" s="195"/>
      <c r="J505" s="38"/>
      <c r="K505" s="38"/>
      <c r="L505" s="41"/>
      <c r="M505" s="196"/>
      <c r="N505" s="197"/>
      <c r="O505" s="66"/>
      <c r="P505" s="66"/>
      <c r="Q505" s="66"/>
      <c r="R505" s="66"/>
      <c r="S505" s="66"/>
      <c r="T505" s="67"/>
      <c r="U505" s="36"/>
      <c r="V505" s="36"/>
      <c r="W505" s="36"/>
      <c r="X505" s="36"/>
      <c r="Y505" s="36"/>
      <c r="Z505" s="36"/>
      <c r="AA505" s="36"/>
      <c r="AB505" s="36"/>
      <c r="AC505" s="36"/>
      <c r="AD505" s="36"/>
      <c r="AE505" s="36"/>
      <c r="AT505" s="19" t="s">
        <v>180</v>
      </c>
      <c r="AU505" s="19" t="s">
        <v>82</v>
      </c>
    </row>
    <row r="506" spans="1:65" s="2" customFormat="1" ht="11.25">
      <c r="A506" s="36"/>
      <c r="B506" s="37"/>
      <c r="C506" s="38"/>
      <c r="D506" s="198" t="s">
        <v>182</v>
      </c>
      <c r="E506" s="38"/>
      <c r="F506" s="199" t="s">
        <v>759</v>
      </c>
      <c r="G506" s="38"/>
      <c r="H506" s="38"/>
      <c r="I506" s="195"/>
      <c r="J506" s="38"/>
      <c r="K506" s="38"/>
      <c r="L506" s="41"/>
      <c r="M506" s="196"/>
      <c r="N506" s="197"/>
      <c r="O506" s="66"/>
      <c r="P506" s="66"/>
      <c r="Q506" s="66"/>
      <c r="R506" s="66"/>
      <c r="S506" s="66"/>
      <c r="T506" s="67"/>
      <c r="U506" s="36"/>
      <c r="V506" s="36"/>
      <c r="W506" s="36"/>
      <c r="X506" s="36"/>
      <c r="Y506" s="36"/>
      <c r="Z506" s="36"/>
      <c r="AA506" s="36"/>
      <c r="AB506" s="36"/>
      <c r="AC506" s="36"/>
      <c r="AD506" s="36"/>
      <c r="AE506" s="36"/>
      <c r="AT506" s="19" t="s">
        <v>182</v>
      </c>
      <c r="AU506" s="19" t="s">
        <v>82</v>
      </c>
    </row>
    <row r="507" spans="1:65" s="13" customFormat="1" ht="11.25">
      <c r="B507" s="200"/>
      <c r="C507" s="201"/>
      <c r="D507" s="193" t="s">
        <v>184</v>
      </c>
      <c r="E507" s="202" t="s">
        <v>19</v>
      </c>
      <c r="F507" s="203" t="s">
        <v>1732</v>
      </c>
      <c r="G507" s="201"/>
      <c r="H507" s="202" t="s">
        <v>19</v>
      </c>
      <c r="I507" s="204"/>
      <c r="J507" s="201"/>
      <c r="K507" s="201"/>
      <c r="L507" s="205"/>
      <c r="M507" s="206"/>
      <c r="N507" s="207"/>
      <c r="O507" s="207"/>
      <c r="P507" s="207"/>
      <c r="Q507" s="207"/>
      <c r="R507" s="207"/>
      <c r="S507" s="207"/>
      <c r="T507" s="208"/>
      <c r="AT507" s="209" t="s">
        <v>184</v>
      </c>
      <c r="AU507" s="209" t="s">
        <v>82</v>
      </c>
      <c r="AV507" s="13" t="s">
        <v>80</v>
      </c>
      <c r="AW507" s="13" t="s">
        <v>35</v>
      </c>
      <c r="AX507" s="13" t="s">
        <v>73</v>
      </c>
      <c r="AY507" s="209" t="s">
        <v>171</v>
      </c>
    </row>
    <row r="508" spans="1:65" s="14" customFormat="1" ht="11.25">
      <c r="B508" s="210"/>
      <c r="C508" s="211"/>
      <c r="D508" s="193" t="s">
        <v>184</v>
      </c>
      <c r="E508" s="212" t="s">
        <v>19</v>
      </c>
      <c r="F508" s="213" t="s">
        <v>1733</v>
      </c>
      <c r="G508" s="211"/>
      <c r="H508" s="214">
        <v>257.62799999999999</v>
      </c>
      <c r="I508" s="215"/>
      <c r="J508" s="211"/>
      <c r="K508" s="211"/>
      <c r="L508" s="216"/>
      <c r="M508" s="217"/>
      <c r="N508" s="218"/>
      <c r="O508" s="218"/>
      <c r="P508" s="218"/>
      <c r="Q508" s="218"/>
      <c r="R508" s="218"/>
      <c r="S508" s="218"/>
      <c r="T508" s="219"/>
      <c r="AT508" s="220" t="s">
        <v>184</v>
      </c>
      <c r="AU508" s="220" t="s">
        <v>82</v>
      </c>
      <c r="AV508" s="14" t="s">
        <v>82</v>
      </c>
      <c r="AW508" s="14" t="s">
        <v>35</v>
      </c>
      <c r="AX508" s="14" t="s">
        <v>73</v>
      </c>
      <c r="AY508" s="220" t="s">
        <v>171</v>
      </c>
    </row>
    <row r="509" spans="1:65" s="15" customFormat="1" ht="11.25">
      <c r="B509" s="221"/>
      <c r="C509" s="222"/>
      <c r="D509" s="193" t="s">
        <v>184</v>
      </c>
      <c r="E509" s="223" t="s">
        <v>19</v>
      </c>
      <c r="F509" s="224" t="s">
        <v>189</v>
      </c>
      <c r="G509" s="222"/>
      <c r="H509" s="225">
        <v>257.62799999999999</v>
      </c>
      <c r="I509" s="226"/>
      <c r="J509" s="222"/>
      <c r="K509" s="222"/>
      <c r="L509" s="227"/>
      <c r="M509" s="228"/>
      <c r="N509" s="229"/>
      <c r="O509" s="229"/>
      <c r="P509" s="229"/>
      <c r="Q509" s="229"/>
      <c r="R509" s="229"/>
      <c r="S509" s="229"/>
      <c r="T509" s="230"/>
      <c r="AT509" s="231" t="s">
        <v>184</v>
      </c>
      <c r="AU509" s="231" t="s">
        <v>82</v>
      </c>
      <c r="AV509" s="15" t="s">
        <v>178</v>
      </c>
      <c r="AW509" s="15" t="s">
        <v>35</v>
      </c>
      <c r="AX509" s="15" t="s">
        <v>80</v>
      </c>
      <c r="AY509" s="231" t="s">
        <v>171</v>
      </c>
    </row>
    <row r="510" spans="1:65" s="2" customFormat="1" ht="24.2" customHeight="1">
      <c r="A510" s="36"/>
      <c r="B510" s="37"/>
      <c r="C510" s="180" t="s">
        <v>664</v>
      </c>
      <c r="D510" s="180" t="s">
        <v>173</v>
      </c>
      <c r="E510" s="181" t="s">
        <v>763</v>
      </c>
      <c r="F510" s="182" t="s">
        <v>764</v>
      </c>
      <c r="G510" s="183" t="s">
        <v>252</v>
      </c>
      <c r="H510" s="184">
        <v>85.876000000000005</v>
      </c>
      <c r="I510" s="185"/>
      <c r="J510" s="186">
        <f>ROUND(I510*H510,2)</f>
        <v>0</v>
      </c>
      <c r="K510" s="182" t="s">
        <v>177</v>
      </c>
      <c r="L510" s="41"/>
      <c r="M510" s="187" t="s">
        <v>19</v>
      </c>
      <c r="N510" s="188" t="s">
        <v>44</v>
      </c>
      <c r="O510" s="66"/>
      <c r="P510" s="189">
        <f>O510*H510</f>
        <v>0</v>
      </c>
      <c r="Q510" s="189">
        <v>0</v>
      </c>
      <c r="R510" s="189">
        <f>Q510*H510</f>
        <v>0</v>
      </c>
      <c r="S510" s="189">
        <v>0</v>
      </c>
      <c r="T510" s="190">
        <f>S510*H510</f>
        <v>0</v>
      </c>
      <c r="U510" s="36"/>
      <c r="V510" s="36"/>
      <c r="W510" s="36"/>
      <c r="X510" s="36"/>
      <c r="Y510" s="36"/>
      <c r="Z510" s="36"/>
      <c r="AA510" s="36"/>
      <c r="AB510" s="36"/>
      <c r="AC510" s="36"/>
      <c r="AD510" s="36"/>
      <c r="AE510" s="36"/>
      <c r="AR510" s="191" t="s">
        <v>178</v>
      </c>
      <c r="AT510" s="191" t="s">
        <v>173</v>
      </c>
      <c r="AU510" s="191" t="s">
        <v>82</v>
      </c>
      <c r="AY510" s="19" t="s">
        <v>171</v>
      </c>
      <c r="BE510" s="192">
        <f>IF(N510="základní",J510,0)</f>
        <v>0</v>
      </c>
      <c r="BF510" s="192">
        <f>IF(N510="snížená",J510,0)</f>
        <v>0</v>
      </c>
      <c r="BG510" s="192">
        <f>IF(N510="zákl. přenesená",J510,0)</f>
        <v>0</v>
      </c>
      <c r="BH510" s="192">
        <f>IF(N510="sníž. přenesená",J510,0)</f>
        <v>0</v>
      </c>
      <c r="BI510" s="192">
        <f>IF(N510="nulová",J510,0)</f>
        <v>0</v>
      </c>
      <c r="BJ510" s="19" t="s">
        <v>80</v>
      </c>
      <c r="BK510" s="192">
        <f>ROUND(I510*H510,2)</f>
        <v>0</v>
      </c>
      <c r="BL510" s="19" t="s">
        <v>178</v>
      </c>
      <c r="BM510" s="191" t="s">
        <v>1734</v>
      </c>
    </row>
    <row r="511" spans="1:65" s="2" customFormat="1" ht="19.5">
      <c r="A511" s="36"/>
      <c r="B511" s="37"/>
      <c r="C511" s="38"/>
      <c r="D511" s="193" t="s">
        <v>180</v>
      </c>
      <c r="E511" s="38"/>
      <c r="F511" s="194" t="s">
        <v>766</v>
      </c>
      <c r="G511" s="38"/>
      <c r="H511" s="38"/>
      <c r="I511" s="195"/>
      <c r="J511" s="38"/>
      <c r="K511" s="38"/>
      <c r="L511" s="41"/>
      <c r="M511" s="196"/>
      <c r="N511" s="197"/>
      <c r="O511" s="66"/>
      <c r="P511" s="66"/>
      <c r="Q511" s="66"/>
      <c r="R511" s="66"/>
      <c r="S511" s="66"/>
      <c r="T511" s="67"/>
      <c r="U511" s="36"/>
      <c r="V511" s="36"/>
      <c r="W511" s="36"/>
      <c r="X511" s="36"/>
      <c r="Y511" s="36"/>
      <c r="Z511" s="36"/>
      <c r="AA511" s="36"/>
      <c r="AB511" s="36"/>
      <c r="AC511" s="36"/>
      <c r="AD511" s="36"/>
      <c r="AE511" s="36"/>
      <c r="AT511" s="19" t="s">
        <v>180</v>
      </c>
      <c r="AU511" s="19" t="s">
        <v>82</v>
      </c>
    </row>
    <row r="512" spans="1:65" s="2" customFormat="1" ht="11.25">
      <c r="A512" s="36"/>
      <c r="B512" s="37"/>
      <c r="C512" s="38"/>
      <c r="D512" s="198" t="s">
        <v>182</v>
      </c>
      <c r="E512" s="38"/>
      <c r="F512" s="199" t="s">
        <v>767</v>
      </c>
      <c r="G512" s="38"/>
      <c r="H512" s="38"/>
      <c r="I512" s="195"/>
      <c r="J512" s="38"/>
      <c r="K512" s="38"/>
      <c r="L512" s="41"/>
      <c r="M512" s="196"/>
      <c r="N512" s="197"/>
      <c r="O512" s="66"/>
      <c r="P512" s="66"/>
      <c r="Q512" s="66"/>
      <c r="R512" s="66"/>
      <c r="S512" s="66"/>
      <c r="T512" s="67"/>
      <c r="U512" s="36"/>
      <c r="V512" s="36"/>
      <c r="W512" s="36"/>
      <c r="X512" s="36"/>
      <c r="Y512" s="36"/>
      <c r="Z512" s="36"/>
      <c r="AA512" s="36"/>
      <c r="AB512" s="36"/>
      <c r="AC512" s="36"/>
      <c r="AD512" s="36"/>
      <c r="AE512" s="36"/>
      <c r="AT512" s="19" t="s">
        <v>182</v>
      </c>
      <c r="AU512" s="19" t="s">
        <v>82</v>
      </c>
    </row>
    <row r="513" spans="1:65" s="12" customFormat="1" ht="22.9" customHeight="1">
      <c r="B513" s="164"/>
      <c r="C513" s="165"/>
      <c r="D513" s="166" t="s">
        <v>72</v>
      </c>
      <c r="E513" s="178" t="s">
        <v>768</v>
      </c>
      <c r="F513" s="178" t="s">
        <v>769</v>
      </c>
      <c r="G513" s="165"/>
      <c r="H513" s="165"/>
      <c r="I513" s="168"/>
      <c r="J513" s="179">
        <f>BK513</f>
        <v>0</v>
      </c>
      <c r="K513" s="165"/>
      <c r="L513" s="170"/>
      <c r="M513" s="171"/>
      <c r="N513" s="172"/>
      <c r="O513" s="172"/>
      <c r="P513" s="173">
        <f>SUM(P514:P519)</f>
        <v>0</v>
      </c>
      <c r="Q513" s="172"/>
      <c r="R513" s="173">
        <f>SUM(R514:R519)</f>
        <v>0</v>
      </c>
      <c r="S513" s="172"/>
      <c r="T513" s="174">
        <f>SUM(T514:T519)</f>
        <v>0</v>
      </c>
      <c r="AR513" s="175" t="s">
        <v>80</v>
      </c>
      <c r="AT513" s="176" t="s">
        <v>72</v>
      </c>
      <c r="AU513" s="176" t="s">
        <v>80</v>
      </c>
      <c r="AY513" s="175" t="s">
        <v>171</v>
      </c>
      <c r="BK513" s="177">
        <f>SUM(BK514:BK519)</f>
        <v>0</v>
      </c>
    </row>
    <row r="514" spans="1:65" s="2" customFormat="1" ht="24.2" customHeight="1">
      <c r="A514" s="36"/>
      <c r="B514" s="37"/>
      <c r="C514" s="180" t="s">
        <v>673</v>
      </c>
      <c r="D514" s="180" t="s">
        <v>173</v>
      </c>
      <c r="E514" s="181" t="s">
        <v>1735</v>
      </c>
      <c r="F514" s="182" t="s">
        <v>1736</v>
      </c>
      <c r="G514" s="183" t="s">
        <v>252</v>
      </c>
      <c r="H514" s="184">
        <v>272.99</v>
      </c>
      <c r="I514" s="185"/>
      <c r="J514" s="186">
        <f>ROUND(I514*H514,2)</f>
        <v>0</v>
      </c>
      <c r="K514" s="182" t="s">
        <v>177</v>
      </c>
      <c r="L514" s="41"/>
      <c r="M514" s="187" t="s">
        <v>19</v>
      </c>
      <c r="N514" s="188" t="s">
        <v>44</v>
      </c>
      <c r="O514" s="66"/>
      <c r="P514" s="189">
        <f>O514*H514</f>
        <v>0</v>
      </c>
      <c r="Q514" s="189">
        <v>0</v>
      </c>
      <c r="R514" s="189">
        <f>Q514*H514</f>
        <v>0</v>
      </c>
      <c r="S514" s="189">
        <v>0</v>
      </c>
      <c r="T514" s="190">
        <f>S514*H514</f>
        <v>0</v>
      </c>
      <c r="U514" s="36"/>
      <c r="V514" s="36"/>
      <c r="W514" s="36"/>
      <c r="X514" s="36"/>
      <c r="Y514" s="36"/>
      <c r="Z514" s="36"/>
      <c r="AA514" s="36"/>
      <c r="AB514" s="36"/>
      <c r="AC514" s="36"/>
      <c r="AD514" s="36"/>
      <c r="AE514" s="36"/>
      <c r="AR514" s="191" t="s">
        <v>178</v>
      </c>
      <c r="AT514" s="191" t="s">
        <v>173</v>
      </c>
      <c r="AU514" s="191" t="s">
        <v>82</v>
      </c>
      <c r="AY514" s="19" t="s">
        <v>171</v>
      </c>
      <c r="BE514" s="192">
        <f>IF(N514="základní",J514,0)</f>
        <v>0</v>
      </c>
      <c r="BF514" s="192">
        <f>IF(N514="snížená",J514,0)</f>
        <v>0</v>
      </c>
      <c r="BG514" s="192">
        <f>IF(N514="zákl. přenesená",J514,0)</f>
        <v>0</v>
      </c>
      <c r="BH514" s="192">
        <f>IF(N514="sníž. přenesená",J514,0)</f>
        <v>0</v>
      </c>
      <c r="BI514" s="192">
        <f>IF(N514="nulová",J514,0)</f>
        <v>0</v>
      </c>
      <c r="BJ514" s="19" t="s">
        <v>80</v>
      </c>
      <c r="BK514" s="192">
        <f>ROUND(I514*H514,2)</f>
        <v>0</v>
      </c>
      <c r="BL514" s="19" t="s">
        <v>178</v>
      </c>
      <c r="BM514" s="191" t="s">
        <v>1737</v>
      </c>
    </row>
    <row r="515" spans="1:65" s="2" customFormat="1" ht="29.25">
      <c r="A515" s="36"/>
      <c r="B515" s="37"/>
      <c r="C515" s="38"/>
      <c r="D515" s="193" t="s">
        <v>180</v>
      </c>
      <c r="E515" s="38"/>
      <c r="F515" s="194" t="s">
        <v>1738</v>
      </c>
      <c r="G515" s="38"/>
      <c r="H515" s="38"/>
      <c r="I515" s="195"/>
      <c r="J515" s="38"/>
      <c r="K515" s="38"/>
      <c r="L515" s="41"/>
      <c r="M515" s="196"/>
      <c r="N515" s="197"/>
      <c r="O515" s="66"/>
      <c r="P515" s="66"/>
      <c r="Q515" s="66"/>
      <c r="R515" s="66"/>
      <c r="S515" s="66"/>
      <c r="T515" s="67"/>
      <c r="U515" s="36"/>
      <c r="V515" s="36"/>
      <c r="W515" s="36"/>
      <c r="X515" s="36"/>
      <c r="Y515" s="36"/>
      <c r="Z515" s="36"/>
      <c r="AA515" s="36"/>
      <c r="AB515" s="36"/>
      <c r="AC515" s="36"/>
      <c r="AD515" s="36"/>
      <c r="AE515" s="36"/>
      <c r="AT515" s="19" t="s">
        <v>180</v>
      </c>
      <c r="AU515" s="19" t="s">
        <v>82</v>
      </c>
    </row>
    <row r="516" spans="1:65" s="2" customFormat="1" ht="11.25">
      <c r="A516" s="36"/>
      <c r="B516" s="37"/>
      <c r="C516" s="38"/>
      <c r="D516" s="198" t="s">
        <v>182</v>
      </c>
      <c r="E516" s="38"/>
      <c r="F516" s="199" t="s">
        <v>1739</v>
      </c>
      <c r="G516" s="38"/>
      <c r="H516" s="38"/>
      <c r="I516" s="195"/>
      <c r="J516" s="38"/>
      <c r="K516" s="38"/>
      <c r="L516" s="41"/>
      <c r="M516" s="196"/>
      <c r="N516" s="197"/>
      <c r="O516" s="66"/>
      <c r="P516" s="66"/>
      <c r="Q516" s="66"/>
      <c r="R516" s="66"/>
      <c r="S516" s="66"/>
      <c r="T516" s="67"/>
      <c r="U516" s="36"/>
      <c r="V516" s="36"/>
      <c r="W516" s="36"/>
      <c r="X516" s="36"/>
      <c r="Y516" s="36"/>
      <c r="Z516" s="36"/>
      <c r="AA516" s="36"/>
      <c r="AB516" s="36"/>
      <c r="AC516" s="36"/>
      <c r="AD516" s="36"/>
      <c r="AE516" s="36"/>
      <c r="AT516" s="19" t="s">
        <v>182</v>
      </c>
      <c r="AU516" s="19" t="s">
        <v>82</v>
      </c>
    </row>
    <row r="517" spans="1:65" s="2" customFormat="1" ht="33" customHeight="1">
      <c r="A517" s="36"/>
      <c r="B517" s="37"/>
      <c r="C517" s="180" t="s">
        <v>680</v>
      </c>
      <c r="D517" s="180" t="s">
        <v>173</v>
      </c>
      <c r="E517" s="181" t="s">
        <v>1740</v>
      </c>
      <c r="F517" s="182" t="s">
        <v>1741</v>
      </c>
      <c r="G517" s="183" t="s">
        <v>252</v>
      </c>
      <c r="H517" s="184">
        <v>272.99</v>
      </c>
      <c r="I517" s="185"/>
      <c r="J517" s="186">
        <f>ROUND(I517*H517,2)</f>
        <v>0</v>
      </c>
      <c r="K517" s="182" t="s">
        <v>177</v>
      </c>
      <c r="L517" s="41"/>
      <c r="M517" s="187" t="s">
        <v>19</v>
      </c>
      <c r="N517" s="188" t="s">
        <v>44</v>
      </c>
      <c r="O517" s="66"/>
      <c r="P517" s="189">
        <f>O517*H517</f>
        <v>0</v>
      </c>
      <c r="Q517" s="189">
        <v>0</v>
      </c>
      <c r="R517" s="189">
        <f>Q517*H517</f>
        <v>0</v>
      </c>
      <c r="S517" s="189">
        <v>0</v>
      </c>
      <c r="T517" s="190">
        <f>S517*H517</f>
        <v>0</v>
      </c>
      <c r="U517" s="36"/>
      <c r="V517" s="36"/>
      <c r="W517" s="36"/>
      <c r="X517" s="36"/>
      <c r="Y517" s="36"/>
      <c r="Z517" s="36"/>
      <c r="AA517" s="36"/>
      <c r="AB517" s="36"/>
      <c r="AC517" s="36"/>
      <c r="AD517" s="36"/>
      <c r="AE517" s="36"/>
      <c r="AR517" s="191" t="s">
        <v>178</v>
      </c>
      <c r="AT517" s="191" t="s">
        <v>173</v>
      </c>
      <c r="AU517" s="191" t="s">
        <v>82</v>
      </c>
      <c r="AY517" s="19" t="s">
        <v>171</v>
      </c>
      <c r="BE517" s="192">
        <f>IF(N517="základní",J517,0)</f>
        <v>0</v>
      </c>
      <c r="BF517" s="192">
        <f>IF(N517="snížená",J517,0)</f>
        <v>0</v>
      </c>
      <c r="BG517" s="192">
        <f>IF(N517="zákl. přenesená",J517,0)</f>
        <v>0</v>
      </c>
      <c r="BH517" s="192">
        <f>IF(N517="sníž. přenesená",J517,0)</f>
        <v>0</v>
      </c>
      <c r="BI517" s="192">
        <f>IF(N517="nulová",J517,0)</f>
        <v>0</v>
      </c>
      <c r="BJ517" s="19" t="s">
        <v>80</v>
      </c>
      <c r="BK517" s="192">
        <f>ROUND(I517*H517,2)</f>
        <v>0</v>
      </c>
      <c r="BL517" s="19" t="s">
        <v>178</v>
      </c>
      <c r="BM517" s="191" t="s">
        <v>1742</v>
      </c>
    </row>
    <row r="518" spans="1:65" s="2" customFormat="1" ht="29.25">
      <c r="A518" s="36"/>
      <c r="B518" s="37"/>
      <c r="C518" s="38"/>
      <c r="D518" s="193" t="s">
        <v>180</v>
      </c>
      <c r="E518" s="38"/>
      <c r="F518" s="194" t="s">
        <v>1743</v>
      </c>
      <c r="G518" s="38"/>
      <c r="H518" s="38"/>
      <c r="I518" s="195"/>
      <c r="J518" s="38"/>
      <c r="K518" s="38"/>
      <c r="L518" s="41"/>
      <c r="M518" s="196"/>
      <c r="N518" s="197"/>
      <c r="O518" s="66"/>
      <c r="P518" s="66"/>
      <c r="Q518" s="66"/>
      <c r="R518" s="66"/>
      <c r="S518" s="66"/>
      <c r="T518" s="67"/>
      <c r="U518" s="36"/>
      <c r="V518" s="36"/>
      <c r="W518" s="36"/>
      <c r="X518" s="36"/>
      <c r="Y518" s="36"/>
      <c r="Z518" s="36"/>
      <c r="AA518" s="36"/>
      <c r="AB518" s="36"/>
      <c r="AC518" s="36"/>
      <c r="AD518" s="36"/>
      <c r="AE518" s="36"/>
      <c r="AT518" s="19" t="s">
        <v>180</v>
      </c>
      <c r="AU518" s="19" t="s">
        <v>82</v>
      </c>
    </row>
    <row r="519" spans="1:65" s="2" customFormat="1" ht="11.25">
      <c r="A519" s="36"/>
      <c r="B519" s="37"/>
      <c r="C519" s="38"/>
      <c r="D519" s="198" t="s">
        <v>182</v>
      </c>
      <c r="E519" s="38"/>
      <c r="F519" s="199" t="s">
        <v>1744</v>
      </c>
      <c r="G519" s="38"/>
      <c r="H519" s="38"/>
      <c r="I519" s="195"/>
      <c r="J519" s="38"/>
      <c r="K519" s="38"/>
      <c r="L519" s="41"/>
      <c r="M519" s="196"/>
      <c r="N519" s="197"/>
      <c r="O519" s="66"/>
      <c r="P519" s="66"/>
      <c r="Q519" s="66"/>
      <c r="R519" s="66"/>
      <c r="S519" s="66"/>
      <c r="T519" s="67"/>
      <c r="U519" s="36"/>
      <c r="V519" s="36"/>
      <c r="W519" s="36"/>
      <c r="X519" s="36"/>
      <c r="Y519" s="36"/>
      <c r="Z519" s="36"/>
      <c r="AA519" s="36"/>
      <c r="AB519" s="36"/>
      <c r="AC519" s="36"/>
      <c r="AD519" s="36"/>
      <c r="AE519" s="36"/>
      <c r="AT519" s="19" t="s">
        <v>182</v>
      </c>
      <c r="AU519" s="19" t="s">
        <v>82</v>
      </c>
    </row>
    <row r="520" spans="1:65" s="12" customFormat="1" ht="25.9" customHeight="1">
      <c r="B520" s="164"/>
      <c r="C520" s="165"/>
      <c r="D520" s="166" t="s">
        <v>72</v>
      </c>
      <c r="E520" s="167" t="s">
        <v>782</v>
      </c>
      <c r="F520" s="167" t="s">
        <v>783</v>
      </c>
      <c r="G520" s="165"/>
      <c r="H520" s="165"/>
      <c r="I520" s="168"/>
      <c r="J520" s="169">
        <f>BK520</f>
        <v>0</v>
      </c>
      <c r="K520" s="165"/>
      <c r="L520" s="170"/>
      <c r="M520" s="171"/>
      <c r="N520" s="172"/>
      <c r="O520" s="172"/>
      <c r="P520" s="173">
        <f>P521</f>
        <v>0</v>
      </c>
      <c r="Q520" s="172"/>
      <c r="R520" s="173">
        <f>R521</f>
        <v>8.5999999999999993E-2</v>
      </c>
      <c r="S520" s="172"/>
      <c r="T520" s="174">
        <f>T521</f>
        <v>0</v>
      </c>
      <c r="AR520" s="175" t="s">
        <v>82</v>
      </c>
      <c r="AT520" s="176" t="s">
        <v>72</v>
      </c>
      <c r="AU520" s="176" t="s">
        <v>73</v>
      </c>
      <c r="AY520" s="175" t="s">
        <v>171</v>
      </c>
      <c r="BK520" s="177">
        <f>BK521</f>
        <v>0</v>
      </c>
    </row>
    <row r="521" spans="1:65" s="12" customFormat="1" ht="22.9" customHeight="1">
      <c r="B521" s="164"/>
      <c r="C521" s="165"/>
      <c r="D521" s="166" t="s">
        <v>72</v>
      </c>
      <c r="E521" s="178" t="s">
        <v>784</v>
      </c>
      <c r="F521" s="178" t="s">
        <v>785</v>
      </c>
      <c r="G521" s="165"/>
      <c r="H521" s="165"/>
      <c r="I521" s="168"/>
      <c r="J521" s="179">
        <f>BK521</f>
        <v>0</v>
      </c>
      <c r="K521" s="165"/>
      <c r="L521" s="170"/>
      <c r="M521" s="171"/>
      <c r="N521" s="172"/>
      <c r="O521" s="172"/>
      <c r="P521" s="173">
        <f>SUM(P522:P550)</f>
        <v>0</v>
      </c>
      <c r="Q521" s="172"/>
      <c r="R521" s="173">
        <f>SUM(R522:R550)</f>
        <v>8.5999999999999993E-2</v>
      </c>
      <c r="S521" s="172"/>
      <c r="T521" s="174">
        <f>SUM(T522:T550)</f>
        <v>0</v>
      </c>
      <c r="AR521" s="175" t="s">
        <v>82</v>
      </c>
      <c r="AT521" s="176" t="s">
        <v>72</v>
      </c>
      <c r="AU521" s="176" t="s">
        <v>80</v>
      </c>
      <c r="AY521" s="175" t="s">
        <v>171</v>
      </c>
      <c r="BK521" s="177">
        <f>SUM(BK522:BK550)</f>
        <v>0</v>
      </c>
    </row>
    <row r="522" spans="1:65" s="2" customFormat="1" ht="24.2" customHeight="1">
      <c r="A522" s="36"/>
      <c r="B522" s="37"/>
      <c r="C522" s="180" t="s">
        <v>692</v>
      </c>
      <c r="D522" s="180" t="s">
        <v>173</v>
      </c>
      <c r="E522" s="181" t="s">
        <v>787</v>
      </c>
      <c r="F522" s="182" t="s">
        <v>788</v>
      </c>
      <c r="G522" s="183" t="s">
        <v>176</v>
      </c>
      <c r="H522" s="184">
        <v>74.799000000000007</v>
      </c>
      <c r="I522" s="185"/>
      <c r="J522" s="186">
        <f>ROUND(I522*H522,2)</f>
        <v>0</v>
      </c>
      <c r="K522" s="182" t="s">
        <v>177</v>
      </c>
      <c r="L522" s="41"/>
      <c r="M522" s="187" t="s">
        <v>19</v>
      </c>
      <c r="N522" s="188" t="s">
        <v>44</v>
      </c>
      <c r="O522" s="66"/>
      <c r="P522" s="189">
        <f>O522*H522</f>
        <v>0</v>
      </c>
      <c r="Q522" s="189">
        <v>0</v>
      </c>
      <c r="R522" s="189">
        <f>Q522*H522</f>
        <v>0</v>
      </c>
      <c r="S522" s="189">
        <v>0</v>
      </c>
      <c r="T522" s="190">
        <f>S522*H522</f>
        <v>0</v>
      </c>
      <c r="U522" s="36"/>
      <c r="V522" s="36"/>
      <c r="W522" s="36"/>
      <c r="X522" s="36"/>
      <c r="Y522" s="36"/>
      <c r="Z522" s="36"/>
      <c r="AA522" s="36"/>
      <c r="AB522" s="36"/>
      <c r="AC522" s="36"/>
      <c r="AD522" s="36"/>
      <c r="AE522" s="36"/>
      <c r="AR522" s="191" t="s">
        <v>301</v>
      </c>
      <c r="AT522" s="191" t="s">
        <v>173</v>
      </c>
      <c r="AU522" s="191" t="s">
        <v>82</v>
      </c>
      <c r="AY522" s="19" t="s">
        <v>171</v>
      </c>
      <c r="BE522" s="192">
        <f>IF(N522="základní",J522,0)</f>
        <v>0</v>
      </c>
      <c r="BF522" s="192">
        <f>IF(N522="snížená",J522,0)</f>
        <v>0</v>
      </c>
      <c r="BG522" s="192">
        <f>IF(N522="zákl. přenesená",J522,0)</f>
        <v>0</v>
      </c>
      <c r="BH522" s="192">
        <f>IF(N522="sníž. přenesená",J522,0)</f>
        <v>0</v>
      </c>
      <c r="BI522" s="192">
        <f>IF(N522="nulová",J522,0)</f>
        <v>0</v>
      </c>
      <c r="BJ522" s="19" t="s">
        <v>80</v>
      </c>
      <c r="BK522" s="192">
        <f>ROUND(I522*H522,2)</f>
        <v>0</v>
      </c>
      <c r="BL522" s="19" t="s">
        <v>301</v>
      </c>
      <c r="BM522" s="191" t="s">
        <v>1745</v>
      </c>
    </row>
    <row r="523" spans="1:65" s="2" customFormat="1" ht="19.5">
      <c r="A523" s="36"/>
      <c r="B523" s="37"/>
      <c r="C523" s="38"/>
      <c r="D523" s="193" t="s">
        <v>180</v>
      </c>
      <c r="E523" s="38"/>
      <c r="F523" s="194" t="s">
        <v>790</v>
      </c>
      <c r="G523" s="38"/>
      <c r="H523" s="38"/>
      <c r="I523" s="195"/>
      <c r="J523" s="38"/>
      <c r="K523" s="38"/>
      <c r="L523" s="41"/>
      <c r="M523" s="196"/>
      <c r="N523" s="197"/>
      <c r="O523" s="66"/>
      <c r="P523" s="66"/>
      <c r="Q523" s="66"/>
      <c r="R523" s="66"/>
      <c r="S523" s="66"/>
      <c r="T523" s="67"/>
      <c r="U523" s="36"/>
      <c r="V523" s="36"/>
      <c r="W523" s="36"/>
      <c r="X523" s="36"/>
      <c r="Y523" s="36"/>
      <c r="Z523" s="36"/>
      <c r="AA523" s="36"/>
      <c r="AB523" s="36"/>
      <c r="AC523" s="36"/>
      <c r="AD523" s="36"/>
      <c r="AE523" s="36"/>
      <c r="AT523" s="19" t="s">
        <v>180</v>
      </c>
      <c r="AU523" s="19" t="s">
        <v>82</v>
      </c>
    </row>
    <row r="524" spans="1:65" s="2" customFormat="1" ht="11.25">
      <c r="A524" s="36"/>
      <c r="B524" s="37"/>
      <c r="C524" s="38"/>
      <c r="D524" s="198" t="s">
        <v>182</v>
      </c>
      <c r="E524" s="38"/>
      <c r="F524" s="199" t="s">
        <v>791</v>
      </c>
      <c r="G524" s="38"/>
      <c r="H524" s="38"/>
      <c r="I524" s="195"/>
      <c r="J524" s="38"/>
      <c r="K524" s="38"/>
      <c r="L524" s="41"/>
      <c r="M524" s="196"/>
      <c r="N524" s="197"/>
      <c r="O524" s="66"/>
      <c r="P524" s="66"/>
      <c r="Q524" s="66"/>
      <c r="R524" s="66"/>
      <c r="S524" s="66"/>
      <c r="T524" s="67"/>
      <c r="U524" s="36"/>
      <c r="V524" s="36"/>
      <c r="W524" s="36"/>
      <c r="X524" s="36"/>
      <c r="Y524" s="36"/>
      <c r="Z524" s="36"/>
      <c r="AA524" s="36"/>
      <c r="AB524" s="36"/>
      <c r="AC524" s="36"/>
      <c r="AD524" s="36"/>
      <c r="AE524" s="36"/>
      <c r="AT524" s="19" t="s">
        <v>182</v>
      </c>
      <c r="AU524" s="19" t="s">
        <v>82</v>
      </c>
    </row>
    <row r="525" spans="1:65" s="13" customFormat="1" ht="11.25">
      <c r="B525" s="200"/>
      <c r="C525" s="201"/>
      <c r="D525" s="193" t="s">
        <v>184</v>
      </c>
      <c r="E525" s="202" t="s">
        <v>19</v>
      </c>
      <c r="F525" s="203" t="s">
        <v>792</v>
      </c>
      <c r="G525" s="201"/>
      <c r="H525" s="202" t="s">
        <v>19</v>
      </c>
      <c r="I525" s="204"/>
      <c r="J525" s="201"/>
      <c r="K525" s="201"/>
      <c r="L525" s="205"/>
      <c r="M525" s="206"/>
      <c r="N525" s="207"/>
      <c r="O525" s="207"/>
      <c r="P525" s="207"/>
      <c r="Q525" s="207"/>
      <c r="R525" s="207"/>
      <c r="S525" s="207"/>
      <c r="T525" s="208"/>
      <c r="AT525" s="209" t="s">
        <v>184</v>
      </c>
      <c r="AU525" s="209" t="s">
        <v>82</v>
      </c>
      <c r="AV525" s="13" t="s">
        <v>80</v>
      </c>
      <c r="AW525" s="13" t="s">
        <v>35</v>
      </c>
      <c r="AX525" s="13" t="s">
        <v>73</v>
      </c>
      <c r="AY525" s="209" t="s">
        <v>171</v>
      </c>
    </row>
    <row r="526" spans="1:65" s="14" customFormat="1" ht="11.25">
      <c r="B526" s="210"/>
      <c r="C526" s="211"/>
      <c r="D526" s="193" t="s">
        <v>184</v>
      </c>
      <c r="E526" s="212" t="s">
        <v>19</v>
      </c>
      <c r="F526" s="213" t="s">
        <v>1746</v>
      </c>
      <c r="G526" s="211"/>
      <c r="H526" s="214">
        <v>40.485999999999997</v>
      </c>
      <c r="I526" s="215"/>
      <c r="J526" s="211"/>
      <c r="K526" s="211"/>
      <c r="L526" s="216"/>
      <c r="M526" s="217"/>
      <c r="N526" s="218"/>
      <c r="O526" s="218"/>
      <c r="P526" s="218"/>
      <c r="Q526" s="218"/>
      <c r="R526" s="218"/>
      <c r="S526" s="218"/>
      <c r="T526" s="219"/>
      <c r="AT526" s="220" t="s">
        <v>184</v>
      </c>
      <c r="AU526" s="220" t="s">
        <v>82</v>
      </c>
      <c r="AV526" s="14" t="s">
        <v>82</v>
      </c>
      <c r="AW526" s="14" t="s">
        <v>35</v>
      </c>
      <c r="AX526" s="14" t="s">
        <v>73</v>
      </c>
      <c r="AY526" s="220" t="s">
        <v>171</v>
      </c>
    </row>
    <row r="527" spans="1:65" s="13" customFormat="1" ht="11.25">
      <c r="B527" s="200"/>
      <c r="C527" s="201"/>
      <c r="D527" s="193" t="s">
        <v>184</v>
      </c>
      <c r="E527" s="202" t="s">
        <v>19</v>
      </c>
      <c r="F527" s="203" t="s">
        <v>794</v>
      </c>
      <c r="G527" s="201"/>
      <c r="H527" s="202" t="s">
        <v>19</v>
      </c>
      <c r="I527" s="204"/>
      <c r="J527" s="201"/>
      <c r="K527" s="201"/>
      <c r="L527" s="205"/>
      <c r="M527" s="206"/>
      <c r="N527" s="207"/>
      <c r="O527" s="207"/>
      <c r="P527" s="207"/>
      <c r="Q527" s="207"/>
      <c r="R527" s="207"/>
      <c r="S527" s="207"/>
      <c r="T527" s="208"/>
      <c r="AT527" s="209" t="s">
        <v>184</v>
      </c>
      <c r="AU527" s="209" t="s">
        <v>82</v>
      </c>
      <c r="AV527" s="13" t="s">
        <v>80</v>
      </c>
      <c r="AW527" s="13" t="s">
        <v>35</v>
      </c>
      <c r="AX527" s="13" t="s">
        <v>73</v>
      </c>
      <c r="AY527" s="209" t="s">
        <v>171</v>
      </c>
    </row>
    <row r="528" spans="1:65" s="14" customFormat="1" ht="11.25">
      <c r="B528" s="210"/>
      <c r="C528" s="211"/>
      <c r="D528" s="193" t="s">
        <v>184</v>
      </c>
      <c r="E528" s="212" t="s">
        <v>19</v>
      </c>
      <c r="F528" s="213" t="s">
        <v>1747</v>
      </c>
      <c r="G528" s="211"/>
      <c r="H528" s="214">
        <v>24.48</v>
      </c>
      <c r="I528" s="215"/>
      <c r="J528" s="211"/>
      <c r="K528" s="211"/>
      <c r="L528" s="216"/>
      <c r="M528" s="217"/>
      <c r="N528" s="218"/>
      <c r="O528" s="218"/>
      <c r="P528" s="218"/>
      <c r="Q528" s="218"/>
      <c r="R528" s="218"/>
      <c r="S528" s="218"/>
      <c r="T528" s="219"/>
      <c r="AT528" s="220" t="s">
        <v>184</v>
      </c>
      <c r="AU528" s="220" t="s">
        <v>82</v>
      </c>
      <c r="AV528" s="14" t="s">
        <v>82</v>
      </c>
      <c r="AW528" s="14" t="s">
        <v>35</v>
      </c>
      <c r="AX528" s="14" t="s">
        <v>73</v>
      </c>
      <c r="AY528" s="220" t="s">
        <v>171</v>
      </c>
    </row>
    <row r="529" spans="1:65" s="13" customFormat="1" ht="22.5">
      <c r="B529" s="200"/>
      <c r="C529" s="201"/>
      <c r="D529" s="193" t="s">
        <v>184</v>
      </c>
      <c r="E529" s="202" t="s">
        <v>19</v>
      </c>
      <c r="F529" s="203" t="s">
        <v>1748</v>
      </c>
      <c r="G529" s="201"/>
      <c r="H529" s="202" t="s">
        <v>19</v>
      </c>
      <c r="I529" s="204"/>
      <c r="J529" s="201"/>
      <c r="K529" s="201"/>
      <c r="L529" s="205"/>
      <c r="M529" s="206"/>
      <c r="N529" s="207"/>
      <c r="O529" s="207"/>
      <c r="P529" s="207"/>
      <c r="Q529" s="207"/>
      <c r="R529" s="207"/>
      <c r="S529" s="207"/>
      <c r="T529" s="208"/>
      <c r="AT529" s="209" t="s">
        <v>184</v>
      </c>
      <c r="AU529" s="209" t="s">
        <v>82</v>
      </c>
      <c r="AV529" s="13" t="s">
        <v>80</v>
      </c>
      <c r="AW529" s="13" t="s">
        <v>35</v>
      </c>
      <c r="AX529" s="13" t="s">
        <v>73</v>
      </c>
      <c r="AY529" s="209" t="s">
        <v>171</v>
      </c>
    </row>
    <row r="530" spans="1:65" s="14" customFormat="1" ht="11.25">
      <c r="B530" s="210"/>
      <c r="C530" s="211"/>
      <c r="D530" s="193" t="s">
        <v>184</v>
      </c>
      <c r="E530" s="212" t="s">
        <v>19</v>
      </c>
      <c r="F530" s="213" t="s">
        <v>1749</v>
      </c>
      <c r="G530" s="211"/>
      <c r="H530" s="214">
        <v>9.8330000000000002</v>
      </c>
      <c r="I530" s="215"/>
      <c r="J530" s="211"/>
      <c r="K530" s="211"/>
      <c r="L530" s="216"/>
      <c r="M530" s="217"/>
      <c r="N530" s="218"/>
      <c r="O530" s="218"/>
      <c r="P530" s="218"/>
      <c r="Q530" s="218"/>
      <c r="R530" s="218"/>
      <c r="S530" s="218"/>
      <c r="T530" s="219"/>
      <c r="AT530" s="220" t="s">
        <v>184</v>
      </c>
      <c r="AU530" s="220" t="s">
        <v>82</v>
      </c>
      <c r="AV530" s="14" t="s">
        <v>82</v>
      </c>
      <c r="AW530" s="14" t="s">
        <v>35</v>
      </c>
      <c r="AX530" s="14" t="s">
        <v>73</v>
      </c>
      <c r="AY530" s="220" t="s">
        <v>171</v>
      </c>
    </row>
    <row r="531" spans="1:65" s="15" customFormat="1" ht="11.25">
      <c r="B531" s="221"/>
      <c r="C531" s="222"/>
      <c r="D531" s="193" t="s">
        <v>184</v>
      </c>
      <c r="E531" s="223" t="s">
        <v>19</v>
      </c>
      <c r="F531" s="224" t="s">
        <v>189</v>
      </c>
      <c r="G531" s="222"/>
      <c r="H531" s="225">
        <v>74.798999999999992</v>
      </c>
      <c r="I531" s="226"/>
      <c r="J531" s="222"/>
      <c r="K531" s="222"/>
      <c r="L531" s="227"/>
      <c r="M531" s="228"/>
      <c r="N531" s="229"/>
      <c r="O531" s="229"/>
      <c r="P531" s="229"/>
      <c r="Q531" s="229"/>
      <c r="R531" s="229"/>
      <c r="S531" s="229"/>
      <c r="T531" s="230"/>
      <c r="AT531" s="231" t="s">
        <v>184</v>
      </c>
      <c r="AU531" s="231" t="s">
        <v>82</v>
      </c>
      <c r="AV531" s="15" t="s">
        <v>178</v>
      </c>
      <c r="AW531" s="15" t="s">
        <v>35</v>
      </c>
      <c r="AX531" s="15" t="s">
        <v>80</v>
      </c>
      <c r="AY531" s="231" t="s">
        <v>171</v>
      </c>
    </row>
    <row r="532" spans="1:65" s="2" customFormat="1" ht="16.5" customHeight="1">
      <c r="A532" s="36"/>
      <c r="B532" s="37"/>
      <c r="C532" s="232" t="s">
        <v>699</v>
      </c>
      <c r="D532" s="232" t="s">
        <v>335</v>
      </c>
      <c r="E532" s="233" t="s">
        <v>800</v>
      </c>
      <c r="F532" s="234" t="s">
        <v>801</v>
      </c>
      <c r="G532" s="235" t="s">
        <v>252</v>
      </c>
      <c r="H532" s="236">
        <v>2.5000000000000001E-2</v>
      </c>
      <c r="I532" s="237"/>
      <c r="J532" s="238">
        <f>ROUND(I532*H532,2)</f>
        <v>0</v>
      </c>
      <c r="K532" s="234" t="s">
        <v>177</v>
      </c>
      <c r="L532" s="239"/>
      <c r="M532" s="240" t="s">
        <v>19</v>
      </c>
      <c r="N532" s="241" t="s">
        <v>44</v>
      </c>
      <c r="O532" s="66"/>
      <c r="P532" s="189">
        <f>O532*H532</f>
        <v>0</v>
      </c>
      <c r="Q532" s="189">
        <v>1</v>
      </c>
      <c r="R532" s="189">
        <f>Q532*H532</f>
        <v>2.5000000000000001E-2</v>
      </c>
      <c r="S532" s="189">
        <v>0</v>
      </c>
      <c r="T532" s="190">
        <f>S532*H532</f>
        <v>0</v>
      </c>
      <c r="U532" s="36"/>
      <c r="V532" s="36"/>
      <c r="W532" s="36"/>
      <c r="X532" s="36"/>
      <c r="Y532" s="36"/>
      <c r="Z532" s="36"/>
      <c r="AA532" s="36"/>
      <c r="AB532" s="36"/>
      <c r="AC532" s="36"/>
      <c r="AD532" s="36"/>
      <c r="AE532" s="36"/>
      <c r="AR532" s="191" t="s">
        <v>429</v>
      </c>
      <c r="AT532" s="191" t="s">
        <v>335</v>
      </c>
      <c r="AU532" s="191" t="s">
        <v>82</v>
      </c>
      <c r="AY532" s="19" t="s">
        <v>171</v>
      </c>
      <c r="BE532" s="192">
        <f>IF(N532="základní",J532,0)</f>
        <v>0</v>
      </c>
      <c r="BF532" s="192">
        <f>IF(N532="snížená",J532,0)</f>
        <v>0</v>
      </c>
      <c r="BG532" s="192">
        <f>IF(N532="zákl. přenesená",J532,0)</f>
        <v>0</v>
      </c>
      <c r="BH532" s="192">
        <f>IF(N532="sníž. přenesená",J532,0)</f>
        <v>0</v>
      </c>
      <c r="BI532" s="192">
        <f>IF(N532="nulová",J532,0)</f>
        <v>0</v>
      </c>
      <c r="BJ532" s="19" t="s">
        <v>80</v>
      </c>
      <c r="BK532" s="192">
        <f>ROUND(I532*H532,2)</f>
        <v>0</v>
      </c>
      <c r="BL532" s="19" t="s">
        <v>301</v>
      </c>
      <c r="BM532" s="191" t="s">
        <v>1750</v>
      </c>
    </row>
    <row r="533" spans="1:65" s="2" customFormat="1" ht="11.25">
      <c r="A533" s="36"/>
      <c r="B533" s="37"/>
      <c r="C533" s="38"/>
      <c r="D533" s="193" t="s">
        <v>180</v>
      </c>
      <c r="E533" s="38"/>
      <c r="F533" s="194" t="s">
        <v>801</v>
      </c>
      <c r="G533" s="38"/>
      <c r="H533" s="38"/>
      <c r="I533" s="195"/>
      <c r="J533" s="38"/>
      <c r="K533" s="38"/>
      <c r="L533" s="41"/>
      <c r="M533" s="196"/>
      <c r="N533" s="197"/>
      <c r="O533" s="66"/>
      <c r="P533" s="66"/>
      <c r="Q533" s="66"/>
      <c r="R533" s="66"/>
      <c r="S533" s="66"/>
      <c r="T533" s="67"/>
      <c r="U533" s="36"/>
      <c r="V533" s="36"/>
      <c r="W533" s="36"/>
      <c r="X533" s="36"/>
      <c r="Y533" s="36"/>
      <c r="Z533" s="36"/>
      <c r="AA533" s="36"/>
      <c r="AB533" s="36"/>
      <c r="AC533" s="36"/>
      <c r="AD533" s="36"/>
      <c r="AE533" s="36"/>
      <c r="AT533" s="19" t="s">
        <v>180</v>
      </c>
      <c r="AU533" s="19" t="s">
        <v>82</v>
      </c>
    </row>
    <row r="534" spans="1:65" s="14" customFormat="1" ht="11.25">
      <c r="B534" s="210"/>
      <c r="C534" s="211"/>
      <c r="D534" s="193" t="s">
        <v>184</v>
      </c>
      <c r="E534" s="212" t="s">
        <v>19</v>
      </c>
      <c r="F534" s="213" t="s">
        <v>1751</v>
      </c>
      <c r="G534" s="211"/>
      <c r="H534" s="214">
        <v>2.5000000000000001E-2</v>
      </c>
      <c r="I534" s="215"/>
      <c r="J534" s="211"/>
      <c r="K534" s="211"/>
      <c r="L534" s="216"/>
      <c r="M534" s="217"/>
      <c r="N534" s="218"/>
      <c r="O534" s="218"/>
      <c r="P534" s="218"/>
      <c r="Q534" s="218"/>
      <c r="R534" s="218"/>
      <c r="S534" s="218"/>
      <c r="T534" s="219"/>
      <c r="AT534" s="220" t="s">
        <v>184</v>
      </c>
      <c r="AU534" s="220" t="s">
        <v>82</v>
      </c>
      <c r="AV534" s="14" t="s">
        <v>82</v>
      </c>
      <c r="AW534" s="14" t="s">
        <v>35</v>
      </c>
      <c r="AX534" s="14" t="s">
        <v>73</v>
      </c>
      <c r="AY534" s="220" t="s">
        <v>171</v>
      </c>
    </row>
    <row r="535" spans="1:65" s="15" customFormat="1" ht="11.25">
      <c r="B535" s="221"/>
      <c r="C535" s="222"/>
      <c r="D535" s="193" t="s">
        <v>184</v>
      </c>
      <c r="E535" s="223" t="s">
        <v>19</v>
      </c>
      <c r="F535" s="224" t="s">
        <v>189</v>
      </c>
      <c r="G535" s="222"/>
      <c r="H535" s="225">
        <v>2.5000000000000001E-2</v>
      </c>
      <c r="I535" s="226"/>
      <c r="J535" s="222"/>
      <c r="K535" s="222"/>
      <c r="L535" s="227"/>
      <c r="M535" s="228"/>
      <c r="N535" s="229"/>
      <c r="O535" s="229"/>
      <c r="P535" s="229"/>
      <c r="Q535" s="229"/>
      <c r="R535" s="229"/>
      <c r="S535" s="229"/>
      <c r="T535" s="230"/>
      <c r="AT535" s="231" t="s">
        <v>184</v>
      </c>
      <c r="AU535" s="231" t="s">
        <v>82</v>
      </c>
      <c r="AV535" s="15" t="s">
        <v>178</v>
      </c>
      <c r="AW535" s="15" t="s">
        <v>35</v>
      </c>
      <c r="AX535" s="15" t="s">
        <v>80</v>
      </c>
      <c r="AY535" s="231" t="s">
        <v>171</v>
      </c>
    </row>
    <row r="536" spans="1:65" s="2" customFormat="1" ht="24.2" customHeight="1">
      <c r="A536" s="36"/>
      <c r="B536" s="37"/>
      <c r="C536" s="180" t="s">
        <v>706</v>
      </c>
      <c r="D536" s="180" t="s">
        <v>173</v>
      </c>
      <c r="E536" s="181" t="s">
        <v>805</v>
      </c>
      <c r="F536" s="182" t="s">
        <v>806</v>
      </c>
      <c r="G536" s="183" t="s">
        <v>176</v>
      </c>
      <c r="H536" s="184">
        <v>149.59800000000001</v>
      </c>
      <c r="I536" s="185"/>
      <c r="J536" s="186">
        <f>ROUND(I536*H536,2)</f>
        <v>0</v>
      </c>
      <c r="K536" s="182" t="s">
        <v>177</v>
      </c>
      <c r="L536" s="41"/>
      <c r="M536" s="187" t="s">
        <v>19</v>
      </c>
      <c r="N536" s="188" t="s">
        <v>44</v>
      </c>
      <c r="O536" s="66"/>
      <c r="P536" s="189">
        <f>O536*H536</f>
        <v>0</v>
      </c>
      <c r="Q536" s="189">
        <v>0</v>
      </c>
      <c r="R536" s="189">
        <f>Q536*H536</f>
        <v>0</v>
      </c>
      <c r="S536" s="189">
        <v>0</v>
      </c>
      <c r="T536" s="190">
        <f>S536*H536</f>
        <v>0</v>
      </c>
      <c r="U536" s="36"/>
      <c r="V536" s="36"/>
      <c r="W536" s="36"/>
      <c r="X536" s="36"/>
      <c r="Y536" s="36"/>
      <c r="Z536" s="36"/>
      <c r="AA536" s="36"/>
      <c r="AB536" s="36"/>
      <c r="AC536" s="36"/>
      <c r="AD536" s="36"/>
      <c r="AE536" s="36"/>
      <c r="AR536" s="191" t="s">
        <v>301</v>
      </c>
      <c r="AT536" s="191" t="s">
        <v>173</v>
      </c>
      <c r="AU536" s="191" t="s">
        <v>82</v>
      </c>
      <c r="AY536" s="19" t="s">
        <v>171</v>
      </c>
      <c r="BE536" s="192">
        <f>IF(N536="základní",J536,0)</f>
        <v>0</v>
      </c>
      <c r="BF536" s="192">
        <f>IF(N536="snížená",J536,0)</f>
        <v>0</v>
      </c>
      <c r="BG536" s="192">
        <f>IF(N536="zákl. přenesená",J536,0)</f>
        <v>0</v>
      </c>
      <c r="BH536" s="192">
        <f>IF(N536="sníž. přenesená",J536,0)</f>
        <v>0</v>
      </c>
      <c r="BI536" s="192">
        <f>IF(N536="nulová",J536,0)</f>
        <v>0</v>
      </c>
      <c r="BJ536" s="19" t="s">
        <v>80</v>
      </c>
      <c r="BK536" s="192">
        <f>ROUND(I536*H536,2)</f>
        <v>0</v>
      </c>
      <c r="BL536" s="19" t="s">
        <v>301</v>
      </c>
      <c r="BM536" s="191" t="s">
        <v>1752</v>
      </c>
    </row>
    <row r="537" spans="1:65" s="2" customFormat="1" ht="19.5">
      <c r="A537" s="36"/>
      <c r="B537" s="37"/>
      <c r="C537" s="38"/>
      <c r="D537" s="193" t="s">
        <v>180</v>
      </c>
      <c r="E537" s="38"/>
      <c r="F537" s="194" t="s">
        <v>808</v>
      </c>
      <c r="G537" s="38"/>
      <c r="H537" s="38"/>
      <c r="I537" s="195"/>
      <c r="J537" s="38"/>
      <c r="K537" s="38"/>
      <c r="L537" s="41"/>
      <c r="M537" s="196"/>
      <c r="N537" s="197"/>
      <c r="O537" s="66"/>
      <c r="P537" s="66"/>
      <c r="Q537" s="66"/>
      <c r="R537" s="66"/>
      <c r="S537" s="66"/>
      <c r="T537" s="67"/>
      <c r="U537" s="36"/>
      <c r="V537" s="36"/>
      <c r="W537" s="36"/>
      <c r="X537" s="36"/>
      <c r="Y537" s="36"/>
      <c r="Z537" s="36"/>
      <c r="AA537" s="36"/>
      <c r="AB537" s="36"/>
      <c r="AC537" s="36"/>
      <c r="AD537" s="36"/>
      <c r="AE537" s="36"/>
      <c r="AT537" s="19" t="s">
        <v>180</v>
      </c>
      <c r="AU537" s="19" t="s">
        <v>82</v>
      </c>
    </row>
    <row r="538" spans="1:65" s="2" customFormat="1" ht="11.25">
      <c r="A538" s="36"/>
      <c r="B538" s="37"/>
      <c r="C538" s="38"/>
      <c r="D538" s="198" t="s">
        <v>182</v>
      </c>
      <c r="E538" s="38"/>
      <c r="F538" s="199" t="s">
        <v>809</v>
      </c>
      <c r="G538" s="38"/>
      <c r="H538" s="38"/>
      <c r="I538" s="195"/>
      <c r="J538" s="38"/>
      <c r="K538" s="38"/>
      <c r="L538" s="41"/>
      <c r="M538" s="196"/>
      <c r="N538" s="197"/>
      <c r="O538" s="66"/>
      <c r="P538" s="66"/>
      <c r="Q538" s="66"/>
      <c r="R538" s="66"/>
      <c r="S538" s="66"/>
      <c r="T538" s="67"/>
      <c r="U538" s="36"/>
      <c r="V538" s="36"/>
      <c r="W538" s="36"/>
      <c r="X538" s="36"/>
      <c r="Y538" s="36"/>
      <c r="Z538" s="36"/>
      <c r="AA538" s="36"/>
      <c r="AB538" s="36"/>
      <c r="AC538" s="36"/>
      <c r="AD538" s="36"/>
      <c r="AE538" s="36"/>
      <c r="AT538" s="19" t="s">
        <v>182</v>
      </c>
      <c r="AU538" s="19" t="s">
        <v>82</v>
      </c>
    </row>
    <row r="539" spans="1:65" s="13" customFormat="1" ht="11.25">
      <c r="B539" s="200"/>
      <c r="C539" s="201"/>
      <c r="D539" s="193" t="s">
        <v>184</v>
      </c>
      <c r="E539" s="202" t="s">
        <v>19</v>
      </c>
      <c r="F539" s="203" t="s">
        <v>810</v>
      </c>
      <c r="G539" s="201"/>
      <c r="H539" s="202" t="s">
        <v>19</v>
      </c>
      <c r="I539" s="204"/>
      <c r="J539" s="201"/>
      <c r="K539" s="201"/>
      <c r="L539" s="205"/>
      <c r="M539" s="206"/>
      <c r="N539" s="207"/>
      <c r="O539" s="207"/>
      <c r="P539" s="207"/>
      <c r="Q539" s="207"/>
      <c r="R539" s="207"/>
      <c r="S539" s="207"/>
      <c r="T539" s="208"/>
      <c r="AT539" s="209" t="s">
        <v>184</v>
      </c>
      <c r="AU539" s="209" t="s">
        <v>82</v>
      </c>
      <c r="AV539" s="13" t="s">
        <v>80</v>
      </c>
      <c r="AW539" s="13" t="s">
        <v>35</v>
      </c>
      <c r="AX539" s="13" t="s">
        <v>73</v>
      </c>
      <c r="AY539" s="209" t="s">
        <v>171</v>
      </c>
    </row>
    <row r="540" spans="1:65" s="13" customFormat="1" ht="11.25">
      <c r="B540" s="200"/>
      <c r="C540" s="201"/>
      <c r="D540" s="193" t="s">
        <v>184</v>
      </c>
      <c r="E540" s="202" t="s">
        <v>19</v>
      </c>
      <c r="F540" s="203" t="s">
        <v>792</v>
      </c>
      <c r="G540" s="201"/>
      <c r="H540" s="202" t="s">
        <v>19</v>
      </c>
      <c r="I540" s="204"/>
      <c r="J540" s="201"/>
      <c r="K540" s="201"/>
      <c r="L540" s="205"/>
      <c r="M540" s="206"/>
      <c r="N540" s="207"/>
      <c r="O540" s="207"/>
      <c r="P540" s="207"/>
      <c r="Q540" s="207"/>
      <c r="R540" s="207"/>
      <c r="S540" s="207"/>
      <c r="T540" s="208"/>
      <c r="AT540" s="209" t="s">
        <v>184</v>
      </c>
      <c r="AU540" s="209" t="s">
        <v>82</v>
      </c>
      <c r="AV540" s="13" t="s">
        <v>80</v>
      </c>
      <c r="AW540" s="13" t="s">
        <v>35</v>
      </c>
      <c r="AX540" s="13" t="s">
        <v>73</v>
      </c>
      <c r="AY540" s="209" t="s">
        <v>171</v>
      </c>
    </row>
    <row r="541" spans="1:65" s="14" customFormat="1" ht="11.25">
      <c r="B541" s="210"/>
      <c r="C541" s="211"/>
      <c r="D541" s="193" t="s">
        <v>184</v>
      </c>
      <c r="E541" s="212" t="s">
        <v>19</v>
      </c>
      <c r="F541" s="213" t="s">
        <v>1753</v>
      </c>
      <c r="G541" s="211"/>
      <c r="H541" s="214">
        <v>80.971000000000004</v>
      </c>
      <c r="I541" s="215"/>
      <c r="J541" s="211"/>
      <c r="K541" s="211"/>
      <c r="L541" s="216"/>
      <c r="M541" s="217"/>
      <c r="N541" s="218"/>
      <c r="O541" s="218"/>
      <c r="P541" s="218"/>
      <c r="Q541" s="218"/>
      <c r="R541" s="218"/>
      <c r="S541" s="218"/>
      <c r="T541" s="219"/>
      <c r="AT541" s="220" t="s">
        <v>184</v>
      </c>
      <c r="AU541" s="220" t="s">
        <v>82</v>
      </c>
      <c r="AV541" s="14" t="s">
        <v>82</v>
      </c>
      <c r="AW541" s="14" t="s">
        <v>35</v>
      </c>
      <c r="AX541" s="14" t="s">
        <v>73</v>
      </c>
      <c r="AY541" s="220" t="s">
        <v>171</v>
      </c>
    </row>
    <row r="542" spans="1:65" s="13" customFormat="1" ht="11.25">
      <c r="B542" s="200"/>
      <c r="C542" s="201"/>
      <c r="D542" s="193" t="s">
        <v>184</v>
      </c>
      <c r="E542" s="202" t="s">
        <v>19</v>
      </c>
      <c r="F542" s="203" t="s">
        <v>794</v>
      </c>
      <c r="G542" s="201"/>
      <c r="H542" s="202" t="s">
        <v>19</v>
      </c>
      <c r="I542" s="204"/>
      <c r="J542" s="201"/>
      <c r="K542" s="201"/>
      <c r="L542" s="205"/>
      <c r="M542" s="206"/>
      <c r="N542" s="207"/>
      <c r="O542" s="207"/>
      <c r="P542" s="207"/>
      <c r="Q542" s="207"/>
      <c r="R542" s="207"/>
      <c r="S542" s="207"/>
      <c r="T542" s="208"/>
      <c r="AT542" s="209" t="s">
        <v>184</v>
      </c>
      <c r="AU542" s="209" t="s">
        <v>82</v>
      </c>
      <c r="AV542" s="13" t="s">
        <v>80</v>
      </c>
      <c r="AW542" s="13" t="s">
        <v>35</v>
      </c>
      <c r="AX542" s="13" t="s">
        <v>73</v>
      </c>
      <c r="AY542" s="209" t="s">
        <v>171</v>
      </c>
    </row>
    <row r="543" spans="1:65" s="14" customFormat="1" ht="11.25">
      <c r="B543" s="210"/>
      <c r="C543" s="211"/>
      <c r="D543" s="193" t="s">
        <v>184</v>
      </c>
      <c r="E543" s="212" t="s">
        <v>19</v>
      </c>
      <c r="F543" s="213" t="s">
        <v>1754</v>
      </c>
      <c r="G543" s="211"/>
      <c r="H543" s="214">
        <v>48.96</v>
      </c>
      <c r="I543" s="215"/>
      <c r="J543" s="211"/>
      <c r="K543" s="211"/>
      <c r="L543" s="216"/>
      <c r="M543" s="217"/>
      <c r="N543" s="218"/>
      <c r="O543" s="218"/>
      <c r="P543" s="218"/>
      <c r="Q543" s="218"/>
      <c r="R543" s="218"/>
      <c r="S543" s="218"/>
      <c r="T543" s="219"/>
      <c r="AT543" s="220" t="s">
        <v>184</v>
      </c>
      <c r="AU543" s="220" t="s">
        <v>82</v>
      </c>
      <c r="AV543" s="14" t="s">
        <v>82</v>
      </c>
      <c r="AW543" s="14" t="s">
        <v>35</v>
      </c>
      <c r="AX543" s="14" t="s">
        <v>73</v>
      </c>
      <c r="AY543" s="220" t="s">
        <v>171</v>
      </c>
    </row>
    <row r="544" spans="1:65" s="13" customFormat="1" ht="22.5">
      <c r="B544" s="200"/>
      <c r="C544" s="201"/>
      <c r="D544" s="193" t="s">
        <v>184</v>
      </c>
      <c r="E544" s="202" t="s">
        <v>19</v>
      </c>
      <c r="F544" s="203" t="s">
        <v>1748</v>
      </c>
      <c r="G544" s="201"/>
      <c r="H544" s="202" t="s">
        <v>19</v>
      </c>
      <c r="I544" s="204"/>
      <c r="J544" s="201"/>
      <c r="K544" s="201"/>
      <c r="L544" s="205"/>
      <c r="M544" s="206"/>
      <c r="N544" s="207"/>
      <c r="O544" s="207"/>
      <c r="P544" s="207"/>
      <c r="Q544" s="207"/>
      <c r="R544" s="207"/>
      <c r="S544" s="207"/>
      <c r="T544" s="208"/>
      <c r="AT544" s="209" t="s">
        <v>184</v>
      </c>
      <c r="AU544" s="209" t="s">
        <v>82</v>
      </c>
      <c r="AV544" s="13" t="s">
        <v>80</v>
      </c>
      <c r="AW544" s="13" t="s">
        <v>35</v>
      </c>
      <c r="AX544" s="13" t="s">
        <v>73</v>
      </c>
      <c r="AY544" s="209" t="s">
        <v>171</v>
      </c>
    </row>
    <row r="545" spans="1:65" s="14" customFormat="1" ht="22.5">
      <c r="B545" s="210"/>
      <c r="C545" s="211"/>
      <c r="D545" s="193" t="s">
        <v>184</v>
      </c>
      <c r="E545" s="212" t="s">
        <v>19</v>
      </c>
      <c r="F545" s="213" t="s">
        <v>1755</v>
      </c>
      <c r="G545" s="211"/>
      <c r="H545" s="214">
        <v>19.667000000000002</v>
      </c>
      <c r="I545" s="215"/>
      <c r="J545" s="211"/>
      <c r="K545" s="211"/>
      <c r="L545" s="216"/>
      <c r="M545" s="217"/>
      <c r="N545" s="218"/>
      <c r="O545" s="218"/>
      <c r="P545" s="218"/>
      <c r="Q545" s="218"/>
      <c r="R545" s="218"/>
      <c r="S545" s="218"/>
      <c r="T545" s="219"/>
      <c r="AT545" s="220" t="s">
        <v>184</v>
      </c>
      <c r="AU545" s="220" t="s">
        <v>82</v>
      </c>
      <c r="AV545" s="14" t="s">
        <v>82</v>
      </c>
      <c r="AW545" s="14" t="s">
        <v>35</v>
      </c>
      <c r="AX545" s="14" t="s">
        <v>73</v>
      </c>
      <c r="AY545" s="220" t="s">
        <v>171</v>
      </c>
    </row>
    <row r="546" spans="1:65" s="15" customFormat="1" ht="11.25">
      <c r="B546" s="221"/>
      <c r="C546" s="222"/>
      <c r="D546" s="193" t="s">
        <v>184</v>
      </c>
      <c r="E546" s="223" t="s">
        <v>19</v>
      </c>
      <c r="F546" s="224" t="s">
        <v>189</v>
      </c>
      <c r="G546" s="222"/>
      <c r="H546" s="225">
        <v>149.59800000000001</v>
      </c>
      <c r="I546" s="226"/>
      <c r="J546" s="222"/>
      <c r="K546" s="222"/>
      <c r="L546" s="227"/>
      <c r="M546" s="228"/>
      <c r="N546" s="229"/>
      <c r="O546" s="229"/>
      <c r="P546" s="229"/>
      <c r="Q546" s="229"/>
      <c r="R546" s="229"/>
      <c r="S546" s="229"/>
      <c r="T546" s="230"/>
      <c r="AT546" s="231" t="s">
        <v>184</v>
      </c>
      <c r="AU546" s="231" t="s">
        <v>82</v>
      </c>
      <c r="AV546" s="15" t="s">
        <v>178</v>
      </c>
      <c r="AW546" s="15" t="s">
        <v>35</v>
      </c>
      <c r="AX546" s="15" t="s">
        <v>80</v>
      </c>
      <c r="AY546" s="231" t="s">
        <v>171</v>
      </c>
    </row>
    <row r="547" spans="1:65" s="2" customFormat="1" ht="16.5" customHeight="1">
      <c r="A547" s="36"/>
      <c r="B547" s="37"/>
      <c r="C547" s="232" t="s">
        <v>713</v>
      </c>
      <c r="D547" s="232" t="s">
        <v>335</v>
      </c>
      <c r="E547" s="233" t="s">
        <v>816</v>
      </c>
      <c r="F547" s="234" t="s">
        <v>817</v>
      </c>
      <c r="G547" s="235" t="s">
        <v>252</v>
      </c>
      <c r="H547" s="236">
        <v>6.0999999999999999E-2</v>
      </c>
      <c r="I547" s="237"/>
      <c r="J547" s="238">
        <f>ROUND(I547*H547,2)</f>
        <v>0</v>
      </c>
      <c r="K547" s="234" t="s">
        <v>177</v>
      </c>
      <c r="L547" s="239"/>
      <c r="M547" s="240" t="s">
        <v>19</v>
      </c>
      <c r="N547" s="241" t="s">
        <v>44</v>
      </c>
      <c r="O547" s="66"/>
      <c r="P547" s="189">
        <f>O547*H547</f>
        <v>0</v>
      </c>
      <c r="Q547" s="189">
        <v>1</v>
      </c>
      <c r="R547" s="189">
        <f>Q547*H547</f>
        <v>6.0999999999999999E-2</v>
      </c>
      <c r="S547" s="189">
        <v>0</v>
      </c>
      <c r="T547" s="190">
        <f>S547*H547</f>
        <v>0</v>
      </c>
      <c r="U547" s="36"/>
      <c r="V547" s="36"/>
      <c r="W547" s="36"/>
      <c r="X547" s="36"/>
      <c r="Y547" s="36"/>
      <c r="Z547" s="36"/>
      <c r="AA547" s="36"/>
      <c r="AB547" s="36"/>
      <c r="AC547" s="36"/>
      <c r="AD547" s="36"/>
      <c r="AE547" s="36"/>
      <c r="AR547" s="191" t="s">
        <v>429</v>
      </c>
      <c r="AT547" s="191" t="s">
        <v>335</v>
      </c>
      <c r="AU547" s="191" t="s">
        <v>82</v>
      </c>
      <c r="AY547" s="19" t="s">
        <v>171</v>
      </c>
      <c r="BE547" s="192">
        <f>IF(N547="základní",J547,0)</f>
        <v>0</v>
      </c>
      <c r="BF547" s="192">
        <f>IF(N547="snížená",J547,0)</f>
        <v>0</v>
      </c>
      <c r="BG547" s="192">
        <f>IF(N547="zákl. přenesená",J547,0)</f>
        <v>0</v>
      </c>
      <c r="BH547" s="192">
        <f>IF(N547="sníž. přenesená",J547,0)</f>
        <v>0</v>
      </c>
      <c r="BI547" s="192">
        <f>IF(N547="nulová",J547,0)</f>
        <v>0</v>
      </c>
      <c r="BJ547" s="19" t="s">
        <v>80</v>
      </c>
      <c r="BK547" s="192">
        <f>ROUND(I547*H547,2)</f>
        <v>0</v>
      </c>
      <c r="BL547" s="19" t="s">
        <v>301</v>
      </c>
      <c r="BM547" s="191" t="s">
        <v>1756</v>
      </c>
    </row>
    <row r="548" spans="1:65" s="2" customFormat="1" ht="11.25">
      <c r="A548" s="36"/>
      <c r="B548" s="37"/>
      <c r="C548" s="38"/>
      <c r="D548" s="193" t="s">
        <v>180</v>
      </c>
      <c r="E548" s="38"/>
      <c r="F548" s="194" t="s">
        <v>817</v>
      </c>
      <c r="G548" s="38"/>
      <c r="H548" s="38"/>
      <c r="I548" s="195"/>
      <c r="J548" s="38"/>
      <c r="K548" s="38"/>
      <c r="L548" s="41"/>
      <c r="M548" s="196"/>
      <c r="N548" s="197"/>
      <c r="O548" s="66"/>
      <c r="P548" s="66"/>
      <c r="Q548" s="66"/>
      <c r="R548" s="66"/>
      <c r="S548" s="66"/>
      <c r="T548" s="67"/>
      <c r="U548" s="36"/>
      <c r="V548" s="36"/>
      <c r="W548" s="36"/>
      <c r="X548" s="36"/>
      <c r="Y548" s="36"/>
      <c r="Z548" s="36"/>
      <c r="AA548" s="36"/>
      <c r="AB548" s="36"/>
      <c r="AC548" s="36"/>
      <c r="AD548" s="36"/>
      <c r="AE548" s="36"/>
      <c r="AT548" s="19" t="s">
        <v>180</v>
      </c>
      <c r="AU548" s="19" t="s">
        <v>82</v>
      </c>
    </row>
    <row r="549" spans="1:65" s="14" customFormat="1" ht="11.25">
      <c r="B549" s="210"/>
      <c r="C549" s="211"/>
      <c r="D549" s="193" t="s">
        <v>184</v>
      </c>
      <c r="E549" s="212" t="s">
        <v>19</v>
      </c>
      <c r="F549" s="213" t="s">
        <v>1757</v>
      </c>
      <c r="G549" s="211"/>
      <c r="H549" s="214">
        <v>6.0999999999999999E-2</v>
      </c>
      <c r="I549" s="215"/>
      <c r="J549" s="211"/>
      <c r="K549" s="211"/>
      <c r="L549" s="216"/>
      <c r="M549" s="217"/>
      <c r="N549" s="218"/>
      <c r="O549" s="218"/>
      <c r="P549" s="218"/>
      <c r="Q549" s="218"/>
      <c r="R549" s="218"/>
      <c r="S549" s="218"/>
      <c r="T549" s="219"/>
      <c r="AT549" s="220" t="s">
        <v>184</v>
      </c>
      <c r="AU549" s="220" t="s">
        <v>82</v>
      </c>
      <c r="AV549" s="14" t="s">
        <v>82</v>
      </c>
      <c r="AW549" s="14" t="s">
        <v>35</v>
      </c>
      <c r="AX549" s="14" t="s">
        <v>73</v>
      </c>
      <c r="AY549" s="220" t="s">
        <v>171</v>
      </c>
    </row>
    <row r="550" spans="1:65" s="15" customFormat="1" ht="11.25">
      <c r="B550" s="221"/>
      <c r="C550" s="222"/>
      <c r="D550" s="193" t="s">
        <v>184</v>
      </c>
      <c r="E550" s="223" t="s">
        <v>19</v>
      </c>
      <c r="F550" s="224" t="s">
        <v>189</v>
      </c>
      <c r="G550" s="222"/>
      <c r="H550" s="225">
        <v>6.0999999999999999E-2</v>
      </c>
      <c r="I550" s="226"/>
      <c r="J550" s="222"/>
      <c r="K550" s="222"/>
      <c r="L550" s="227"/>
      <c r="M550" s="228"/>
      <c r="N550" s="229"/>
      <c r="O550" s="229"/>
      <c r="P550" s="229"/>
      <c r="Q550" s="229"/>
      <c r="R550" s="229"/>
      <c r="S550" s="229"/>
      <c r="T550" s="230"/>
      <c r="AT550" s="231" t="s">
        <v>184</v>
      </c>
      <c r="AU550" s="231" t="s">
        <v>82</v>
      </c>
      <c r="AV550" s="15" t="s">
        <v>178</v>
      </c>
      <c r="AW550" s="15" t="s">
        <v>35</v>
      </c>
      <c r="AX550" s="15" t="s">
        <v>80</v>
      </c>
      <c r="AY550" s="231" t="s">
        <v>171</v>
      </c>
    </row>
    <row r="551" spans="1:65" s="12" customFormat="1" ht="25.9" customHeight="1">
      <c r="B551" s="164"/>
      <c r="C551" s="165"/>
      <c r="D551" s="166" t="s">
        <v>72</v>
      </c>
      <c r="E551" s="167" t="s">
        <v>130</v>
      </c>
      <c r="F551" s="167" t="s">
        <v>131</v>
      </c>
      <c r="G551" s="165"/>
      <c r="H551" s="165"/>
      <c r="I551" s="168"/>
      <c r="J551" s="169">
        <f>BK551</f>
        <v>0</v>
      </c>
      <c r="K551" s="165"/>
      <c r="L551" s="170"/>
      <c r="M551" s="171"/>
      <c r="N551" s="172"/>
      <c r="O551" s="172"/>
      <c r="P551" s="173">
        <f>P552</f>
        <v>0</v>
      </c>
      <c r="Q551" s="172"/>
      <c r="R551" s="173">
        <f>R552</f>
        <v>0</v>
      </c>
      <c r="S551" s="172"/>
      <c r="T551" s="174">
        <f>T552</f>
        <v>0</v>
      </c>
      <c r="AR551" s="175" t="s">
        <v>210</v>
      </c>
      <c r="AT551" s="176" t="s">
        <v>72</v>
      </c>
      <c r="AU551" s="176" t="s">
        <v>73</v>
      </c>
      <c r="AY551" s="175" t="s">
        <v>171</v>
      </c>
      <c r="BK551" s="177">
        <f>BK552</f>
        <v>0</v>
      </c>
    </row>
    <row r="552" spans="1:65" s="12" customFormat="1" ht="22.9" customHeight="1">
      <c r="B552" s="164"/>
      <c r="C552" s="165"/>
      <c r="D552" s="166" t="s">
        <v>72</v>
      </c>
      <c r="E552" s="178" t="s">
        <v>820</v>
      </c>
      <c r="F552" s="178" t="s">
        <v>821</v>
      </c>
      <c r="G552" s="165"/>
      <c r="H552" s="165"/>
      <c r="I552" s="168"/>
      <c r="J552" s="179">
        <f>BK552</f>
        <v>0</v>
      </c>
      <c r="K552" s="165"/>
      <c r="L552" s="170"/>
      <c r="M552" s="171"/>
      <c r="N552" s="172"/>
      <c r="O552" s="172"/>
      <c r="P552" s="173">
        <f>SUM(P553:P561)</f>
        <v>0</v>
      </c>
      <c r="Q552" s="172"/>
      <c r="R552" s="173">
        <f>SUM(R553:R561)</f>
        <v>0</v>
      </c>
      <c r="S552" s="172"/>
      <c r="T552" s="174">
        <f>SUM(T553:T561)</f>
        <v>0</v>
      </c>
      <c r="AR552" s="175" t="s">
        <v>210</v>
      </c>
      <c r="AT552" s="176" t="s">
        <v>72</v>
      </c>
      <c r="AU552" s="176" t="s">
        <v>80</v>
      </c>
      <c r="AY552" s="175" t="s">
        <v>171</v>
      </c>
      <c r="BK552" s="177">
        <f>SUM(BK553:BK561)</f>
        <v>0</v>
      </c>
    </row>
    <row r="553" spans="1:65" s="2" customFormat="1" ht="16.5" customHeight="1">
      <c r="A553" s="36"/>
      <c r="B553" s="37"/>
      <c r="C553" s="180" t="s">
        <v>723</v>
      </c>
      <c r="D553" s="180" t="s">
        <v>173</v>
      </c>
      <c r="E553" s="181" t="s">
        <v>823</v>
      </c>
      <c r="F553" s="182" t="s">
        <v>824</v>
      </c>
      <c r="G553" s="183" t="s">
        <v>825</v>
      </c>
      <c r="H553" s="184">
        <v>90</v>
      </c>
      <c r="I553" s="185"/>
      <c r="J553" s="186">
        <f>ROUND(I553*H553,2)</f>
        <v>0</v>
      </c>
      <c r="K553" s="182" t="s">
        <v>19</v>
      </c>
      <c r="L553" s="41"/>
      <c r="M553" s="187" t="s">
        <v>19</v>
      </c>
      <c r="N553" s="188" t="s">
        <v>44</v>
      </c>
      <c r="O553" s="66"/>
      <c r="P553" s="189">
        <f>O553*H553</f>
        <v>0</v>
      </c>
      <c r="Q553" s="189">
        <v>0</v>
      </c>
      <c r="R553" s="189">
        <f>Q553*H553</f>
        <v>0</v>
      </c>
      <c r="S553" s="189">
        <v>0</v>
      </c>
      <c r="T553" s="190">
        <f>S553*H553</f>
        <v>0</v>
      </c>
      <c r="U553" s="36"/>
      <c r="V553" s="36"/>
      <c r="W553" s="36"/>
      <c r="X553" s="36"/>
      <c r="Y553" s="36"/>
      <c r="Z553" s="36"/>
      <c r="AA553" s="36"/>
      <c r="AB553" s="36"/>
      <c r="AC553" s="36"/>
      <c r="AD553" s="36"/>
      <c r="AE553" s="36"/>
      <c r="AR553" s="191" t="s">
        <v>826</v>
      </c>
      <c r="AT553" s="191" t="s">
        <v>173</v>
      </c>
      <c r="AU553" s="191" t="s">
        <v>82</v>
      </c>
      <c r="AY553" s="19" t="s">
        <v>171</v>
      </c>
      <c r="BE553" s="192">
        <f>IF(N553="základní",J553,0)</f>
        <v>0</v>
      </c>
      <c r="BF553" s="192">
        <f>IF(N553="snížená",J553,0)</f>
        <v>0</v>
      </c>
      <c r="BG553" s="192">
        <f>IF(N553="zákl. přenesená",J553,0)</f>
        <v>0</v>
      </c>
      <c r="BH553" s="192">
        <f>IF(N553="sníž. přenesená",J553,0)</f>
        <v>0</v>
      </c>
      <c r="BI553" s="192">
        <f>IF(N553="nulová",J553,0)</f>
        <v>0</v>
      </c>
      <c r="BJ553" s="19" t="s">
        <v>80</v>
      </c>
      <c r="BK553" s="192">
        <f>ROUND(I553*H553,2)</f>
        <v>0</v>
      </c>
      <c r="BL553" s="19" t="s">
        <v>826</v>
      </c>
      <c r="BM553" s="191" t="s">
        <v>1758</v>
      </c>
    </row>
    <row r="554" spans="1:65" s="2" customFormat="1" ht="11.25">
      <c r="A554" s="36"/>
      <c r="B554" s="37"/>
      <c r="C554" s="38"/>
      <c r="D554" s="193" t="s">
        <v>180</v>
      </c>
      <c r="E554" s="38"/>
      <c r="F554" s="194" t="s">
        <v>824</v>
      </c>
      <c r="G554" s="38"/>
      <c r="H554" s="38"/>
      <c r="I554" s="195"/>
      <c r="J554" s="38"/>
      <c r="K554" s="38"/>
      <c r="L554" s="41"/>
      <c r="M554" s="196"/>
      <c r="N554" s="197"/>
      <c r="O554" s="66"/>
      <c r="P554" s="66"/>
      <c r="Q554" s="66"/>
      <c r="R554" s="66"/>
      <c r="S554" s="66"/>
      <c r="T554" s="67"/>
      <c r="U554" s="36"/>
      <c r="V554" s="36"/>
      <c r="W554" s="36"/>
      <c r="X554" s="36"/>
      <c r="Y554" s="36"/>
      <c r="Z554" s="36"/>
      <c r="AA554" s="36"/>
      <c r="AB554" s="36"/>
      <c r="AC554" s="36"/>
      <c r="AD554" s="36"/>
      <c r="AE554" s="36"/>
      <c r="AT554" s="19" t="s">
        <v>180</v>
      </c>
      <c r="AU554" s="19" t="s">
        <v>82</v>
      </c>
    </row>
    <row r="555" spans="1:65" s="14" customFormat="1" ht="11.25">
      <c r="B555" s="210"/>
      <c r="C555" s="211"/>
      <c r="D555" s="193" t="s">
        <v>184</v>
      </c>
      <c r="E555" s="212" t="s">
        <v>19</v>
      </c>
      <c r="F555" s="213" t="s">
        <v>1759</v>
      </c>
      <c r="G555" s="211"/>
      <c r="H555" s="214">
        <v>90</v>
      </c>
      <c r="I555" s="215"/>
      <c r="J555" s="211"/>
      <c r="K555" s="211"/>
      <c r="L555" s="216"/>
      <c r="M555" s="217"/>
      <c r="N555" s="218"/>
      <c r="O555" s="218"/>
      <c r="P555" s="218"/>
      <c r="Q555" s="218"/>
      <c r="R555" s="218"/>
      <c r="S555" s="218"/>
      <c r="T555" s="219"/>
      <c r="AT555" s="220" t="s">
        <v>184</v>
      </c>
      <c r="AU555" s="220" t="s">
        <v>82</v>
      </c>
      <c r="AV555" s="14" t="s">
        <v>82</v>
      </c>
      <c r="AW555" s="14" t="s">
        <v>35</v>
      </c>
      <c r="AX555" s="14" t="s">
        <v>73</v>
      </c>
      <c r="AY555" s="220" t="s">
        <v>171</v>
      </c>
    </row>
    <row r="556" spans="1:65" s="15" customFormat="1" ht="11.25">
      <c r="B556" s="221"/>
      <c r="C556" s="222"/>
      <c r="D556" s="193" t="s">
        <v>184</v>
      </c>
      <c r="E556" s="223" t="s">
        <v>19</v>
      </c>
      <c r="F556" s="224" t="s">
        <v>189</v>
      </c>
      <c r="G556" s="222"/>
      <c r="H556" s="225">
        <v>90</v>
      </c>
      <c r="I556" s="226"/>
      <c r="J556" s="222"/>
      <c r="K556" s="222"/>
      <c r="L556" s="227"/>
      <c r="M556" s="228"/>
      <c r="N556" s="229"/>
      <c r="O556" s="229"/>
      <c r="P556" s="229"/>
      <c r="Q556" s="229"/>
      <c r="R556" s="229"/>
      <c r="S556" s="229"/>
      <c r="T556" s="230"/>
      <c r="AT556" s="231" t="s">
        <v>184</v>
      </c>
      <c r="AU556" s="231" t="s">
        <v>82</v>
      </c>
      <c r="AV556" s="15" t="s">
        <v>178</v>
      </c>
      <c r="AW556" s="15" t="s">
        <v>35</v>
      </c>
      <c r="AX556" s="15" t="s">
        <v>80</v>
      </c>
      <c r="AY556" s="231" t="s">
        <v>171</v>
      </c>
    </row>
    <row r="557" spans="1:65" s="2" customFormat="1" ht="21.75" customHeight="1">
      <c r="A557" s="36"/>
      <c r="B557" s="37"/>
      <c r="C557" s="180" t="s">
        <v>729</v>
      </c>
      <c r="D557" s="180" t="s">
        <v>173</v>
      </c>
      <c r="E557" s="181" t="s">
        <v>830</v>
      </c>
      <c r="F557" s="182" t="s">
        <v>831</v>
      </c>
      <c r="G557" s="183" t="s">
        <v>825</v>
      </c>
      <c r="H557" s="184">
        <v>5</v>
      </c>
      <c r="I557" s="185"/>
      <c r="J557" s="186">
        <f>ROUND(I557*H557,2)</f>
        <v>0</v>
      </c>
      <c r="K557" s="182" t="s">
        <v>19</v>
      </c>
      <c r="L557" s="41"/>
      <c r="M557" s="187" t="s">
        <v>19</v>
      </c>
      <c r="N557" s="188" t="s">
        <v>44</v>
      </c>
      <c r="O557" s="66"/>
      <c r="P557" s="189">
        <f>O557*H557</f>
        <v>0</v>
      </c>
      <c r="Q557" s="189">
        <v>0</v>
      </c>
      <c r="R557" s="189">
        <f>Q557*H557</f>
        <v>0</v>
      </c>
      <c r="S557" s="189">
        <v>0</v>
      </c>
      <c r="T557" s="190">
        <f>S557*H557</f>
        <v>0</v>
      </c>
      <c r="U557" s="36"/>
      <c r="V557" s="36"/>
      <c r="W557" s="36"/>
      <c r="X557" s="36"/>
      <c r="Y557" s="36"/>
      <c r="Z557" s="36"/>
      <c r="AA557" s="36"/>
      <c r="AB557" s="36"/>
      <c r="AC557" s="36"/>
      <c r="AD557" s="36"/>
      <c r="AE557" s="36"/>
      <c r="AR557" s="191" t="s">
        <v>826</v>
      </c>
      <c r="AT557" s="191" t="s">
        <v>173</v>
      </c>
      <c r="AU557" s="191" t="s">
        <v>82</v>
      </c>
      <c r="AY557" s="19" t="s">
        <v>171</v>
      </c>
      <c r="BE557" s="192">
        <f>IF(N557="základní",J557,0)</f>
        <v>0</v>
      </c>
      <c r="BF557" s="192">
        <f>IF(N557="snížená",J557,0)</f>
        <v>0</v>
      </c>
      <c r="BG557" s="192">
        <f>IF(N557="zákl. přenesená",J557,0)</f>
        <v>0</v>
      </c>
      <c r="BH557" s="192">
        <f>IF(N557="sníž. přenesená",J557,0)</f>
        <v>0</v>
      </c>
      <c r="BI557" s="192">
        <f>IF(N557="nulová",J557,0)</f>
        <v>0</v>
      </c>
      <c r="BJ557" s="19" t="s">
        <v>80</v>
      </c>
      <c r="BK557" s="192">
        <f>ROUND(I557*H557,2)</f>
        <v>0</v>
      </c>
      <c r="BL557" s="19" t="s">
        <v>826</v>
      </c>
      <c r="BM557" s="191" t="s">
        <v>1760</v>
      </c>
    </row>
    <row r="558" spans="1:65" s="2" customFormat="1" ht="11.25">
      <c r="A558" s="36"/>
      <c r="B558" s="37"/>
      <c r="C558" s="38"/>
      <c r="D558" s="193" t="s">
        <v>180</v>
      </c>
      <c r="E558" s="38"/>
      <c r="F558" s="194" t="s">
        <v>831</v>
      </c>
      <c r="G558" s="38"/>
      <c r="H558" s="38"/>
      <c r="I558" s="195"/>
      <c r="J558" s="38"/>
      <c r="K558" s="38"/>
      <c r="L558" s="41"/>
      <c r="M558" s="196"/>
      <c r="N558" s="197"/>
      <c r="O558" s="66"/>
      <c r="P558" s="66"/>
      <c r="Q558" s="66"/>
      <c r="R558" s="66"/>
      <c r="S558" s="66"/>
      <c r="T558" s="67"/>
      <c r="U558" s="36"/>
      <c r="V558" s="36"/>
      <c r="W558" s="36"/>
      <c r="X558" s="36"/>
      <c r="Y558" s="36"/>
      <c r="Z558" s="36"/>
      <c r="AA558" s="36"/>
      <c r="AB558" s="36"/>
      <c r="AC558" s="36"/>
      <c r="AD558" s="36"/>
      <c r="AE558" s="36"/>
      <c r="AT558" s="19" t="s">
        <v>180</v>
      </c>
      <c r="AU558" s="19" t="s">
        <v>82</v>
      </c>
    </row>
    <row r="559" spans="1:65" s="13" customFormat="1" ht="11.25">
      <c r="B559" s="200"/>
      <c r="C559" s="201"/>
      <c r="D559" s="193" t="s">
        <v>184</v>
      </c>
      <c r="E559" s="202" t="s">
        <v>19</v>
      </c>
      <c r="F559" s="203" t="s">
        <v>833</v>
      </c>
      <c r="G559" s="201"/>
      <c r="H559" s="202" t="s">
        <v>19</v>
      </c>
      <c r="I559" s="204"/>
      <c r="J559" s="201"/>
      <c r="K559" s="201"/>
      <c r="L559" s="205"/>
      <c r="M559" s="206"/>
      <c r="N559" s="207"/>
      <c r="O559" s="207"/>
      <c r="P559" s="207"/>
      <c r="Q559" s="207"/>
      <c r="R559" s="207"/>
      <c r="S559" s="207"/>
      <c r="T559" s="208"/>
      <c r="AT559" s="209" t="s">
        <v>184</v>
      </c>
      <c r="AU559" s="209" t="s">
        <v>82</v>
      </c>
      <c r="AV559" s="13" t="s">
        <v>80</v>
      </c>
      <c r="AW559" s="13" t="s">
        <v>35</v>
      </c>
      <c r="AX559" s="13" t="s">
        <v>73</v>
      </c>
      <c r="AY559" s="209" t="s">
        <v>171</v>
      </c>
    </row>
    <row r="560" spans="1:65" s="14" customFormat="1" ht="11.25">
      <c r="B560" s="210"/>
      <c r="C560" s="211"/>
      <c r="D560" s="193" t="s">
        <v>184</v>
      </c>
      <c r="E560" s="212" t="s">
        <v>19</v>
      </c>
      <c r="F560" s="213" t="s">
        <v>834</v>
      </c>
      <c r="G560" s="211"/>
      <c r="H560" s="214">
        <v>5</v>
      </c>
      <c r="I560" s="215"/>
      <c r="J560" s="211"/>
      <c r="K560" s="211"/>
      <c r="L560" s="216"/>
      <c r="M560" s="217"/>
      <c r="N560" s="218"/>
      <c r="O560" s="218"/>
      <c r="P560" s="218"/>
      <c r="Q560" s="218"/>
      <c r="R560" s="218"/>
      <c r="S560" s="218"/>
      <c r="T560" s="219"/>
      <c r="AT560" s="220" t="s">
        <v>184</v>
      </c>
      <c r="AU560" s="220" t="s">
        <v>82</v>
      </c>
      <c r="AV560" s="14" t="s">
        <v>82</v>
      </c>
      <c r="AW560" s="14" t="s">
        <v>35</v>
      </c>
      <c r="AX560" s="14" t="s">
        <v>73</v>
      </c>
      <c r="AY560" s="220" t="s">
        <v>171</v>
      </c>
    </row>
    <row r="561" spans="1:51" s="15" customFormat="1" ht="11.25">
      <c r="B561" s="221"/>
      <c r="C561" s="222"/>
      <c r="D561" s="193" t="s">
        <v>184</v>
      </c>
      <c r="E561" s="223" t="s">
        <v>19</v>
      </c>
      <c r="F561" s="224" t="s">
        <v>189</v>
      </c>
      <c r="G561" s="222"/>
      <c r="H561" s="225">
        <v>5</v>
      </c>
      <c r="I561" s="226"/>
      <c r="J561" s="222"/>
      <c r="K561" s="222"/>
      <c r="L561" s="227"/>
      <c r="M561" s="253"/>
      <c r="N561" s="254"/>
      <c r="O561" s="254"/>
      <c r="P561" s="254"/>
      <c r="Q561" s="254"/>
      <c r="R561" s="254"/>
      <c r="S561" s="254"/>
      <c r="T561" s="255"/>
      <c r="AT561" s="231" t="s">
        <v>184</v>
      </c>
      <c r="AU561" s="231" t="s">
        <v>82</v>
      </c>
      <c r="AV561" s="15" t="s">
        <v>178</v>
      </c>
      <c r="AW561" s="15" t="s">
        <v>35</v>
      </c>
      <c r="AX561" s="15" t="s">
        <v>80</v>
      </c>
      <c r="AY561" s="231" t="s">
        <v>171</v>
      </c>
    </row>
    <row r="562" spans="1:51" s="2" customFormat="1" ht="6.95" customHeight="1">
      <c r="A562" s="36"/>
      <c r="B562" s="49"/>
      <c r="C562" s="50"/>
      <c r="D562" s="50"/>
      <c r="E562" s="50"/>
      <c r="F562" s="50"/>
      <c r="G562" s="50"/>
      <c r="H562" s="50"/>
      <c r="I562" s="50"/>
      <c r="J562" s="50"/>
      <c r="K562" s="50"/>
      <c r="L562" s="41"/>
      <c r="M562" s="36"/>
      <c r="O562" s="36"/>
      <c r="P562" s="36"/>
      <c r="Q562" s="36"/>
      <c r="R562" s="36"/>
      <c r="S562" s="36"/>
      <c r="T562" s="36"/>
      <c r="U562" s="36"/>
      <c r="V562" s="36"/>
      <c r="W562" s="36"/>
      <c r="X562" s="36"/>
      <c r="Y562" s="36"/>
      <c r="Z562" s="36"/>
      <c r="AA562" s="36"/>
      <c r="AB562" s="36"/>
      <c r="AC562" s="36"/>
      <c r="AD562" s="36"/>
      <c r="AE562" s="36"/>
    </row>
  </sheetData>
  <sheetProtection algorithmName="SHA-512" hashValue="ERkcOnSPFhoB4r60zQ9MkHGPf+7bscs9ow8OZw7pK2mjeb4fLhzkd2dyp577f1t1PZ3v3r7z8yxMX1ddGerWOg==" saltValue="KKu8wz1wi8o5jvdZDQeYKJYcE2KyDCnJAYi6DGba35Z6JqL7dxS9robc+FYYLbyH+JOUHkVNURCZQsl2v1fTHA==" spinCount="100000" sheet="1" objects="1" scenarios="1" formatColumns="0" formatRows="0" autoFilter="0"/>
  <autoFilter ref="C97:K561"/>
  <mergeCells count="12">
    <mergeCell ref="E90:H90"/>
    <mergeCell ref="L2:V2"/>
    <mergeCell ref="E50:H50"/>
    <mergeCell ref="E52:H52"/>
    <mergeCell ref="E54:H54"/>
    <mergeCell ref="E86:H86"/>
    <mergeCell ref="E88:H88"/>
    <mergeCell ref="E7:H7"/>
    <mergeCell ref="E9:H9"/>
    <mergeCell ref="E11:H11"/>
    <mergeCell ref="E20:H20"/>
    <mergeCell ref="E29:H29"/>
  </mergeCells>
  <hyperlinks>
    <hyperlink ref="F103" r:id="rId1"/>
    <hyperlink ref="F111" r:id="rId2"/>
    <hyperlink ref="F116" r:id="rId3"/>
    <hyperlink ref="F119" r:id="rId4"/>
    <hyperlink ref="F122" r:id="rId5"/>
    <hyperlink ref="F130" r:id="rId6"/>
    <hyperlink ref="F141" r:id="rId7"/>
    <hyperlink ref="F146" r:id="rId8"/>
    <hyperlink ref="F155" r:id="rId9"/>
    <hyperlink ref="F164" r:id="rId10"/>
    <hyperlink ref="F170" r:id="rId11"/>
    <hyperlink ref="F176" r:id="rId12"/>
    <hyperlink ref="F181" r:id="rId13"/>
    <hyperlink ref="F186" r:id="rId14"/>
    <hyperlink ref="F192" r:id="rId15"/>
    <hyperlink ref="F198" r:id="rId16"/>
    <hyperlink ref="F203" r:id="rId17"/>
    <hyperlink ref="F209" r:id="rId18"/>
    <hyperlink ref="F218" r:id="rId19"/>
    <hyperlink ref="F230" r:id="rId20"/>
    <hyperlink ref="F241" r:id="rId21"/>
    <hyperlink ref="F249" r:id="rId22"/>
    <hyperlink ref="F258" r:id="rId23"/>
    <hyperlink ref="F268" r:id="rId24"/>
    <hyperlink ref="F274" r:id="rId25"/>
    <hyperlink ref="F279" r:id="rId26"/>
    <hyperlink ref="F285" r:id="rId27"/>
    <hyperlink ref="F290" r:id="rId28"/>
    <hyperlink ref="F297" r:id="rId29"/>
    <hyperlink ref="F305" r:id="rId30"/>
    <hyperlink ref="F310" r:id="rId31"/>
    <hyperlink ref="F320" r:id="rId32"/>
    <hyperlink ref="F334" r:id="rId33"/>
    <hyperlink ref="F339" r:id="rId34"/>
    <hyperlink ref="F346" r:id="rId35"/>
    <hyperlink ref="F352" r:id="rId36"/>
    <hyperlink ref="F359" r:id="rId37"/>
    <hyperlink ref="F376" r:id="rId38"/>
    <hyperlink ref="F386" r:id="rId39"/>
    <hyperlink ref="F399" r:id="rId40"/>
    <hyperlink ref="F408" r:id="rId41"/>
    <hyperlink ref="F422" r:id="rId42"/>
    <hyperlink ref="F438" r:id="rId43"/>
    <hyperlink ref="F447" r:id="rId44"/>
    <hyperlink ref="F453" r:id="rId45"/>
    <hyperlink ref="F459" r:id="rId46"/>
    <hyperlink ref="F466" r:id="rId47"/>
    <hyperlink ref="F472" r:id="rId48"/>
    <hyperlink ref="F487" r:id="rId49"/>
    <hyperlink ref="F490" r:id="rId50"/>
    <hyperlink ref="F495" r:id="rId51"/>
    <hyperlink ref="F503" r:id="rId52"/>
    <hyperlink ref="F506" r:id="rId53"/>
    <hyperlink ref="F512" r:id="rId54"/>
    <hyperlink ref="F516" r:id="rId55"/>
    <hyperlink ref="F519" r:id="rId56"/>
    <hyperlink ref="F524" r:id="rId57"/>
    <hyperlink ref="F538" r:id="rId58"/>
  </hyperlinks>
  <pageMargins left="0.39374999999999999" right="0.39374999999999999" top="0.39374999999999999" bottom="0.39374999999999999" header="0" footer="0"/>
  <pageSetup paperSize="9" fitToHeight="100" orientation="portrait" blackAndWhite="1"/>
  <headerFooter>
    <oddFooter>&amp;CStrana &amp;P z &amp;N</oddFooter>
  </headerFooter>
  <drawing r:id="rId59"/>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239"/>
  <sheetViews>
    <sheetView showGridLines="0" workbookViewId="0"/>
  </sheetViews>
  <sheetFormatPr defaultRowHeight="12.7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370"/>
      <c r="M2" s="370"/>
      <c r="N2" s="370"/>
      <c r="O2" s="370"/>
      <c r="P2" s="370"/>
      <c r="Q2" s="370"/>
      <c r="R2" s="370"/>
      <c r="S2" s="370"/>
      <c r="T2" s="370"/>
      <c r="U2" s="370"/>
      <c r="V2" s="370"/>
      <c r="AT2" s="19" t="s">
        <v>126</v>
      </c>
    </row>
    <row r="3" spans="1:46" s="1" customFormat="1" ht="6.95" customHeight="1">
      <c r="B3" s="110"/>
      <c r="C3" s="111"/>
      <c r="D3" s="111"/>
      <c r="E3" s="111"/>
      <c r="F3" s="111"/>
      <c r="G3" s="111"/>
      <c r="H3" s="111"/>
      <c r="I3" s="111"/>
      <c r="J3" s="111"/>
      <c r="K3" s="111"/>
      <c r="L3" s="22"/>
      <c r="AT3" s="19" t="s">
        <v>82</v>
      </c>
    </row>
    <row r="4" spans="1:46" s="1" customFormat="1" ht="24.95" customHeight="1">
      <c r="B4" s="22"/>
      <c r="D4" s="112" t="s">
        <v>133</v>
      </c>
      <c r="L4" s="22"/>
      <c r="M4" s="113" t="s">
        <v>10</v>
      </c>
      <c r="AT4" s="19" t="s">
        <v>4</v>
      </c>
    </row>
    <row r="5" spans="1:46" s="1" customFormat="1" ht="6.95" customHeight="1">
      <c r="B5" s="22"/>
      <c r="L5" s="22"/>
    </row>
    <row r="6" spans="1:46" s="1" customFormat="1" ht="12" customHeight="1">
      <c r="B6" s="22"/>
      <c r="D6" s="114" t="s">
        <v>16</v>
      </c>
      <c r="L6" s="22"/>
    </row>
    <row r="7" spans="1:46" s="1" customFormat="1" ht="16.5" customHeight="1">
      <c r="B7" s="22"/>
      <c r="E7" s="387" t="str">
        <f>'Rekapitulace stavby'!K6</f>
        <v>Oprava propustků na trati odb. Moravice - Svobodné Heřmanice</v>
      </c>
      <c r="F7" s="388"/>
      <c r="G7" s="388"/>
      <c r="H7" s="388"/>
      <c r="L7" s="22"/>
    </row>
    <row r="8" spans="1:46" s="1" customFormat="1" ht="12" customHeight="1">
      <c r="B8" s="22"/>
      <c r="D8" s="114" t="s">
        <v>134</v>
      </c>
      <c r="L8" s="22"/>
    </row>
    <row r="9" spans="1:46" s="2" customFormat="1" ht="16.5" customHeight="1">
      <c r="A9" s="36"/>
      <c r="B9" s="41"/>
      <c r="C9" s="36"/>
      <c r="D9" s="36"/>
      <c r="E9" s="387" t="s">
        <v>1577</v>
      </c>
      <c r="F9" s="389"/>
      <c r="G9" s="389"/>
      <c r="H9" s="389"/>
      <c r="I9" s="36"/>
      <c r="J9" s="36"/>
      <c r="K9" s="36"/>
      <c r="L9" s="115"/>
      <c r="S9" s="36"/>
      <c r="T9" s="36"/>
      <c r="U9" s="36"/>
      <c r="V9" s="36"/>
      <c r="W9" s="36"/>
      <c r="X9" s="36"/>
      <c r="Y9" s="36"/>
      <c r="Z9" s="36"/>
      <c r="AA9" s="36"/>
      <c r="AB9" s="36"/>
      <c r="AC9" s="36"/>
      <c r="AD9" s="36"/>
      <c r="AE9" s="36"/>
    </row>
    <row r="10" spans="1:46" s="2" customFormat="1" ht="12" customHeight="1">
      <c r="A10" s="36"/>
      <c r="B10" s="41"/>
      <c r="C10" s="36"/>
      <c r="D10" s="114" t="s">
        <v>136</v>
      </c>
      <c r="E10" s="36"/>
      <c r="F10" s="36"/>
      <c r="G10" s="36"/>
      <c r="H10" s="36"/>
      <c r="I10" s="36"/>
      <c r="J10" s="36"/>
      <c r="K10" s="36"/>
      <c r="L10" s="115"/>
      <c r="S10" s="36"/>
      <c r="T10" s="36"/>
      <c r="U10" s="36"/>
      <c r="V10" s="36"/>
      <c r="W10" s="36"/>
      <c r="X10" s="36"/>
      <c r="Y10" s="36"/>
      <c r="Z10" s="36"/>
      <c r="AA10" s="36"/>
      <c r="AB10" s="36"/>
      <c r="AC10" s="36"/>
      <c r="AD10" s="36"/>
      <c r="AE10" s="36"/>
    </row>
    <row r="11" spans="1:46" s="2" customFormat="1" ht="16.5" customHeight="1">
      <c r="A11" s="36"/>
      <c r="B11" s="41"/>
      <c r="C11" s="36"/>
      <c r="D11" s="36"/>
      <c r="E11" s="390" t="s">
        <v>1761</v>
      </c>
      <c r="F11" s="389"/>
      <c r="G11" s="389"/>
      <c r="H11" s="389"/>
      <c r="I11" s="36"/>
      <c r="J11" s="36"/>
      <c r="K11" s="36"/>
      <c r="L11" s="115"/>
      <c r="S11" s="36"/>
      <c r="T11" s="36"/>
      <c r="U11" s="36"/>
      <c r="V11" s="36"/>
      <c r="W11" s="36"/>
      <c r="X11" s="36"/>
      <c r="Y11" s="36"/>
      <c r="Z11" s="36"/>
      <c r="AA11" s="36"/>
      <c r="AB11" s="36"/>
      <c r="AC11" s="36"/>
      <c r="AD11" s="36"/>
      <c r="AE11" s="36"/>
    </row>
    <row r="12" spans="1:46" s="2" customFormat="1" ht="11.25">
      <c r="A12" s="36"/>
      <c r="B12" s="41"/>
      <c r="C12" s="36"/>
      <c r="D12" s="36"/>
      <c r="E12" s="36"/>
      <c r="F12" s="36"/>
      <c r="G12" s="36"/>
      <c r="H12" s="36"/>
      <c r="I12" s="36"/>
      <c r="J12" s="36"/>
      <c r="K12" s="36"/>
      <c r="L12" s="115"/>
      <c r="S12" s="36"/>
      <c r="T12" s="36"/>
      <c r="U12" s="36"/>
      <c r="V12" s="36"/>
      <c r="W12" s="36"/>
      <c r="X12" s="36"/>
      <c r="Y12" s="36"/>
      <c r="Z12" s="36"/>
      <c r="AA12" s="36"/>
      <c r="AB12" s="36"/>
      <c r="AC12" s="36"/>
      <c r="AD12" s="36"/>
      <c r="AE12" s="36"/>
    </row>
    <row r="13" spans="1:46" s="2" customFormat="1" ht="12" customHeight="1">
      <c r="A13" s="36"/>
      <c r="B13" s="41"/>
      <c r="C13" s="36"/>
      <c r="D13" s="114" t="s">
        <v>18</v>
      </c>
      <c r="E13" s="36"/>
      <c r="F13" s="105" t="s">
        <v>19</v>
      </c>
      <c r="G13" s="36"/>
      <c r="H13" s="36"/>
      <c r="I13" s="114" t="s">
        <v>20</v>
      </c>
      <c r="J13" s="105" t="s">
        <v>19</v>
      </c>
      <c r="K13" s="36"/>
      <c r="L13" s="115"/>
      <c r="S13" s="36"/>
      <c r="T13" s="36"/>
      <c r="U13" s="36"/>
      <c r="V13" s="36"/>
      <c r="W13" s="36"/>
      <c r="X13" s="36"/>
      <c r="Y13" s="36"/>
      <c r="Z13" s="36"/>
      <c r="AA13" s="36"/>
      <c r="AB13" s="36"/>
      <c r="AC13" s="36"/>
      <c r="AD13" s="36"/>
      <c r="AE13" s="36"/>
    </row>
    <row r="14" spans="1:46" s="2" customFormat="1" ht="12" customHeight="1">
      <c r="A14" s="36"/>
      <c r="B14" s="41"/>
      <c r="C14" s="36"/>
      <c r="D14" s="114" t="s">
        <v>21</v>
      </c>
      <c r="E14" s="36"/>
      <c r="F14" s="105" t="s">
        <v>22</v>
      </c>
      <c r="G14" s="36"/>
      <c r="H14" s="36"/>
      <c r="I14" s="114" t="s">
        <v>23</v>
      </c>
      <c r="J14" s="116" t="str">
        <f>'Rekapitulace stavby'!AN8</f>
        <v>10. 5. 2023</v>
      </c>
      <c r="K14" s="36"/>
      <c r="L14" s="115"/>
      <c r="S14" s="36"/>
      <c r="T14" s="36"/>
      <c r="U14" s="36"/>
      <c r="V14" s="36"/>
      <c r="W14" s="36"/>
      <c r="X14" s="36"/>
      <c r="Y14" s="36"/>
      <c r="Z14" s="36"/>
      <c r="AA14" s="36"/>
      <c r="AB14" s="36"/>
      <c r="AC14" s="36"/>
      <c r="AD14" s="36"/>
      <c r="AE14" s="36"/>
    </row>
    <row r="15" spans="1:46" s="2" customFormat="1" ht="10.9" customHeight="1">
      <c r="A15" s="36"/>
      <c r="B15" s="41"/>
      <c r="C15" s="36"/>
      <c r="D15" s="36"/>
      <c r="E15" s="36"/>
      <c r="F15" s="36"/>
      <c r="G15" s="36"/>
      <c r="H15" s="36"/>
      <c r="I15" s="36"/>
      <c r="J15" s="36"/>
      <c r="K15" s="36"/>
      <c r="L15" s="115"/>
      <c r="S15" s="36"/>
      <c r="T15" s="36"/>
      <c r="U15" s="36"/>
      <c r="V15" s="36"/>
      <c r="W15" s="36"/>
      <c r="X15" s="36"/>
      <c r="Y15" s="36"/>
      <c r="Z15" s="36"/>
      <c r="AA15" s="36"/>
      <c r="AB15" s="36"/>
      <c r="AC15" s="36"/>
      <c r="AD15" s="36"/>
      <c r="AE15" s="36"/>
    </row>
    <row r="16" spans="1:46" s="2" customFormat="1" ht="12" customHeight="1">
      <c r="A16" s="36"/>
      <c r="B16" s="41"/>
      <c r="C16" s="36"/>
      <c r="D16" s="114" t="s">
        <v>25</v>
      </c>
      <c r="E16" s="36"/>
      <c r="F16" s="36"/>
      <c r="G16" s="36"/>
      <c r="H16" s="36"/>
      <c r="I16" s="114" t="s">
        <v>26</v>
      </c>
      <c r="J16" s="105" t="s">
        <v>27</v>
      </c>
      <c r="K16" s="36"/>
      <c r="L16" s="115"/>
      <c r="S16" s="36"/>
      <c r="T16" s="36"/>
      <c r="U16" s="36"/>
      <c r="V16" s="36"/>
      <c r="W16" s="36"/>
      <c r="X16" s="36"/>
      <c r="Y16" s="36"/>
      <c r="Z16" s="36"/>
      <c r="AA16" s="36"/>
      <c r="AB16" s="36"/>
      <c r="AC16" s="36"/>
      <c r="AD16" s="36"/>
      <c r="AE16" s="36"/>
    </row>
    <row r="17" spans="1:31" s="2" customFormat="1" ht="18" customHeight="1">
      <c r="A17" s="36"/>
      <c r="B17" s="41"/>
      <c r="C17" s="36"/>
      <c r="D17" s="36"/>
      <c r="E17" s="105" t="s">
        <v>28</v>
      </c>
      <c r="F17" s="36"/>
      <c r="G17" s="36"/>
      <c r="H17" s="36"/>
      <c r="I17" s="114" t="s">
        <v>29</v>
      </c>
      <c r="J17" s="105" t="s">
        <v>30</v>
      </c>
      <c r="K17" s="36"/>
      <c r="L17" s="115"/>
      <c r="S17" s="36"/>
      <c r="T17" s="36"/>
      <c r="U17" s="36"/>
      <c r="V17" s="36"/>
      <c r="W17" s="36"/>
      <c r="X17" s="36"/>
      <c r="Y17" s="36"/>
      <c r="Z17" s="36"/>
      <c r="AA17" s="36"/>
      <c r="AB17" s="36"/>
      <c r="AC17" s="36"/>
      <c r="AD17" s="36"/>
      <c r="AE17" s="36"/>
    </row>
    <row r="18" spans="1:31" s="2" customFormat="1" ht="6.95" customHeight="1">
      <c r="A18" s="36"/>
      <c r="B18" s="41"/>
      <c r="C18" s="36"/>
      <c r="D18" s="36"/>
      <c r="E18" s="36"/>
      <c r="F18" s="36"/>
      <c r="G18" s="36"/>
      <c r="H18" s="36"/>
      <c r="I18" s="36"/>
      <c r="J18" s="36"/>
      <c r="K18" s="36"/>
      <c r="L18" s="115"/>
      <c r="S18" s="36"/>
      <c r="T18" s="36"/>
      <c r="U18" s="36"/>
      <c r="V18" s="36"/>
      <c r="W18" s="36"/>
      <c r="X18" s="36"/>
      <c r="Y18" s="36"/>
      <c r="Z18" s="36"/>
      <c r="AA18" s="36"/>
      <c r="AB18" s="36"/>
      <c r="AC18" s="36"/>
      <c r="AD18" s="36"/>
      <c r="AE18" s="36"/>
    </row>
    <row r="19" spans="1:31" s="2" customFormat="1" ht="12" customHeight="1">
      <c r="A19" s="36"/>
      <c r="B19" s="41"/>
      <c r="C19" s="36"/>
      <c r="D19" s="114" t="s">
        <v>31</v>
      </c>
      <c r="E19" s="36"/>
      <c r="F19" s="36"/>
      <c r="G19" s="36"/>
      <c r="H19" s="36"/>
      <c r="I19" s="114" t="s">
        <v>26</v>
      </c>
      <c r="J19" s="32" t="str">
        <f>'Rekapitulace stavby'!AN13</f>
        <v>Vyplň údaj</v>
      </c>
      <c r="K19" s="36"/>
      <c r="L19" s="115"/>
      <c r="S19" s="36"/>
      <c r="T19" s="36"/>
      <c r="U19" s="36"/>
      <c r="V19" s="36"/>
      <c r="W19" s="36"/>
      <c r="X19" s="36"/>
      <c r="Y19" s="36"/>
      <c r="Z19" s="36"/>
      <c r="AA19" s="36"/>
      <c r="AB19" s="36"/>
      <c r="AC19" s="36"/>
      <c r="AD19" s="36"/>
      <c r="AE19" s="36"/>
    </row>
    <row r="20" spans="1:31" s="2" customFormat="1" ht="18" customHeight="1">
      <c r="A20" s="36"/>
      <c r="B20" s="41"/>
      <c r="C20" s="36"/>
      <c r="D20" s="36"/>
      <c r="E20" s="391" t="str">
        <f>'Rekapitulace stavby'!E14</f>
        <v>Vyplň údaj</v>
      </c>
      <c r="F20" s="392"/>
      <c r="G20" s="392"/>
      <c r="H20" s="392"/>
      <c r="I20" s="114" t="s">
        <v>29</v>
      </c>
      <c r="J20" s="32" t="str">
        <f>'Rekapitulace stavby'!AN14</f>
        <v>Vyplň údaj</v>
      </c>
      <c r="K20" s="36"/>
      <c r="L20" s="115"/>
      <c r="S20" s="36"/>
      <c r="T20" s="36"/>
      <c r="U20" s="36"/>
      <c r="V20" s="36"/>
      <c r="W20" s="36"/>
      <c r="X20" s="36"/>
      <c r="Y20" s="36"/>
      <c r="Z20" s="36"/>
      <c r="AA20" s="36"/>
      <c r="AB20" s="36"/>
      <c r="AC20" s="36"/>
      <c r="AD20" s="36"/>
      <c r="AE20" s="36"/>
    </row>
    <row r="21" spans="1:31" s="2" customFormat="1" ht="6.95" customHeight="1">
      <c r="A21" s="36"/>
      <c r="B21" s="41"/>
      <c r="C21" s="36"/>
      <c r="D21" s="36"/>
      <c r="E21" s="36"/>
      <c r="F21" s="36"/>
      <c r="G21" s="36"/>
      <c r="H21" s="36"/>
      <c r="I21" s="36"/>
      <c r="J21" s="36"/>
      <c r="K21" s="36"/>
      <c r="L21" s="115"/>
      <c r="S21" s="36"/>
      <c r="T21" s="36"/>
      <c r="U21" s="36"/>
      <c r="V21" s="36"/>
      <c r="W21" s="36"/>
      <c r="X21" s="36"/>
      <c r="Y21" s="36"/>
      <c r="Z21" s="36"/>
      <c r="AA21" s="36"/>
      <c r="AB21" s="36"/>
      <c r="AC21" s="36"/>
      <c r="AD21" s="36"/>
      <c r="AE21" s="36"/>
    </row>
    <row r="22" spans="1:31" s="2" customFormat="1" ht="12" customHeight="1">
      <c r="A22" s="36"/>
      <c r="B22" s="41"/>
      <c r="C22" s="36"/>
      <c r="D22" s="114" t="s">
        <v>33</v>
      </c>
      <c r="E22" s="36"/>
      <c r="F22" s="36"/>
      <c r="G22" s="36"/>
      <c r="H22" s="36"/>
      <c r="I22" s="114" t="s">
        <v>26</v>
      </c>
      <c r="J22" s="105" t="str">
        <f>IF('Rekapitulace stavby'!AN16="","",'Rekapitulace stavby'!AN16)</f>
        <v/>
      </c>
      <c r="K22" s="36"/>
      <c r="L22" s="115"/>
      <c r="S22" s="36"/>
      <c r="T22" s="36"/>
      <c r="U22" s="36"/>
      <c r="V22" s="36"/>
      <c r="W22" s="36"/>
      <c r="X22" s="36"/>
      <c r="Y22" s="36"/>
      <c r="Z22" s="36"/>
      <c r="AA22" s="36"/>
      <c r="AB22" s="36"/>
      <c r="AC22" s="36"/>
      <c r="AD22" s="36"/>
      <c r="AE22" s="36"/>
    </row>
    <row r="23" spans="1:31" s="2" customFormat="1" ht="18" customHeight="1">
      <c r="A23" s="36"/>
      <c r="B23" s="41"/>
      <c r="C23" s="36"/>
      <c r="D23" s="36"/>
      <c r="E23" s="105" t="str">
        <f>IF('Rekapitulace stavby'!E17="","",'Rekapitulace stavby'!E17)</f>
        <v xml:space="preserve"> </v>
      </c>
      <c r="F23" s="36"/>
      <c r="G23" s="36"/>
      <c r="H23" s="36"/>
      <c r="I23" s="114" t="s">
        <v>29</v>
      </c>
      <c r="J23" s="105" t="str">
        <f>IF('Rekapitulace stavby'!AN17="","",'Rekapitulace stavby'!AN17)</f>
        <v/>
      </c>
      <c r="K23" s="36"/>
      <c r="L23" s="115"/>
      <c r="S23" s="36"/>
      <c r="T23" s="36"/>
      <c r="U23" s="36"/>
      <c r="V23" s="36"/>
      <c r="W23" s="36"/>
      <c r="X23" s="36"/>
      <c r="Y23" s="36"/>
      <c r="Z23" s="36"/>
      <c r="AA23" s="36"/>
      <c r="AB23" s="36"/>
      <c r="AC23" s="36"/>
      <c r="AD23" s="36"/>
      <c r="AE23" s="36"/>
    </row>
    <row r="24" spans="1:31" s="2" customFormat="1" ht="6.95" customHeight="1">
      <c r="A24" s="36"/>
      <c r="B24" s="41"/>
      <c r="C24" s="36"/>
      <c r="D24" s="36"/>
      <c r="E24" s="36"/>
      <c r="F24" s="36"/>
      <c r="G24" s="36"/>
      <c r="H24" s="36"/>
      <c r="I24" s="36"/>
      <c r="J24" s="36"/>
      <c r="K24" s="36"/>
      <c r="L24" s="115"/>
      <c r="S24" s="36"/>
      <c r="T24" s="36"/>
      <c r="U24" s="36"/>
      <c r="V24" s="36"/>
      <c r="W24" s="36"/>
      <c r="X24" s="36"/>
      <c r="Y24" s="36"/>
      <c r="Z24" s="36"/>
      <c r="AA24" s="36"/>
      <c r="AB24" s="36"/>
      <c r="AC24" s="36"/>
      <c r="AD24" s="36"/>
      <c r="AE24" s="36"/>
    </row>
    <row r="25" spans="1:31" s="2" customFormat="1" ht="12" customHeight="1">
      <c r="A25" s="36"/>
      <c r="B25" s="41"/>
      <c r="C25" s="36"/>
      <c r="D25" s="114" t="s">
        <v>36</v>
      </c>
      <c r="E25" s="36"/>
      <c r="F25" s="36"/>
      <c r="G25" s="36"/>
      <c r="H25" s="36"/>
      <c r="I25" s="114" t="s">
        <v>26</v>
      </c>
      <c r="J25" s="105" t="str">
        <f>IF('Rekapitulace stavby'!AN19="","",'Rekapitulace stavby'!AN19)</f>
        <v/>
      </c>
      <c r="K25" s="36"/>
      <c r="L25" s="115"/>
      <c r="S25" s="36"/>
      <c r="T25" s="36"/>
      <c r="U25" s="36"/>
      <c r="V25" s="36"/>
      <c r="W25" s="36"/>
      <c r="X25" s="36"/>
      <c r="Y25" s="36"/>
      <c r="Z25" s="36"/>
      <c r="AA25" s="36"/>
      <c r="AB25" s="36"/>
      <c r="AC25" s="36"/>
      <c r="AD25" s="36"/>
      <c r="AE25" s="36"/>
    </row>
    <row r="26" spans="1:31" s="2" customFormat="1" ht="18" customHeight="1">
      <c r="A26" s="36"/>
      <c r="B26" s="41"/>
      <c r="C26" s="36"/>
      <c r="D26" s="36"/>
      <c r="E26" s="105" t="str">
        <f>IF('Rekapitulace stavby'!E20="","",'Rekapitulace stavby'!E20)</f>
        <v xml:space="preserve"> </v>
      </c>
      <c r="F26" s="36"/>
      <c r="G26" s="36"/>
      <c r="H26" s="36"/>
      <c r="I26" s="114" t="s">
        <v>29</v>
      </c>
      <c r="J26" s="105" t="str">
        <f>IF('Rekapitulace stavby'!AN20="","",'Rekapitulace stavby'!AN20)</f>
        <v/>
      </c>
      <c r="K26" s="36"/>
      <c r="L26" s="115"/>
      <c r="S26" s="36"/>
      <c r="T26" s="36"/>
      <c r="U26" s="36"/>
      <c r="V26" s="36"/>
      <c r="W26" s="36"/>
      <c r="X26" s="36"/>
      <c r="Y26" s="36"/>
      <c r="Z26" s="36"/>
      <c r="AA26" s="36"/>
      <c r="AB26" s="36"/>
      <c r="AC26" s="36"/>
      <c r="AD26" s="36"/>
      <c r="AE26" s="36"/>
    </row>
    <row r="27" spans="1:31" s="2" customFormat="1" ht="6.95" customHeight="1">
      <c r="A27" s="36"/>
      <c r="B27" s="41"/>
      <c r="C27" s="36"/>
      <c r="D27" s="36"/>
      <c r="E27" s="36"/>
      <c r="F27" s="36"/>
      <c r="G27" s="36"/>
      <c r="H27" s="36"/>
      <c r="I27" s="36"/>
      <c r="J27" s="36"/>
      <c r="K27" s="36"/>
      <c r="L27" s="115"/>
      <c r="S27" s="36"/>
      <c r="T27" s="36"/>
      <c r="U27" s="36"/>
      <c r="V27" s="36"/>
      <c r="W27" s="36"/>
      <c r="X27" s="36"/>
      <c r="Y27" s="36"/>
      <c r="Z27" s="36"/>
      <c r="AA27" s="36"/>
      <c r="AB27" s="36"/>
      <c r="AC27" s="36"/>
      <c r="AD27" s="36"/>
      <c r="AE27" s="36"/>
    </row>
    <row r="28" spans="1:31" s="2" customFormat="1" ht="12" customHeight="1">
      <c r="A28" s="36"/>
      <c r="B28" s="41"/>
      <c r="C28" s="36"/>
      <c r="D28" s="114" t="s">
        <v>37</v>
      </c>
      <c r="E28" s="36"/>
      <c r="F28" s="36"/>
      <c r="G28" s="36"/>
      <c r="H28" s="36"/>
      <c r="I28" s="36"/>
      <c r="J28" s="36"/>
      <c r="K28" s="36"/>
      <c r="L28" s="115"/>
      <c r="S28" s="36"/>
      <c r="T28" s="36"/>
      <c r="U28" s="36"/>
      <c r="V28" s="36"/>
      <c r="W28" s="36"/>
      <c r="X28" s="36"/>
      <c r="Y28" s="36"/>
      <c r="Z28" s="36"/>
      <c r="AA28" s="36"/>
      <c r="AB28" s="36"/>
      <c r="AC28" s="36"/>
      <c r="AD28" s="36"/>
      <c r="AE28" s="36"/>
    </row>
    <row r="29" spans="1:31" s="8" customFormat="1" ht="16.5" customHeight="1">
      <c r="A29" s="117"/>
      <c r="B29" s="118"/>
      <c r="C29" s="117"/>
      <c r="D29" s="117"/>
      <c r="E29" s="393" t="s">
        <v>19</v>
      </c>
      <c r="F29" s="393"/>
      <c r="G29" s="393"/>
      <c r="H29" s="393"/>
      <c r="I29" s="117"/>
      <c r="J29" s="117"/>
      <c r="K29" s="117"/>
      <c r="L29" s="119"/>
      <c r="S29" s="117"/>
      <c r="T29" s="117"/>
      <c r="U29" s="117"/>
      <c r="V29" s="117"/>
      <c r="W29" s="117"/>
      <c r="X29" s="117"/>
      <c r="Y29" s="117"/>
      <c r="Z29" s="117"/>
      <c r="AA29" s="117"/>
      <c r="AB29" s="117"/>
      <c r="AC29" s="117"/>
      <c r="AD29" s="117"/>
      <c r="AE29" s="117"/>
    </row>
    <row r="30" spans="1:31" s="2" customFormat="1" ht="6.95" customHeight="1">
      <c r="A30" s="36"/>
      <c r="B30" s="41"/>
      <c r="C30" s="36"/>
      <c r="D30" s="36"/>
      <c r="E30" s="36"/>
      <c r="F30" s="36"/>
      <c r="G30" s="36"/>
      <c r="H30" s="36"/>
      <c r="I30" s="36"/>
      <c r="J30" s="36"/>
      <c r="K30" s="36"/>
      <c r="L30" s="115"/>
      <c r="S30" s="36"/>
      <c r="T30" s="36"/>
      <c r="U30" s="36"/>
      <c r="V30" s="36"/>
      <c r="W30" s="36"/>
      <c r="X30" s="36"/>
      <c r="Y30" s="36"/>
      <c r="Z30" s="36"/>
      <c r="AA30" s="36"/>
      <c r="AB30" s="36"/>
      <c r="AC30" s="36"/>
      <c r="AD30" s="36"/>
      <c r="AE30" s="36"/>
    </row>
    <row r="31" spans="1:31" s="2" customFormat="1" ht="6.95" customHeight="1">
      <c r="A31" s="36"/>
      <c r="B31" s="41"/>
      <c r="C31" s="36"/>
      <c r="D31" s="120"/>
      <c r="E31" s="120"/>
      <c r="F31" s="120"/>
      <c r="G31" s="120"/>
      <c r="H31" s="120"/>
      <c r="I31" s="120"/>
      <c r="J31" s="120"/>
      <c r="K31" s="120"/>
      <c r="L31" s="115"/>
      <c r="S31" s="36"/>
      <c r="T31" s="36"/>
      <c r="U31" s="36"/>
      <c r="V31" s="36"/>
      <c r="W31" s="36"/>
      <c r="X31" s="36"/>
      <c r="Y31" s="36"/>
      <c r="Z31" s="36"/>
      <c r="AA31" s="36"/>
      <c r="AB31" s="36"/>
      <c r="AC31" s="36"/>
      <c r="AD31" s="36"/>
      <c r="AE31" s="36"/>
    </row>
    <row r="32" spans="1:31" s="2" customFormat="1" ht="25.35" customHeight="1">
      <c r="A32" s="36"/>
      <c r="B32" s="41"/>
      <c r="C32" s="36"/>
      <c r="D32" s="121" t="s">
        <v>39</v>
      </c>
      <c r="E32" s="36"/>
      <c r="F32" s="36"/>
      <c r="G32" s="36"/>
      <c r="H32" s="36"/>
      <c r="I32" s="36"/>
      <c r="J32" s="122">
        <f>ROUND(J88, 2)</f>
        <v>0</v>
      </c>
      <c r="K32" s="36"/>
      <c r="L32" s="115"/>
      <c r="S32" s="36"/>
      <c r="T32" s="36"/>
      <c r="U32" s="36"/>
      <c r="V32" s="36"/>
      <c r="W32" s="36"/>
      <c r="X32" s="36"/>
      <c r="Y32" s="36"/>
      <c r="Z32" s="36"/>
      <c r="AA32" s="36"/>
      <c r="AB32" s="36"/>
      <c r="AC32" s="36"/>
      <c r="AD32" s="36"/>
      <c r="AE32" s="36"/>
    </row>
    <row r="33" spans="1:31" s="2" customFormat="1" ht="6.95" customHeight="1">
      <c r="A33" s="36"/>
      <c r="B33" s="41"/>
      <c r="C33" s="36"/>
      <c r="D33" s="120"/>
      <c r="E33" s="120"/>
      <c r="F33" s="120"/>
      <c r="G33" s="120"/>
      <c r="H33" s="120"/>
      <c r="I33" s="120"/>
      <c r="J33" s="120"/>
      <c r="K33" s="120"/>
      <c r="L33" s="115"/>
      <c r="S33" s="36"/>
      <c r="T33" s="36"/>
      <c r="U33" s="36"/>
      <c r="V33" s="36"/>
      <c r="W33" s="36"/>
      <c r="X33" s="36"/>
      <c r="Y33" s="36"/>
      <c r="Z33" s="36"/>
      <c r="AA33" s="36"/>
      <c r="AB33" s="36"/>
      <c r="AC33" s="36"/>
      <c r="AD33" s="36"/>
      <c r="AE33" s="36"/>
    </row>
    <row r="34" spans="1:31" s="2" customFormat="1" ht="14.45" customHeight="1">
      <c r="A34" s="36"/>
      <c r="B34" s="41"/>
      <c r="C34" s="36"/>
      <c r="D34" s="36"/>
      <c r="E34" s="36"/>
      <c r="F34" s="123" t="s">
        <v>41</v>
      </c>
      <c r="G34" s="36"/>
      <c r="H34" s="36"/>
      <c r="I34" s="123" t="s">
        <v>40</v>
      </c>
      <c r="J34" s="123" t="s">
        <v>42</v>
      </c>
      <c r="K34" s="36"/>
      <c r="L34" s="115"/>
      <c r="S34" s="36"/>
      <c r="T34" s="36"/>
      <c r="U34" s="36"/>
      <c r="V34" s="36"/>
      <c r="W34" s="36"/>
      <c r="X34" s="36"/>
      <c r="Y34" s="36"/>
      <c r="Z34" s="36"/>
      <c r="AA34" s="36"/>
      <c r="AB34" s="36"/>
      <c r="AC34" s="36"/>
      <c r="AD34" s="36"/>
      <c r="AE34" s="36"/>
    </row>
    <row r="35" spans="1:31" s="2" customFormat="1" ht="14.45" customHeight="1">
      <c r="A35" s="36"/>
      <c r="B35" s="41"/>
      <c r="C35" s="36"/>
      <c r="D35" s="124" t="s">
        <v>43</v>
      </c>
      <c r="E35" s="114" t="s">
        <v>44</v>
      </c>
      <c r="F35" s="125">
        <f>ROUND((SUM(BE88:BE238)),  2)</f>
        <v>0</v>
      </c>
      <c r="G35" s="36"/>
      <c r="H35" s="36"/>
      <c r="I35" s="126">
        <v>0.21</v>
      </c>
      <c r="J35" s="125">
        <f>ROUND(((SUM(BE88:BE238))*I35),  2)</f>
        <v>0</v>
      </c>
      <c r="K35" s="36"/>
      <c r="L35" s="115"/>
      <c r="S35" s="36"/>
      <c r="T35" s="36"/>
      <c r="U35" s="36"/>
      <c r="V35" s="36"/>
      <c r="W35" s="36"/>
      <c r="X35" s="36"/>
      <c r="Y35" s="36"/>
      <c r="Z35" s="36"/>
      <c r="AA35" s="36"/>
      <c r="AB35" s="36"/>
      <c r="AC35" s="36"/>
      <c r="AD35" s="36"/>
      <c r="AE35" s="36"/>
    </row>
    <row r="36" spans="1:31" s="2" customFormat="1" ht="14.45" customHeight="1">
      <c r="A36" s="36"/>
      <c r="B36" s="41"/>
      <c r="C36" s="36"/>
      <c r="D36" s="36"/>
      <c r="E36" s="114" t="s">
        <v>45</v>
      </c>
      <c r="F36" s="125">
        <f>ROUND((SUM(BF88:BF238)),  2)</f>
        <v>0</v>
      </c>
      <c r="G36" s="36"/>
      <c r="H36" s="36"/>
      <c r="I36" s="126">
        <v>0.15</v>
      </c>
      <c r="J36" s="125">
        <f>ROUND(((SUM(BF88:BF238))*I36),  2)</f>
        <v>0</v>
      </c>
      <c r="K36" s="36"/>
      <c r="L36" s="115"/>
      <c r="S36" s="36"/>
      <c r="T36" s="36"/>
      <c r="U36" s="36"/>
      <c r="V36" s="36"/>
      <c r="W36" s="36"/>
      <c r="X36" s="36"/>
      <c r="Y36" s="36"/>
      <c r="Z36" s="36"/>
      <c r="AA36" s="36"/>
      <c r="AB36" s="36"/>
      <c r="AC36" s="36"/>
      <c r="AD36" s="36"/>
      <c r="AE36" s="36"/>
    </row>
    <row r="37" spans="1:31" s="2" customFormat="1" ht="14.45" hidden="1" customHeight="1">
      <c r="A37" s="36"/>
      <c r="B37" s="41"/>
      <c r="C37" s="36"/>
      <c r="D37" s="36"/>
      <c r="E37" s="114" t="s">
        <v>46</v>
      </c>
      <c r="F37" s="125">
        <f>ROUND((SUM(BG88:BG238)),  2)</f>
        <v>0</v>
      </c>
      <c r="G37" s="36"/>
      <c r="H37" s="36"/>
      <c r="I37" s="126">
        <v>0.21</v>
      </c>
      <c r="J37" s="125">
        <f>0</f>
        <v>0</v>
      </c>
      <c r="K37" s="36"/>
      <c r="L37" s="115"/>
      <c r="S37" s="36"/>
      <c r="T37" s="36"/>
      <c r="U37" s="36"/>
      <c r="V37" s="36"/>
      <c r="W37" s="36"/>
      <c r="X37" s="36"/>
      <c r="Y37" s="36"/>
      <c r="Z37" s="36"/>
      <c r="AA37" s="36"/>
      <c r="AB37" s="36"/>
      <c r="AC37" s="36"/>
      <c r="AD37" s="36"/>
      <c r="AE37" s="36"/>
    </row>
    <row r="38" spans="1:31" s="2" customFormat="1" ht="14.45" hidden="1" customHeight="1">
      <c r="A38" s="36"/>
      <c r="B38" s="41"/>
      <c r="C38" s="36"/>
      <c r="D38" s="36"/>
      <c r="E38" s="114" t="s">
        <v>47</v>
      </c>
      <c r="F38" s="125">
        <f>ROUND((SUM(BH88:BH238)),  2)</f>
        <v>0</v>
      </c>
      <c r="G38" s="36"/>
      <c r="H38" s="36"/>
      <c r="I38" s="126">
        <v>0.15</v>
      </c>
      <c r="J38" s="125">
        <f>0</f>
        <v>0</v>
      </c>
      <c r="K38" s="36"/>
      <c r="L38" s="115"/>
      <c r="S38" s="36"/>
      <c r="T38" s="36"/>
      <c r="U38" s="36"/>
      <c r="V38" s="36"/>
      <c r="W38" s="36"/>
      <c r="X38" s="36"/>
      <c r="Y38" s="36"/>
      <c r="Z38" s="36"/>
      <c r="AA38" s="36"/>
      <c r="AB38" s="36"/>
      <c r="AC38" s="36"/>
      <c r="AD38" s="36"/>
      <c r="AE38" s="36"/>
    </row>
    <row r="39" spans="1:31" s="2" customFormat="1" ht="14.45" hidden="1" customHeight="1">
      <c r="A39" s="36"/>
      <c r="B39" s="41"/>
      <c r="C39" s="36"/>
      <c r="D39" s="36"/>
      <c r="E39" s="114" t="s">
        <v>48</v>
      </c>
      <c r="F39" s="125">
        <f>ROUND((SUM(BI88:BI238)),  2)</f>
        <v>0</v>
      </c>
      <c r="G39" s="36"/>
      <c r="H39" s="36"/>
      <c r="I39" s="126">
        <v>0</v>
      </c>
      <c r="J39" s="125">
        <f>0</f>
        <v>0</v>
      </c>
      <c r="K39" s="36"/>
      <c r="L39" s="115"/>
      <c r="S39" s="36"/>
      <c r="T39" s="36"/>
      <c r="U39" s="36"/>
      <c r="V39" s="36"/>
      <c r="W39" s="36"/>
      <c r="X39" s="36"/>
      <c r="Y39" s="36"/>
      <c r="Z39" s="36"/>
      <c r="AA39" s="36"/>
      <c r="AB39" s="36"/>
      <c r="AC39" s="36"/>
      <c r="AD39" s="36"/>
      <c r="AE39" s="36"/>
    </row>
    <row r="40" spans="1:31" s="2" customFormat="1" ht="6.95" customHeight="1">
      <c r="A40" s="36"/>
      <c r="B40" s="41"/>
      <c r="C40" s="36"/>
      <c r="D40" s="36"/>
      <c r="E40" s="36"/>
      <c r="F40" s="36"/>
      <c r="G40" s="36"/>
      <c r="H40" s="36"/>
      <c r="I40" s="36"/>
      <c r="J40" s="36"/>
      <c r="K40" s="36"/>
      <c r="L40" s="115"/>
      <c r="S40" s="36"/>
      <c r="T40" s="36"/>
      <c r="U40" s="36"/>
      <c r="V40" s="36"/>
      <c r="W40" s="36"/>
      <c r="X40" s="36"/>
      <c r="Y40" s="36"/>
      <c r="Z40" s="36"/>
      <c r="AA40" s="36"/>
      <c r="AB40" s="36"/>
      <c r="AC40" s="36"/>
      <c r="AD40" s="36"/>
      <c r="AE40" s="36"/>
    </row>
    <row r="41" spans="1:31" s="2" customFormat="1" ht="25.35" customHeight="1">
      <c r="A41" s="36"/>
      <c r="B41" s="41"/>
      <c r="C41" s="127"/>
      <c r="D41" s="128" t="s">
        <v>49</v>
      </c>
      <c r="E41" s="129"/>
      <c r="F41" s="129"/>
      <c r="G41" s="130" t="s">
        <v>50</v>
      </c>
      <c r="H41" s="131" t="s">
        <v>51</v>
      </c>
      <c r="I41" s="129"/>
      <c r="J41" s="132">
        <f>SUM(J32:J39)</f>
        <v>0</v>
      </c>
      <c r="K41" s="133"/>
      <c r="L41" s="115"/>
      <c r="S41" s="36"/>
      <c r="T41" s="36"/>
      <c r="U41" s="36"/>
      <c r="V41" s="36"/>
      <c r="W41" s="36"/>
      <c r="X41" s="36"/>
      <c r="Y41" s="36"/>
      <c r="Z41" s="36"/>
      <c r="AA41" s="36"/>
      <c r="AB41" s="36"/>
      <c r="AC41" s="36"/>
      <c r="AD41" s="36"/>
      <c r="AE41" s="36"/>
    </row>
    <row r="42" spans="1:31" s="2" customFormat="1" ht="14.45" customHeight="1">
      <c r="A42" s="36"/>
      <c r="B42" s="134"/>
      <c r="C42" s="135"/>
      <c r="D42" s="135"/>
      <c r="E42" s="135"/>
      <c r="F42" s="135"/>
      <c r="G42" s="135"/>
      <c r="H42" s="135"/>
      <c r="I42" s="135"/>
      <c r="J42" s="135"/>
      <c r="K42" s="135"/>
      <c r="L42" s="115"/>
      <c r="S42" s="36"/>
      <c r="T42" s="36"/>
      <c r="U42" s="36"/>
      <c r="V42" s="36"/>
      <c r="W42" s="36"/>
      <c r="X42" s="36"/>
      <c r="Y42" s="36"/>
      <c r="Z42" s="36"/>
      <c r="AA42" s="36"/>
      <c r="AB42" s="36"/>
      <c r="AC42" s="36"/>
      <c r="AD42" s="36"/>
      <c r="AE42" s="36"/>
    </row>
    <row r="46" spans="1:31" s="2" customFormat="1" ht="6.95" customHeight="1">
      <c r="A46" s="36"/>
      <c r="B46" s="136"/>
      <c r="C46" s="137"/>
      <c r="D46" s="137"/>
      <c r="E46" s="137"/>
      <c r="F46" s="137"/>
      <c r="G46" s="137"/>
      <c r="H46" s="137"/>
      <c r="I46" s="137"/>
      <c r="J46" s="137"/>
      <c r="K46" s="137"/>
      <c r="L46" s="115"/>
      <c r="S46" s="36"/>
      <c r="T46" s="36"/>
      <c r="U46" s="36"/>
      <c r="V46" s="36"/>
      <c r="W46" s="36"/>
      <c r="X46" s="36"/>
      <c r="Y46" s="36"/>
      <c r="Z46" s="36"/>
      <c r="AA46" s="36"/>
      <c r="AB46" s="36"/>
      <c r="AC46" s="36"/>
      <c r="AD46" s="36"/>
      <c r="AE46" s="36"/>
    </row>
    <row r="47" spans="1:31" s="2" customFormat="1" ht="24.95" customHeight="1">
      <c r="A47" s="36"/>
      <c r="B47" s="37"/>
      <c r="C47" s="25" t="s">
        <v>138</v>
      </c>
      <c r="D47" s="38"/>
      <c r="E47" s="38"/>
      <c r="F47" s="38"/>
      <c r="G47" s="38"/>
      <c r="H47" s="38"/>
      <c r="I47" s="38"/>
      <c r="J47" s="38"/>
      <c r="K47" s="38"/>
      <c r="L47" s="115"/>
      <c r="S47" s="36"/>
      <c r="T47" s="36"/>
      <c r="U47" s="36"/>
      <c r="V47" s="36"/>
      <c r="W47" s="36"/>
      <c r="X47" s="36"/>
      <c r="Y47" s="36"/>
      <c r="Z47" s="36"/>
      <c r="AA47" s="36"/>
      <c r="AB47" s="36"/>
      <c r="AC47" s="36"/>
      <c r="AD47" s="36"/>
      <c r="AE47" s="36"/>
    </row>
    <row r="48" spans="1:31" s="2" customFormat="1" ht="6.95" customHeight="1">
      <c r="A48" s="36"/>
      <c r="B48" s="37"/>
      <c r="C48" s="38"/>
      <c r="D48" s="38"/>
      <c r="E48" s="38"/>
      <c r="F48" s="38"/>
      <c r="G48" s="38"/>
      <c r="H48" s="38"/>
      <c r="I48" s="38"/>
      <c r="J48" s="38"/>
      <c r="K48" s="38"/>
      <c r="L48" s="115"/>
      <c r="S48" s="36"/>
      <c r="T48" s="36"/>
      <c r="U48" s="36"/>
      <c r="V48" s="36"/>
      <c r="W48" s="36"/>
      <c r="X48" s="36"/>
      <c r="Y48" s="36"/>
      <c r="Z48" s="36"/>
      <c r="AA48" s="36"/>
      <c r="AB48" s="36"/>
      <c r="AC48" s="36"/>
      <c r="AD48" s="36"/>
      <c r="AE48" s="36"/>
    </row>
    <row r="49" spans="1:47" s="2" customFormat="1" ht="12" customHeight="1">
      <c r="A49" s="36"/>
      <c r="B49" s="37"/>
      <c r="C49" s="31" t="s">
        <v>16</v>
      </c>
      <c r="D49" s="38"/>
      <c r="E49" s="38"/>
      <c r="F49" s="38"/>
      <c r="G49" s="38"/>
      <c r="H49" s="38"/>
      <c r="I49" s="38"/>
      <c r="J49" s="38"/>
      <c r="K49" s="38"/>
      <c r="L49" s="115"/>
      <c r="S49" s="36"/>
      <c r="T49" s="36"/>
      <c r="U49" s="36"/>
      <c r="V49" s="36"/>
      <c r="W49" s="36"/>
      <c r="X49" s="36"/>
      <c r="Y49" s="36"/>
      <c r="Z49" s="36"/>
      <c r="AA49" s="36"/>
      <c r="AB49" s="36"/>
      <c r="AC49" s="36"/>
      <c r="AD49" s="36"/>
      <c r="AE49" s="36"/>
    </row>
    <row r="50" spans="1:47" s="2" customFormat="1" ht="16.5" customHeight="1">
      <c r="A50" s="36"/>
      <c r="B50" s="37"/>
      <c r="C50" s="38"/>
      <c r="D50" s="38"/>
      <c r="E50" s="394" t="str">
        <f>E7</f>
        <v>Oprava propustků na trati odb. Moravice - Svobodné Heřmanice</v>
      </c>
      <c r="F50" s="395"/>
      <c r="G50" s="395"/>
      <c r="H50" s="395"/>
      <c r="I50" s="38"/>
      <c r="J50" s="38"/>
      <c r="K50" s="38"/>
      <c r="L50" s="115"/>
      <c r="S50" s="36"/>
      <c r="T50" s="36"/>
      <c r="U50" s="36"/>
      <c r="V50" s="36"/>
      <c r="W50" s="36"/>
      <c r="X50" s="36"/>
      <c r="Y50" s="36"/>
      <c r="Z50" s="36"/>
      <c r="AA50" s="36"/>
      <c r="AB50" s="36"/>
      <c r="AC50" s="36"/>
      <c r="AD50" s="36"/>
      <c r="AE50" s="36"/>
    </row>
    <row r="51" spans="1:47" s="1" customFormat="1" ht="12" customHeight="1">
      <c r="B51" s="23"/>
      <c r="C51" s="31" t="s">
        <v>134</v>
      </c>
      <c r="D51" s="24"/>
      <c r="E51" s="24"/>
      <c r="F51" s="24"/>
      <c r="G51" s="24"/>
      <c r="H51" s="24"/>
      <c r="I51" s="24"/>
      <c r="J51" s="24"/>
      <c r="K51" s="24"/>
      <c r="L51" s="22"/>
    </row>
    <row r="52" spans="1:47" s="2" customFormat="1" ht="16.5" customHeight="1">
      <c r="A52" s="36"/>
      <c r="B52" s="37"/>
      <c r="C52" s="38"/>
      <c r="D52" s="38"/>
      <c r="E52" s="394" t="s">
        <v>1577</v>
      </c>
      <c r="F52" s="396"/>
      <c r="G52" s="396"/>
      <c r="H52" s="396"/>
      <c r="I52" s="38"/>
      <c r="J52" s="38"/>
      <c r="K52" s="38"/>
      <c r="L52" s="115"/>
      <c r="S52" s="36"/>
      <c r="T52" s="36"/>
      <c r="U52" s="36"/>
      <c r="V52" s="36"/>
      <c r="W52" s="36"/>
      <c r="X52" s="36"/>
      <c r="Y52" s="36"/>
      <c r="Z52" s="36"/>
      <c r="AA52" s="36"/>
      <c r="AB52" s="36"/>
      <c r="AC52" s="36"/>
      <c r="AD52" s="36"/>
      <c r="AE52" s="36"/>
    </row>
    <row r="53" spans="1:47" s="2" customFormat="1" ht="12" customHeight="1">
      <c r="A53" s="36"/>
      <c r="B53" s="37"/>
      <c r="C53" s="31" t="s">
        <v>136</v>
      </c>
      <c r="D53" s="38"/>
      <c r="E53" s="38"/>
      <c r="F53" s="38"/>
      <c r="G53" s="38"/>
      <c r="H53" s="38"/>
      <c r="I53" s="38"/>
      <c r="J53" s="38"/>
      <c r="K53" s="38"/>
      <c r="L53" s="115"/>
      <c r="S53" s="36"/>
      <c r="T53" s="36"/>
      <c r="U53" s="36"/>
      <c r="V53" s="36"/>
      <c r="W53" s="36"/>
      <c r="X53" s="36"/>
      <c r="Y53" s="36"/>
      <c r="Z53" s="36"/>
      <c r="AA53" s="36"/>
      <c r="AB53" s="36"/>
      <c r="AC53" s="36"/>
      <c r="AD53" s="36"/>
      <c r="AE53" s="36"/>
    </row>
    <row r="54" spans="1:47" s="2" customFormat="1" ht="16.5" customHeight="1">
      <c r="A54" s="36"/>
      <c r="B54" s="37"/>
      <c r="C54" s="38"/>
      <c r="D54" s="38"/>
      <c r="E54" s="348" t="str">
        <f>E11</f>
        <v>SO 04.2 - Propustek v km 19,378 - železniční svršek</v>
      </c>
      <c r="F54" s="396"/>
      <c r="G54" s="396"/>
      <c r="H54" s="396"/>
      <c r="I54" s="38"/>
      <c r="J54" s="38"/>
      <c r="K54" s="38"/>
      <c r="L54" s="115"/>
      <c r="S54" s="36"/>
      <c r="T54" s="36"/>
      <c r="U54" s="36"/>
      <c r="V54" s="36"/>
      <c r="W54" s="36"/>
      <c r="X54" s="36"/>
      <c r="Y54" s="36"/>
      <c r="Z54" s="36"/>
      <c r="AA54" s="36"/>
      <c r="AB54" s="36"/>
      <c r="AC54" s="36"/>
      <c r="AD54" s="36"/>
      <c r="AE54" s="36"/>
    </row>
    <row r="55" spans="1:47" s="2" customFormat="1" ht="6.95" customHeight="1">
      <c r="A55" s="36"/>
      <c r="B55" s="37"/>
      <c r="C55" s="38"/>
      <c r="D55" s="38"/>
      <c r="E55" s="38"/>
      <c r="F55" s="38"/>
      <c r="G55" s="38"/>
      <c r="H55" s="38"/>
      <c r="I55" s="38"/>
      <c r="J55" s="38"/>
      <c r="K55" s="38"/>
      <c r="L55" s="115"/>
      <c r="S55" s="36"/>
      <c r="T55" s="36"/>
      <c r="U55" s="36"/>
      <c r="V55" s="36"/>
      <c r="W55" s="36"/>
      <c r="X55" s="36"/>
      <c r="Y55" s="36"/>
      <c r="Z55" s="36"/>
      <c r="AA55" s="36"/>
      <c r="AB55" s="36"/>
      <c r="AC55" s="36"/>
      <c r="AD55" s="36"/>
      <c r="AE55" s="36"/>
    </row>
    <row r="56" spans="1:47" s="2" customFormat="1" ht="12" customHeight="1">
      <c r="A56" s="36"/>
      <c r="B56" s="37"/>
      <c r="C56" s="31" t="s">
        <v>21</v>
      </c>
      <c r="D56" s="38"/>
      <c r="E56" s="38"/>
      <c r="F56" s="29" t="str">
        <f>F14</f>
        <v>OŘ Ostrava</v>
      </c>
      <c r="G56" s="38"/>
      <c r="H56" s="38"/>
      <c r="I56" s="31" t="s">
        <v>23</v>
      </c>
      <c r="J56" s="61" t="str">
        <f>IF(J14="","",J14)</f>
        <v>10. 5. 2023</v>
      </c>
      <c r="K56" s="38"/>
      <c r="L56" s="115"/>
      <c r="S56" s="36"/>
      <c r="T56" s="36"/>
      <c r="U56" s="36"/>
      <c r="V56" s="36"/>
      <c r="W56" s="36"/>
      <c r="X56" s="36"/>
      <c r="Y56" s="36"/>
      <c r="Z56" s="36"/>
      <c r="AA56" s="36"/>
      <c r="AB56" s="36"/>
      <c r="AC56" s="36"/>
      <c r="AD56" s="36"/>
      <c r="AE56" s="36"/>
    </row>
    <row r="57" spans="1:47" s="2" customFormat="1" ht="6.95" customHeight="1">
      <c r="A57" s="36"/>
      <c r="B57" s="37"/>
      <c r="C57" s="38"/>
      <c r="D57" s="38"/>
      <c r="E57" s="38"/>
      <c r="F57" s="38"/>
      <c r="G57" s="38"/>
      <c r="H57" s="38"/>
      <c r="I57" s="38"/>
      <c r="J57" s="38"/>
      <c r="K57" s="38"/>
      <c r="L57" s="115"/>
      <c r="S57" s="36"/>
      <c r="T57" s="36"/>
      <c r="U57" s="36"/>
      <c r="V57" s="36"/>
      <c r="W57" s="36"/>
      <c r="X57" s="36"/>
      <c r="Y57" s="36"/>
      <c r="Z57" s="36"/>
      <c r="AA57" s="36"/>
      <c r="AB57" s="36"/>
      <c r="AC57" s="36"/>
      <c r="AD57" s="36"/>
      <c r="AE57" s="36"/>
    </row>
    <row r="58" spans="1:47" s="2" customFormat="1" ht="15.2" customHeight="1">
      <c r="A58" s="36"/>
      <c r="B58" s="37"/>
      <c r="C58" s="31" t="s">
        <v>25</v>
      </c>
      <c r="D58" s="38"/>
      <c r="E58" s="38"/>
      <c r="F58" s="29" t="str">
        <f>E17</f>
        <v>Správa železnic s.o. OŘ Ostrava</v>
      </c>
      <c r="G58" s="38"/>
      <c r="H58" s="38"/>
      <c r="I58" s="31" t="s">
        <v>33</v>
      </c>
      <c r="J58" s="34" t="str">
        <f>E23</f>
        <v xml:space="preserve"> </v>
      </c>
      <c r="K58" s="38"/>
      <c r="L58" s="115"/>
      <c r="S58" s="36"/>
      <c r="T58" s="36"/>
      <c r="U58" s="36"/>
      <c r="V58" s="36"/>
      <c r="W58" s="36"/>
      <c r="X58" s="36"/>
      <c r="Y58" s="36"/>
      <c r="Z58" s="36"/>
      <c r="AA58" s="36"/>
      <c r="AB58" s="36"/>
      <c r="AC58" s="36"/>
      <c r="AD58" s="36"/>
      <c r="AE58" s="36"/>
    </row>
    <row r="59" spans="1:47" s="2" customFormat="1" ht="15.2" customHeight="1">
      <c r="A59" s="36"/>
      <c r="B59" s="37"/>
      <c r="C59" s="31" t="s">
        <v>31</v>
      </c>
      <c r="D59" s="38"/>
      <c r="E59" s="38"/>
      <c r="F59" s="29" t="str">
        <f>IF(E20="","",E20)</f>
        <v>Vyplň údaj</v>
      </c>
      <c r="G59" s="38"/>
      <c r="H59" s="38"/>
      <c r="I59" s="31" t="s">
        <v>36</v>
      </c>
      <c r="J59" s="34" t="str">
        <f>E26</f>
        <v xml:space="preserve"> </v>
      </c>
      <c r="K59" s="38"/>
      <c r="L59" s="115"/>
      <c r="S59" s="36"/>
      <c r="T59" s="36"/>
      <c r="U59" s="36"/>
      <c r="V59" s="36"/>
      <c r="W59" s="36"/>
      <c r="X59" s="36"/>
      <c r="Y59" s="36"/>
      <c r="Z59" s="36"/>
      <c r="AA59" s="36"/>
      <c r="AB59" s="36"/>
      <c r="AC59" s="36"/>
      <c r="AD59" s="36"/>
      <c r="AE59" s="36"/>
    </row>
    <row r="60" spans="1:47" s="2" customFormat="1" ht="10.35" customHeight="1">
      <c r="A60" s="36"/>
      <c r="B60" s="37"/>
      <c r="C60" s="38"/>
      <c r="D60" s="38"/>
      <c r="E60" s="38"/>
      <c r="F60" s="38"/>
      <c r="G60" s="38"/>
      <c r="H60" s="38"/>
      <c r="I60" s="38"/>
      <c r="J60" s="38"/>
      <c r="K60" s="38"/>
      <c r="L60" s="115"/>
      <c r="S60" s="36"/>
      <c r="T60" s="36"/>
      <c r="U60" s="36"/>
      <c r="V60" s="36"/>
      <c r="W60" s="36"/>
      <c r="X60" s="36"/>
      <c r="Y60" s="36"/>
      <c r="Z60" s="36"/>
      <c r="AA60" s="36"/>
      <c r="AB60" s="36"/>
      <c r="AC60" s="36"/>
      <c r="AD60" s="36"/>
      <c r="AE60" s="36"/>
    </row>
    <row r="61" spans="1:47" s="2" customFormat="1" ht="29.25" customHeight="1">
      <c r="A61" s="36"/>
      <c r="B61" s="37"/>
      <c r="C61" s="138" t="s">
        <v>139</v>
      </c>
      <c r="D61" s="139"/>
      <c r="E61" s="139"/>
      <c r="F61" s="139"/>
      <c r="G61" s="139"/>
      <c r="H61" s="139"/>
      <c r="I61" s="139"/>
      <c r="J61" s="140" t="s">
        <v>140</v>
      </c>
      <c r="K61" s="139"/>
      <c r="L61" s="115"/>
      <c r="S61" s="36"/>
      <c r="T61" s="36"/>
      <c r="U61" s="36"/>
      <c r="V61" s="36"/>
      <c r="W61" s="36"/>
      <c r="X61" s="36"/>
      <c r="Y61" s="36"/>
      <c r="Z61" s="36"/>
      <c r="AA61" s="36"/>
      <c r="AB61" s="36"/>
      <c r="AC61" s="36"/>
      <c r="AD61" s="36"/>
      <c r="AE61" s="36"/>
    </row>
    <row r="62" spans="1:47" s="2" customFormat="1" ht="10.35" customHeight="1">
      <c r="A62" s="36"/>
      <c r="B62" s="37"/>
      <c r="C62" s="38"/>
      <c r="D62" s="38"/>
      <c r="E62" s="38"/>
      <c r="F62" s="38"/>
      <c r="G62" s="38"/>
      <c r="H62" s="38"/>
      <c r="I62" s="38"/>
      <c r="J62" s="38"/>
      <c r="K62" s="38"/>
      <c r="L62" s="115"/>
      <c r="S62" s="36"/>
      <c r="T62" s="36"/>
      <c r="U62" s="36"/>
      <c r="V62" s="36"/>
      <c r="W62" s="36"/>
      <c r="X62" s="36"/>
      <c r="Y62" s="36"/>
      <c r="Z62" s="36"/>
      <c r="AA62" s="36"/>
      <c r="AB62" s="36"/>
      <c r="AC62" s="36"/>
      <c r="AD62" s="36"/>
      <c r="AE62" s="36"/>
    </row>
    <row r="63" spans="1:47" s="2" customFormat="1" ht="22.9" customHeight="1">
      <c r="A63" s="36"/>
      <c r="B63" s="37"/>
      <c r="C63" s="141" t="s">
        <v>71</v>
      </c>
      <c r="D63" s="38"/>
      <c r="E63" s="38"/>
      <c r="F63" s="38"/>
      <c r="G63" s="38"/>
      <c r="H63" s="38"/>
      <c r="I63" s="38"/>
      <c r="J63" s="79">
        <f>J88</f>
        <v>0</v>
      </c>
      <c r="K63" s="38"/>
      <c r="L63" s="115"/>
      <c r="S63" s="36"/>
      <c r="T63" s="36"/>
      <c r="U63" s="36"/>
      <c r="V63" s="36"/>
      <c r="W63" s="36"/>
      <c r="X63" s="36"/>
      <c r="Y63" s="36"/>
      <c r="Z63" s="36"/>
      <c r="AA63" s="36"/>
      <c r="AB63" s="36"/>
      <c r="AC63" s="36"/>
      <c r="AD63" s="36"/>
      <c r="AE63" s="36"/>
      <c r="AU63" s="19" t="s">
        <v>141</v>
      </c>
    </row>
    <row r="64" spans="1:47" s="9" customFormat="1" ht="24.95" customHeight="1">
      <c r="B64" s="142"/>
      <c r="C64" s="143"/>
      <c r="D64" s="144" t="s">
        <v>142</v>
      </c>
      <c r="E64" s="145"/>
      <c r="F64" s="145"/>
      <c r="G64" s="145"/>
      <c r="H64" s="145"/>
      <c r="I64" s="145"/>
      <c r="J64" s="146">
        <f>J89</f>
        <v>0</v>
      </c>
      <c r="K64" s="143"/>
      <c r="L64" s="147"/>
    </row>
    <row r="65" spans="1:31" s="10" customFormat="1" ht="19.899999999999999" customHeight="1">
      <c r="B65" s="148"/>
      <c r="C65" s="99"/>
      <c r="D65" s="149" t="s">
        <v>147</v>
      </c>
      <c r="E65" s="150"/>
      <c r="F65" s="150"/>
      <c r="G65" s="150"/>
      <c r="H65" s="150"/>
      <c r="I65" s="150"/>
      <c r="J65" s="151">
        <f>J90</f>
        <v>0</v>
      </c>
      <c r="K65" s="99"/>
      <c r="L65" s="152"/>
    </row>
    <row r="66" spans="1:31" s="9" customFormat="1" ht="24.95" customHeight="1">
      <c r="B66" s="142"/>
      <c r="C66" s="143"/>
      <c r="D66" s="144" t="s">
        <v>836</v>
      </c>
      <c r="E66" s="145"/>
      <c r="F66" s="145"/>
      <c r="G66" s="145"/>
      <c r="H66" s="145"/>
      <c r="I66" s="145"/>
      <c r="J66" s="146">
        <f>J186</f>
        <v>0</v>
      </c>
      <c r="K66" s="143"/>
      <c r="L66" s="147"/>
    </row>
    <row r="67" spans="1:31" s="2" customFormat="1" ht="21.75" customHeight="1">
      <c r="A67" s="36"/>
      <c r="B67" s="37"/>
      <c r="C67" s="38"/>
      <c r="D67" s="38"/>
      <c r="E67" s="38"/>
      <c r="F67" s="38"/>
      <c r="G67" s="38"/>
      <c r="H67" s="38"/>
      <c r="I67" s="38"/>
      <c r="J67" s="38"/>
      <c r="K67" s="38"/>
      <c r="L67" s="115"/>
      <c r="S67" s="36"/>
      <c r="T67" s="36"/>
      <c r="U67" s="36"/>
      <c r="V67" s="36"/>
      <c r="W67" s="36"/>
      <c r="X67" s="36"/>
      <c r="Y67" s="36"/>
      <c r="Z67" s="36"/>
      <c r="AA67" s="36"/>
      <c r="AB67" s="36"/>
      <c r="AC67" s="36"/>
      <c r="AD67" s="36"/>
      <c r="AE67" s="36"/>
    </row>
    <row r="68" spans="1:31" s="2" customFormat="1" ht="6.95" customHeight="1">
      <c r="A68" s="36"/>
      <c r="B68" s="49"/>
      <c r="C68" s="50"/>
      <c r="D68" s="50"/>
      <c r="E68" s="50"/>
      <c r="F68" s="50"/>
      <c r="G68" s="50"/>
      <c r="H68" s="50"/>
      <c r="I68" s="50"/>
      <c r="J68" s="50"/>
      <c r="K68" s="50"/>
      <c r="L68" s="115"/>
      <c r="S68" s="36"/>
      <c r="T68" s="36"/>
      <c r="U68" s="36"/>
      <c r="V68" s="36"/>
      <c r="W68" s="36"/>
      <c r="X68" s="36"/>
      <c r="Y68" s="36"/>
      <c r="Z68" s="36"/>
      <c r="AA68" s="36"/>
      <c r="AB68" s="36"/>
      <c r="AC68" s="36"/>
      <c r="AD68" s="36"/>
      <c r="AE68" s="36"/>
    </row>
    <row r="72" spans="1:31" s="2" customFormat="1" ht="6.95" customHeight="1">
      <c r="A72" s="36"/>
      <c r="B72" s="51"/>
      <c r="C72" s="52"/>
      <c r="D72" s="52"/>
      <c r="E72" s="52"/>
      <c r="F72" s="52"/>
      <c r="G72" s="52"/>
      <c r="H72" s="52"/>
      <c r="I72" s="52"/>
      <c r="J72" s="52"/>
      <c r="K72" s="52"/>
      <c r="L72" s="115"/>
      <c r="S72" s="36"/>
      <c r="T72" s="36"/>
      <c r="U72" s="36"/>
      <c r="V72" s="36"/>
      <c r="W72" s="36"/>
      <c r="X72" s="36"/>
      <c r="Y72" s="36"/>
      <c r="Z72" s="36"/>
      <c r="AA72" s="36"/>
      <c r="AB72" s="36"/>
      <c r="AC72" s="36"/>
      <c r="AD72" s="36"/>
      <c r="AE72" s="36"/>
    </row>
    <row r="73" spans="1:31" s="2" customFormat="1" ht="24.95" customHeight="1">
      <c r="A73" s="36"/>
      <c r="B73" s="37"/>
      <c r="C73" s="25" t="s">
        <v>156</v>
      </c>
      <c r="D73" s="38"/>
      <c r="E73" s="38"/>
      <c r="F73" s="38"/>
      <c r="G73" s="38"/>
      <c r="H73" s="38"/>
      <c r="I73" s="38"/>
      <c r="J73" s="38"/>
      <c r="K73" s="38"/>
      <c r="L73" s="115"/>
      <c r="S73" s="36"/>
      <c r="T73" s="36"/>
      <c r="U73" s="36"/>
      <c r="V73" s="36"/>
      <c r="W73" s="36"/>
      <c r="X73" s="36"/>
      <c r="Y73" s="36"/>
      <c r="Z73" s="36"/>
      <c r="AA73" s="36"/>
      <c r="AB73" s="36"/>
      <c r="AC73" s="36"/>
      <c r="AD73" s="36"/>
      <c r="AE73" s="36"/>
    </row>
    <row r="74" spans="1:31" s="2" customFormat="1" ht="6.95" customHeight="1">
      <c r="A74" s="36"/>
      <c r="B74" s="37"/>
      <c r="C74" s="38"/>
      <c r="D74" s="38"/>
      <c r="E74" s="38"/>
      <c r="F74" s="38"/>
      <c r="G74" s="38"/>
      <c r="H74" s="38"/>
      <c r="I74" s="38"/>
      <c r="J74" s="38"/>
      <c r="K74" s="38"/>
      <c r="L74" s="115"/>
      <c r="S74" s="36"/>
      <c r="T74" s="36"/>
      <c r="U74" s="36"/>
      <c r="V74" s="36"/>
      <c r="W74" s="36"/>
      <c r="X74" s="36"/>
      <c r="Y74" s="36"/>
      <c r="Z74" s="36"/>
      <c r="AA74" s="36"/>
      <c r="AB74" s="36"/>
      <c r="AC74" s="36"/>
      <c r="AD74" s="36"/>
      <c r="AE74" s="36"/>
    </row>
    <row r="75" spans="1:31" s="2" customFormat="1" ht="12" customHeight="1">
      <c r="A75" s="36"/>
      <c r="B75" s="37"/>
      <c r="C75" s="31" t="s">
        <v>16</v>
      </c>
      <c r="D75" s="38"/>
      <c r="E75" s="38"/>
      <c r="F75" s="38"/>
      <c r="G75" s="38"/>
      <c r="H75" s="38"/>
      <c r="I75" s="38"/>
      <c r="J75" s="38"/>
      <c r="K75" s="38"/>
      <c r="L75" s="115"/>
      <c r="S75" s="36"/>
      <c r="T75" s="36"/>
      <c r="U75" s="36"/>
      <c r="V75" s="36"/>
      <c r="W75" s="36"/>
      <c r="X75" s="36"/>
      <c r="Y75" s="36"/>
      <c r="Z75" s="36"/>
      <c r="AA75" s="36"/>
      <c r="AB75" s="36"/>
      <c r="AC75" s="36"/>
      <c r="AD75" s="36"/>
      <c r="AE75" s="36"/>
    </row>
    <row r="76" spans="1:31" s="2" customFormat="1" ht="16.5" customHeight="1">
      <c r="A76" s="36"/>
      <c r="B76" s="37"/>
      <c r="C76" s="38"/>
      <c r="D76" s="38"/>
      <c r="E76" s="394" t="str">
        <f>E7</f>
        <v>Oprava propustků na trati odb. Moravice - Svobodné Heřmanice</v>
      </c>
      <c r="F76" s="395"/>
      <c r="G76" s="395"/>
      <c r="H76" s="395"/>
      <c r="I76" s="38"/>
      <c r="J76" s="38"/>
      <c r="K76" s="38"/>
      <c r="L76" s="115"/>
      <c r="S76" s="36"/>
      <c r="T76" s="36"/>
      <c r="U76" s="36"/>
      <c r="V76" s="36"/>
      <c r="W76" s="36"/>
      <c r="X76" s="36"/>
      <c r="Y76" s="36"/>
      <c r="Z76" s="36"/>
      <c r="AA76" s="36"/>
      <c r="AB76" s="36"/>
      <c r="AC76" s="36"/>
      <c r="AD76" s="36"/>
      <c r="AE76" s="36"/>
    </row>
    <row r="77" spans="1:31" s="1" customFormat="1" ht="12" customHeight="1">
      <c r="B77" s="23"/>
      <c r="C77" s="31" t="s">
        <v>134</v>
      </c>
      <c r="D77" s="24"/>
      <c r="E77" s="24"/>
      <c r="F77" s="24"/>
      <c r="G77" s="24"/>
      <c r="H77" s="24"/>
      <c r="I77" s="24"/>
      <c r="J77" s="24"/>
      <c r="K77" s="24"/>
      <c r="L77" s="22"/>
    </row>
    <row r="78" spans="1:31" s="2" customFormat="1" ht="16.5" customHeight="1">
      <c r="A78" s="36"/>
      <c r="B78" s="37"/>
      <c r="C78" s="38"/>
      <c r="D78" s="38"/>
      <c r="E78" s="394" t="s">
        <v>1577</v>
      </c>
      <c r="F78" s="396"/>
      <c r="G78" s="396"/>
      <c r="H78" s="396"/>
      <c r="I78" s="38"/>
      <c r="J78" s="38"/>
      <c r="K78" s="38"/>
      <c r="L78" s="115"/>
      <c r="S78" s="36"/>
      <c r="T78" s="36"/>
      <c r="U78" s="36"/>
      <c r="V78" s="36"/>
      <c r="W78" s="36"/>
      <c r="X78" s="36"/>
      <c r="Y78" s="36"/>
      <c r="Z78" s="36"/>
      <c r="AA78" s="36"/>
      <c r="AB78" s="36"/>
      <c r="AC78" s="36"/>
      <c r="AD78" s="36"/>
      <c r="AE78" s="36"/>
    </row>
    <row r="79" spans="1:31" s="2" customFormat="1" ht="12" customHeight="1">
      <c r="A79" s="36"/>
      <c r="B79" s="37"/>
      <c r="C79" s="31" t="s">
        <v>136</v>
      </c>
      <c r="D79" s="38"/>
      <c r="E79" s="38"/>
      <c r="F79" s="38"/>
      <c r="G79" s="38"/>
      <c r="H79" s="38"/>
      <c r="I79" s="38"/>
      <c r="J79" s="38"/>
      <c r="K79" s="38"/>
      <c r="L79" s="115"/>
      <c r="S79" s="36"/>
      <c r="T79" s="36"/>
      <c r="U79" s="36"/>
      <c r="V79" s="36"/>
      <c r="W79" s="36"/>
      <c r="X79" s="36"/>
      <c r="Y79" s="36"/>
      <c r="Z79" s="36"/>
      <c r="AA79" s="36"/>
      <c r="AB79" s="36"/>
      <c r="AC79" s="36"/>
      <c r="AD79" s="36"/>
      <c r="AE79" s="36"/>
    </row>
    <row r="80" spans="1:31" s="2" customFormat="1" ht="16.5" customHeight="1">
      <c r="A80" s="36"/>
      <c r="B80" s="37"/>
      <c r="C80" s="38"/>
      <c r="D80" s="38"/>
      <c r="E80" s="348" t="str">
        <f>E11</f>
        <v>SO 04.2 - Propustek v km 19,378 - železniční svršek</v>
      </c>
      <c r="F80" s="396"/>
      <c r="G80" s="396"/>
      <c r="H80" s="396"/>
      <c r="I80" s="38"/>
      <c r="J80" s="38"/>
      <c r="K80" s="38"/>
      <c r="L80" s="115"/>
      <c r="S80" s="36"/>
      <c r="T80" s="36"/>
      <c r="U80" s="36"/>
      <c r="V80" s="36"/>
      <c r="W80" s="36"/>
      <c r="X80" s="36"/>
      <c r="Y80" s="36"/>
      <c r="Z80" s="36"/>
      <c r="AA80" s="36"/>
      <c r="AB80" s="36"/>
      <c r="AC80" s="36"/>
      <c r="AD80" s="36"/>
      <c r="AE80" s="36"/>
    </row>
    <row r="81" spans="1:65" s="2" customFormat="1" ht="6.95" customHeight="1">
      <c r="A81" s="36"/>
      <c r="B81" s="37"/>
      <c r="C81" s="38"/>
      <c r="D81" s="38"/>
      <c r="E81" s="38"/>
      <c r="F81" s="38"/>
      <c r="G81" s="38"/>
      <c r="H81" s="38"/>
      <c r="I81" s="38"/>
      <c r="J81" s="38"/>
      <c r="K81" s="38"/>
      <c r="L81" s="115"/>
      <c r="S81" s="36"/>
      <c r="T81" s="36"/>
      <c r="U81" s="36"/>
      <c r="V81" s="36"/>
      <c r="W81" s="36"/>
      <c r="X81" s="36"/>
      <c r="Y81" s="36"/>
      <c r="Z81" s="36"/>
      <c r="AA81" s="36"/>
      <c r="AB81" s="36"/>
      <c r="AC81" s="36"/>
      <c r="AD81" s="36"/>
      <c r="AE81" s="36"/>
    </row>
    <row r="82" spans="1:65" s="2" customFormat="1" ht="12" customHeight="1">
      <c r="A82" s="36"/>
      <c r="B82" s="37"/>
      <c r="C82" s="31" t="s">
        <v>21</v>
      </c>
      <c r="D82" s="38"/>
      <c r="E82" s="38"/>
      <c r="F82" s="29" t="str">
        <f>F14</f>
        <v>OŘ Ostrava</v>
      </c>
      <c r="G82" s="38"/>
      <c r="H82" s="38"/>
      <c r="I82" s="31" t="s">
        <v>23</v>
      </c>
      <c r="J82" s="61" t="str">
        <f>IF(J14="","",J14)</f>
        <v>10. 5. 2023</v>
      </c>
      <c r="K82" s="38"/>
      <c r="L82" s="115"/>
      <c r="S82" s="36"/>
      <c r="T82" s="36"/>
      <c r="U82" s="36"/>
      <c r="V82" s="36"/>
      <c r="W82" s="36"/>
      <c r="X82" s="36"/>
      <c r="Y82" s="36"/>
      <c r="Z82" s="36"/>
      <c r="AA82" s="36"/>
      <c r="AB82" s="36"/>
      <c r="AC82" s="36"/>
      <c r="AD82" s="36"/>
      <c r="AE82" s="36"/>
    </row>
    <row r="83" spans="1:65" s="2" customFormat="1" ht="6.95" customHeight="1">
      <c r="A83" s="36"/>
      <c r="B83" s="37"/>
      <c r="C83" s="38"/>
      <c r="D83" s="38"/>
      <c r="E83" s="38"/>
      <c r="F83" s="38"/>
      <c r="G83" s="38"/>
      <c r="H83" s="38"/>
      <c r="I83" s="38"/>
      <c r="J83" s="38"/>
      <c r="K83" s="38"/>
      <c r="L83" s="115"/>
      <c r="S83" s="36"/>
      <c r="T83" s="36"/>
      <c r="U83" s="36"/>
      <c r="V83" s="36"/>
      <c r="W83" s="36"/>
      <c r="X83" s="36"/>
      <c r="Y83" s="36"/>
      <c r="Z83" s="36"/>
      <c r="AA83" s="36"/>
      <c r="AB83" s="36"/>
      <c r="AC83" s="36"/>
      <c r="AD83" s="36"/>
      <c r="AE83" s="36"/>
    </row>
    <row r="84" spans="1:65" s="2" customFormat="1" ht="15.2" customHeight="1">
      <c r="A84" s="36"/>
      <c r="B84" s="37"/>
      <c r="C84" s="31" t="s">
        <v>25</v>
      </c>
      <c r="D84" s="38"/>
      <c r="E84" s="38"/>
      <c r="F84" s="29" t="str">
        <f>E17</f>
        <v>Správa železnic s.o. OŘ Ostrava</v>
      </c>
      <c r="G84" s="38"/>
      <c r="H84" s="38"/>
      <c r="I84" s="31" t="s">
        <v>33</v>
      </c>
      <c r="J84" s="34" t="str">
        <f>E23</f>
        <v xml:space="preserve"> </v>
      </c>
      <c r="K84" s="38"/>
      <c r="L84" s="115"/>
      <c r="S84" s="36"/>
      <c r="T84" s="36"/>
      <c r="U84" s="36"/>
      <c r="V84" s="36"/>
      <c r="W84" s="36"/>
      <c r="X84" s="36"/>
      <c r="Y84" s="36"/>
      <c r="Z84" s="36"/>
      <c r="AA84" s="36"/>
      <c r="AB84" s="36"/>
      <c r="AC84" s="36"/>
      <c r="AD84" s="36"/>
      <c r="AE84" s="36"/>
    </row>
    <row r="85" spans="1:65" s="2" customFormat="1" ht="15.2" customHeight="1">
      <c r="A85" s="36"/>
      <c r="B85" s="37"/>
      <c r="C85" s="31" t="s">
        <v>31</v>
      </c>
      <c r="D85" s="38"/>
      <c r="E85" s="38"/>
      <c r="F85" s="29" t="str">
        <f>IF(E20="","",E20)</f>
        <v>Vyplň údaj</v>
      </c>
      <c r="G85" s="38"/>
      <c r="H85" s="38"/>
      <c r="I85" s="31" t="s">
        <v>36</v>
      </c>
      <c r="J85" s="34" t="str">
        <f>E26</f>
        <v xml:space="preserve"> </v>
      </c>
      <c r="K85" s="38"/>
      <c r="L85" s="115"/>
      <c r="S85" s="36"/>
      <c r="T85" s="36"/>
      <c r="U85" s="36"/>
      <c r="V85" s="36"/>
      <c r="W85" s="36"/>
      <c r="X85" s="36"/>
      <c r="Y85" s="36"/>
      <c r="Z85" s="36"/>
      <c r="AA85" s="36"/>
      <c r="AB85" s="36"/>
      <c r="AC85" s="36"/>
      <c r="AD85" s="36"/>
      <c r="AE85" s="36"/>
    </row>
    <row r="86" spans="1:65" s="2" customFormat="1" ht="10.35" customHeight="1">
      <c r="A86" s="36"/>
      <c r="B86" s="37"/>
      <c r="C86" s="38"/>
      <c r="D86" s="38"/>
      <c r="E86" s="38"/>
      <c r="F86" s="38"/>
      <c r="G86" s="38"/>
      <c r="H86" s="38"/>
      <c r="I86" s="38"/>
      <c r="J86" s="38"/>
      <c r="K86" s="38"/>
      <c r="L86" s="115"/>
      <c r="S86" s="36"/>
      <c r="T86" s="36"/>
      <c r="U86" s="36"/>
      <c r="V86" s="36"/>
      <c r="W86" s="36"/>
      <c r="X86" s="36"/>
      <c r="Y86" s="36"/>
      <c r="Z86" s="36"/>
      <c r="AA86" s="36"/>
      <c r="AB86" s="36"/>
      <c r="AC86" s="36"/>
      <c r="AD86" s="36"/>
      <c r="AE86" s="36"/>
    </row>
    <row r="87" spans="1:65" s="11" customFormat="1" ht="29.25" customHeight="1">
      <c r="A87" s="153"/>
      <c r="B87" s="154"/>
      <c r="C87" s="155" t="s">
        <v>157</v>
      </c>
      <c r="D87" s="156" t="s">
        <v>58</v>
      </c>
      <c r="E87" s="156" t="s">
        <v>54</v>
      </c>
      <c r="F87" s="156" t="s">
        <v>55</v>
      </c>
      <c r="G87" s="156" t="s">
        <v>158</v>
      </c>
      <c r="H87" s="156" t="s">
        <v>159</v>
      </c>
      <c r="I87" s="156" t="s">
        <v>160</v>
      </c>
      <c r="J87" s="156" t="s">
        <v>140</v>
      </c>
      <c r="K87" s="157" t="s">
        <v>161</v>
      </c>
      <c r="L87" s="158"/>
      <c r="M87" s="70" t="s">
        <v>19</v>
      </c>
      <c r="N87" s="71" t="s">
        <v>43</v>
      </c>
      <c r="O87" s="71" t="s">
        <v>162</v>
      </c>
      <c r="P87" s="71" t="s">
        <v>163</v>
      </c>
      <c r="Q87" s="71" t="s">
        <v>164</v>
      </c>
      <c r="R87" s="71" t="s">
        <v>165</v>
      </c>
      <c r="S87" s="71" t="s">
        <v>166</v>
      </c>
      <c r="T87" s="72" t="s">
        <v>167</v>
      </c>
      <c r="U87" s="153"/>
      <c r="V87" s="153"/>
      <c r="W87" s="153"/>
      <c r="X87" s="153"/>
      <c r="Y87" s="153"/>
      <c r="Z87" s="153"/>
      <c r="AA87" s="153"/>
      <c r="AB87" s="153"/>
      <c r="AC87" s="153"/>
      <c r="AD87" s="153"/>
      <c r="AE87" s="153"/>
    </row>
    <row r="88" spans="1:65" s="2" customFormat="1" ht="22.9" customHeight="1">
      <c r="A88" s="36"/>
      <c r="B88" s="37"/>
      <c r="C88" s="77" t="s">
        <v>168</v>
      </c>
      <c r="D88" s="38"/>
      <c r="E88" s="38"/>
      <c r="F88" s="38"/>
      <c r="G88" s="38"/>
      <c r="H88" s="38"/>
      <c r="I88" s="38"/>
      <c r="J88" s="159">
        <f>BK88</f>
        <v>0</v>
      </c>
      <c r="K88" s="38"/>
      <c r="L88" s="41"/>
      <c r="M88" s="73"/>
      <c r="N88" s="160"/>
      <c r="O88" s="74"/>
      <c r="P88" s="161">
        <f>P89+P186</f>
        <v>0</v>
      </c>
      <c r="Q88" s="74"/>
      <c r="R88" s="161">
        <f>R89+R186</f>
        <v>43.802919999999993</v>
      </c>
      <c r="S88" s="74"/>
      <c r="T88" s="162">
        <f>T89+T186</f>
        <v>0</v>
      </c>
      <c r="U88" s="36"/>
      <c r="V88" s="36"/>
      <c r="W88" s="36"/>
      <c r="X88" s="36"/>
      <c r="Y88" s="36"/>
      <c r="Z88" s="36"/>
      <c r="AA88" s="36"/>
      <c r="AB88" s="36"/>
      <c r="AC88" s="36"/>
      <c r="AD88" s="36"/>
      <c r="AE88" s="36"/>
      <c r="AT88" s="19" t="s">
        <v>72</v>
      </c>
      <c r="AU88" s="19" t="s">
        <v>141</v>
      </c>
      <c r="BK88" s="163">
        <f>BK89+BK186</f>
        <v>0</v>
      </c>
    </row>
    <row r="89" spans="1:65" s="12" customFormat="1" ht="25.9" customHeight="1">
      <c r="B89" s="164"/>
      <c r="C89" s="165"/>
      <c r="D89" s="166" t="s">
        <v>72</v>
      </c>
      <c r="E89" s="167" t="s">
        <v>169</v>
      </c>
      <c r="F89" s="167" t="s">
        <v>170</v>
      </c>
      <c r="G89" s="165"/>
      <c r="H89" s="165"/>
      <c r="I89" s="168"/>
      <c r="J89" s="169">
        <f>BK89</f>
        <v>0</v>
      </c>
      <c r="K89" s="165"/>
      <c r="L89" s="170"/>
      <c r="M89" s="171"/>
      <c r="N89" s="172"/>
      <c r="O89" s="172"/>
      <c r="P89" s="173">
        <f>P90</f>
        <v>0</v>
      </c>
      <c r="Q89" s="172"/>
      <c r="R89" s="173">
        <f>R90</f>
        <v>43.802919999999993</v>
      </c>
      <c r="S89" s="172"/>
      <c r="T89" s="174">
        <f>T90</f>
        <v>0</v>
      </c>
      <c r="AR89" s="175" t="s">
        <v>80</v>
      </c>
      <c r="AT89" s="176" t="s">
        <v>72</v>
      </c>
      <c r="AU89" s="176" t="s">
        <v>73</v>
      </c>
      <c r="AY89" s="175" t="s">
        <v>171</v>
      </c>
      <c r="BK89" s="177">
        <f>BK90</f>
        <v>0</v>
      </c>
    </row>
    <row r="90" spans="1:65" s="12" customFormat="1" ht="22.9" customHeight="1">
      <c r="B90" s="164"/>
      <c r="C90" s="165"/>
      <c r="D90" s="166" t="s">
        <v>72</v>
      </c>
      <c r="E90" s="178" t="s">
        <v>210</v>
      </c>
      <c r="F90" s="178" t="s">
        <v>584</v>
      </c>
      <c r="G90" s="165"/>
      <c r="H90" s="165"/>
      <c r="I90" s="168"/>
      <c r="J90" s="179">
        <f>BK90</f>
        <v>0</v>
      </c>
      <c r="K90" s="165"/>
      <c r="L90" s="170"/>
      <c r="M90" s="171"/>
      <c r="N90" s="172"/>
      <c r="O90" s="172"/>
      <c r="P90" s="173">
        <f>SUM(P91:P185)</f>
        <v>0</v>
      </c>
      <c r="Q90" s="172"/>
      <c r="R90" s="173">
        <f>SUM(R91:R185)</f>
        <v>43.802919999999993</v>
      </c>
      <c r="S90" s="172"/>
      <c r="T90" s="174">
        <f>SUM(T91:T185)</f>
        <v>0</v>
      </c>
      <c r="AR90" s="175" t="s">
        <v>80</v>
      </c>
      <c r="AT90" s="176" t="s">
        <v>72</v>
      </c>
      <c r="AU90" s="176" t="s">
        <v>80</v>
      </c>
      <c r="AY90" s="175" t="s">
        <v>171</v>
      </c>
      <c r="BK90" s="177">
        <f>SUM(BK91:BK185)</f>
        <v>0</v>
      </c>
    </row>
    <row r="91" spans="1:65" s="2" customFormat="1" ht="24.2" customHeight="1">
      <c r="A91" s="36"/>
      <c r="B91" s="37"/>
      <c r="C91" s="180" t="s">
        <v>80</v>
      </c>
      <c r="D91" s="180" t="s">
        <v>173</v>
      </c>
      <c r="E91" s="181" t="s">
        <v>837</v>
      </c>
      <c r="F91" s="182" t="s">
        <v>838</v>
      </c>
      <c r="G91" s="183" t="s">
        <v>176</v>
      </c>
      <c r="H91" s="184">
        <v>7.2</v>
      </c>
      <c r="I91" s="185"/>
      <c r="J91" s="186">
        <f>ROUND(I91*H91,2)</f>
        <v>0</v>
      </c>
      <c r="K91" s="182" t="s">
        <v>839</v>
      </c>
      <c r="L91" s="41"/>
      <c r="M91" s="187" t="s">
        <v>19</v>
      </c>
      <c r="N91" s="188" t="s">
        <v>44</v>
      </c>
      <c r="O91" s="66"/>
      <c r="P91" s="189">
        <f>O91*H91</f>
        <v>0</v>
      </c>
      <c r="Q91" s="189">
        <v>0</v>
      </c>
      <c r="R91" s="189">
        <f>Q91*H91</f>
        <v>0</v>
      </c>
      <c r="S91" s="189">
        <v>0</v>
      </c>
      <c r="T91" s="190">
        <f>S91*H91</f>
        <v>0</v>
      </c>
      <c r="U91" s="36"/>
      <c r="V91" s="36"/>
      <c r="W91" s="36"/>
      <c r="X91" s="36"/>
      <c r="Y91" s="36"/>
      <c r="Z91" s="36"/>
      <c r="AA91" s="36"/>
      <c r="AB91" s="36"/>
      <c r="AC91" s="36"/>
      <c r="AD91" s="36"/>
      <c r="AE91" s="36"/>
      <c r="AR91" s="191" t="s">
        <v>178</v>
      </c>
      <c r="AT91" s="191" t="s">
        <v>173</v>
      </c>
      <c r="AU91" s="191" t="s">
        <v>82</v>
      </c>
      <c r="AY91" s="19" t="s">
        <v>171</v>
      </c>
      <c r="BE91" s="192">
        <f>IF(N91="základní",J91,0)</f>
        <v>0</v>
      </c>
      <c r="BF91" s="192">
        <f>IF(N91="snížená",J91,0)</f>
        <v>0</v>
      </c>
      <c r="BG91" s="192">
        <f>IF(N91="zákl. přenesená",J91,0)</f>
        <v>0</v>
      </c>
      <c r="BH91" s="192">
        <f>IF(N91="sníž. přenesená",J91,0)</f>
        <v>0</v>
      </c>
      <c r="BI91" s="192">
        <f>IF(N91="nulová",J91,0)</f>
        <v>0</v>
      </c>
      <c r="BJ91" s="19" t="s">
        <v>80</v>
      </c>
      <c r="BK91" s="192">
        <f>ROUND(I91*H91,2)</f>
        <v>0</v>
      </c>
      <c r="BL91" s="19" t="s">
        <v>178</v>
      </c>
      <c r="BM91" s="191" t="s">
        <v>1762</v>
      </c>
    </row>
    <row r="92" spans="1:65" s="2" customFormat="1" ht="48.75">
      <c r="A92" s="36"/>
      <c r="B92" s="37"/>
      <c r="C92" s="38"/>
      <c r="D92" s="193" t="s">
        <v>180</v>
      </c>
      <c r="E92" s="38"/>
      <c r="F92" s="194" t="s">
        <v>841</v>
      </c>
      <c r="G92" s="38"/>
      <c r="H92" s="38"/>
      <c r="I92" s="195"/>
      <c r="J92" s="38"/>
      <c r="K92" s="38"/>
      <c r="L92" s="41"/>
      <c r="M92" s="196"/>
      <c r="N92" s="197"/>
      <c r="O92" s="66"/>
      <c r="P92" s="66"/>
      <c r="Q92" s="66"/>
      <c r="R92" s="66"/>
      <c r="S92" s="66"/>
      <c r="T92" s="67"/>
      <c r="U92" s="36"/>
      <c r="V92" s="36"/>
      <c r="W92" s="36"/>
      <c r="X92" s="36"/>
      <c r="Y92" s="36"/>
      <c r="Z92" s="36"/>
      <c r="AA92" s="36"/>
      <c r="AB92" s="36"/>
      <c r="AC92" s="36"/>
      <c r="AD92" s="36"/>
      <c r="AE92" s="36"/>
      <c r="AT92" s="19" t="s">
        <v>180</v>
      </c>
      <c r="AU92" s="19" t="s">
        <v>82</v>
      </c>
    </row>
    <row r="93" spans="1:65" s="13" customFormat="1" ht="11.25">
      <c r="B93" s="200"/>
      <c r="C93" s="201"/>
      <c r="D93" s="193" t="s">
        <v>184</v>
      </c>
      <c r="E93" s="202" t="s">
        <v>19</v>
      </c>
      <c r="F93" s="203" t="s">
        <v>1763</v>
      </c>
      <c r="G93" s="201"/>
      <c r="H93" s="202" t="s">
        <v>19</v>
      </c>
      <c r="I93" s="204"/>
      <c r="J93" s="201"/>
      <c r="K93" s="201"/>
      <c r="L93" s="205"/>
      <c r="M93" s="206"/>
      <c r="N93" s="207"/>
      <c r="O93" s="207"/>
      <c r="P93" s="207"/>
      <c r="Q93" s="207"/>
      <c r="R93" s="207"/>
      <c r="S93" s="207"/>
      <c r="T93" s="208"/>
      <c r="AT93" s="209" t="s">
        <v>184</v>
      </c>
      <c r="AU93" s="209" t="s">
        <v>82</v>
      </c>
      <c r="AV93" s="13" t="s">
        <v>80</v>
      </c>
      <c r="AW93" s="13" t="s">
        <v>35</v>
      </c>
      <c r="AX93" s="13" t="s">
        <v>73</v>
      </c>
      <c r="AY93" s="209" t="s">
        <v>171</v>
      </c>
    </row>
    <row r="94" spans="1:65" s="14" customFormat="1" ht="11.25">
      <c r="B94" s="210"/>
      <c r="C94" s="211"/>
      <c r="D94" s="193" t="s">
        <v>184</v>
      </c>
      <c r="E94" s="212" t="s">
        <v>19</v>
      </c>
      <c r="F94" s="213" t="s">
        <v>1764</v>
      </c>
      <c r="G94" s="211"/>
      <c r="H94" s="214">
        <v>7.2</v>
      </c>
      <c r="I94" s="215"/>
      <c r="J94" s="211"/>
      <c r="K94" s="211"/>
      <c r="L94" s="216"/>
      <c r="M94" s="217"/>
      <c r="N94" s="218"/>
      <c r="O94" s="218"/>
      <c r="P94" s="218"/>
      <c r="Q94" s="218"/>
      <c r="R94" s="218"/>
      <c r="S94" s="218"/>
      <c r="T94" s="219"/>
      <c r="AT94" s="220" t="s">
        <v>184</v>
      </c>
      <c r="AU94" s="220" t="s">
        <v>82</v>
      </c>
      <c r="AV94" s="14" t="s">
        <v>82</v>
      </c>
      <c r="AW94" s="14" t="s">
        <v>35</v>
      </c>
      <c r="AX94" s="14" t="s">
        <v>73</v>
      </c>
      <c r="AY94" s="220" t="s">
        <v>171</v>
      </c>
    </row>
    <row r="95" spans="1:65" s="15" customFormat="1" ht="11.25">
      <c r="B95" s="221"/>
      <c r="C95" s="222"/>
      <c r="D95" s="193" t="s">
        <v>184</v>
      </c>
      <c r="E95" s="223" t="s">
        <v>19</v>
      </c>
      <c r="F95" s="224" t="s">
        <v>189</v>
      </c>
      <c r="G95" s="222"/>
      <c r="H95" s="225">
        <v>7.2</v>
      </c>
      <c r="I95" s="226"/>
      <c r="J95" s="222"/>
      <c r="K95" s="222"/>
      <c r="L95" s="227"/>
      <c r="M95" s="228"/>
      <c r="N95" s="229"/>
      <c r="O95" s="229"/>
      <c r="P95" s="229"/>
      <c r="Q95" s="229"/>
      <c r="R95" s="229"/>
      <c r="S95" s="229"/>
      <c r="T95" s="230"/>
      <c r="AT95" s="231" t="s">
        <v>184</v>
      </c>
      <c r="AU95" s="231" t="s">
        <v>82</v>
      </c>
      <c r="AV95" s="15" t="s">
        <v>178</v>
      </c>
      <c r="AW95" s="15" t="s">
        <v>35</v>
      </c>
      <c r="AX95" s="15" t="s">
        <v>80</v>
      </c>
      <c r="AY95" s="231" t="s">
        <v>171</v>
      </c>
    </row>
    <row r="96" spans="1:65" s="2" customFormat="1" ht="16.5" customHeight="1">
      <c r="A96" s="36"/>
      <c r="B96" s="37"/>
      <c r="C96" s="232" t="s">
        <v>82</v>
      </c>
      <c r="D96" s="232" t="s">
        <v>335</v>
      </c>
      <c r="E96" s="233" t="s">
        <v>844</v>
      </c>
      <c r="F96" s="234" t="s">
        <v>845</v>
      </c>
      <c r="G96" s="235" t="s">
        <v>252</v>
      </c>
      <c r="H96" s="236">
        <v>1.1519999999999999</v>
      </c>
      <c r="I96" s="237"/>
      <c r="J96" s="238">
        <f>ROUND(I96*H96,2)</f>
        <v>0</v>
      </c>
      <c r="K96" s="234" t="s">
        <v>839</v>
      </c>
      <c r="L96" s="239"/>
      <c r="M96" s="240" t="s">
        <v>19</v>
      </c>
      <c r="N96" s="241" t="s">
        <v>44</v>
      </c>
      <c r="O96" s="66"/>
      <c r="P96" s="189">
        <f>O96*H96</f>
        <v>0</v>
      </c>
      <c r="Q96" s="189">
        <v>1</v>
      </c>
      <c r="R96" s="189">
        <f>Q96*H96</f>
        <v>1.1519999999999999</v>
      </c>
      <c r="S96" s="189">
        <v>0</v>
      </c>
      <c r="T96" s="190">
        <f>S96*H96</f>
        <v>0</v>
      </c>
      <c r="U96" s="36"/>
      <c r="V96" s="36"/>
      <c r="W96" s="36"/>
      <c r="X96" s="36"/>
      <c r="Y96" s="36"/>
      <c r="Z96" s="36"/>
      <c r="AA96" s="36"/>
      <c r="AB96" s="36"/>
      <c r="AC96" s="36"/>
      <c r="AD96" s="36"/>
      <c r="AE96" s="36"/>
      <c r="AR96" s="191" t="s">
        <v>242</v>
      </c>
      <c r="AT96" s="191" t="s">
        <v>335</v>
      </c>
      <c r="AU96" s="191" t="s">
        <v>82</v>
      </c>
      <c r="AY96" s="19" t="s">
        <v>171</v>
      </c>
      <c r="BE96" s="192">
        <f>IF(N96="základní",J96,0)</f>
        <v>0</v>
      </c>
      <c r="BF96" s="192">
        <f>IF(N96="snížená",J96,0)</f>
        <v>0</v>
      </c>
      <c r="BG96" s="192">
        <f>IF(N96="zákl. přenesená",J96,0)</f>
        <v>0</v>
      </c>
      <c r="BH96" s="192">
        <f>IF(N96="sníž. přenesená",J96,0)</f>
        <v>0</v>
      </c>
      <c r="BI96" s="192">
        <f>IF(N96="nulová",J96,0)</f>
        <v>0</v>
      </c>
      <c r="BJ96" s="19" t="s">
        <v>80</v>
      </c>
      <c r="BK96" s="192">
        <f>ROUND(I96*H96,2)</f>
        <v>0</v>
      </c>
      <c r="BL96" s="19" t="s">
        <v>178</v>
      </c>
      <c r="BM96" s="191" t="s">
        <v>1765</v>
      </c>
    </row>
    <row r="97" spans="1:65" s="2" customFormat="1" ht="11.25">
      <c r="A97" s="36"/>
      <c r="B97" s="37"/>
      <c r="C97" s="38"/>
      <c r="D97" s="193" t="s">
        <v>180</v>
      </c>
      <c r="E97" s="38"/>
      <c r="F97" s="194" t="s">
        <v>845</v>
      </c>
      <c r="G97" s="38"/>
      <c r="H97" s="38"/>
      <c r="I97" s="195"/>
      <c r="J97" s="38"/>
      <c r="K97" s="38"/>
      <c r="L97" s="41"/>
      <c r="M97" s="196"/>
      <c r="N97" s="197"/>
      <c r="O97" s="66"/>
      <c r="P97" s="66"/>
      <c r="Q97" s="66"/>
      <c r="R97" s="66"/>
      <c r="S97" s="66"/>
      <c r="T97" s="67"/>
      <c r="U97" s="36"/>
      <c r="V97" s="36"/>
      <c r="W97" s="36"/>
      <c r="X97" s="36"/>
      <c r="Y97" s="36"/>
      <c r="Z97" s="36"/>
      <c r="AA97" s="36"/>
      <c r="AB97" s="36"/>
      <c r="AC97" s="36"/>
      <c r="AD97" s="36"/>
      <c r="AE97" s="36"/>
      <c r="AT97" s="19" t="s">
        <v>180</v>
      </c>
      <c r="AU97" s="19" t="s">
        <v>82</v>
      </c>
    </row>
    <row r="98" spans="1:65" s="13" customFormat="1" ht="11.25">
      <c r="B98" s="200"/>
      <c r="C98" s="201"/>
      <c r="D98" s="193" t="s">
        <v>184</v>
      </c>
      <c r="E98" s="202" t="s">
        <v>19</v>
      </c>
      <c r="F98" s="203" t="s">
        <v>847</v>
      </c>
      <c r="G98" s="201"/>
      <c r="H98" s="202" t="s">
        <v>19</v>
      </c>
      <c r="I98" s="204"/>
      <c r="J98" s="201"/>
      <c r="K98" s="201"/>
      <c r="L98" s="205"/>
      <c r="M98" s="206"/>
      <c r="N98" s="207"/>
      <c r="O98" s="207"/>
      <c r="P98" s="207"/>
      <c r="Q98" s="207"/>
      <c r="R98" s="207"/>
      <c r="S98" s="207"/>
      <c r="T98" s="208"/>
      <c r="AT98" s="209" t="s">
        <v>184</v>
      </c>
      <c r="AU98" s="209" t="s">
        <v>82</v>
      </c>
      <c r="AV98" s="13" t="s">
        <v>80</v>
      </c>
      <c r="AW98" s="13" t="s">
        <v>35</v>
      </c>
      <c r="AX98" s="13" t="s">
        <v>73</v>
      </c>
      <c r="AY98" s="209" t="s">
        <v>171</v>
      </c>
    </row>
    <row r="99" spans="1:65" s="13" customFormat="1" ht="11.25">
      <c r="B99" s="200"/>
      <c r="C99" s="201"/>
      <c r="D99" s="193" t="s">
        <v>184</v>
      </c>
      <c r="E99" s="202" t="s">
        <v>19</v>
      </c>
      <c r="F99" s="203" t="s">
        <v>1763</v>
      </c>
      <c r="G99" s="201"/>
      <c r="H99" s="202" t="s">
        <v>19</v>
      </c>
      <c r="I99" s="204"/>
      <c r="J99" s="201"/>
      <c r="K99" s="201"/>
      <c r="L99" s="205"/>
      <c r="M99" s="206"/>
      <c r="N99" s="207"/>
      <c r="O99" s="207"/>
      <c r="P99" s="207"/>
      <c r="Q99" s="207"/>
      <c r="R99" s="207"/>
      <c r="S99" s="207"/>
      <c r="T99" s="208"/>
      <c r="AT99" s="209" t="s">
        <v>184</v>
      </c>
      <c r="AU99" s="209" t="s">
        <v>82</v>
      </c>
      <c r="AV99" s="13" t="s">
        <v>80</v>
      </c>
      <c r="AW99" s="13" t="s">
        <v>35</v>
      </c>
      <c r="AX99" s="13" t="s">
        <v>73</v>
      </c>
      <c r="AY99" s="209" t="s">
        <v>171</v>
      </c>
    </row>
    <row r="100" spans="1:65" s="14" customFormat="1" ht="11.25">
      <c r="B100" s="210"/>
      <c r="C100" s="211"/>
      <c r="D100" s="193" t="s">
        <v>184</v>
      </c>
      <c r="E100" s="212" t="s">
        <v>19</v>
      </c>
      <c r="F100" s="213" t="s">
        <v>1766</v>
      </c>
      <c r="G100" s="211"/>
      <c r="H100" s="214">
        <v>1.1519999999999999</v>
      </c>
      <c r="I100" s="215"/>
      <c r="J100" s="211"/>
      <c r="K100" s="211"/>
      <c r="L100" s="216"/>
      <c r="M100" s="217"/>
      <c r="N100" s="218"/>
      <c r="O100" s="218"/>
      <c r="P100" s="218"/>
      <c r="Q100" s="218"/>
      <c r="R100" s="218"/>
      <c r="S100" s="218"/>
      <c r="T100" s="219"/>
      <c r="AT100" s="220" t="s">
        <v>184</v>
      </c>
      <c r="AU100" s="220" t="s">
        <v>82</v>
      </c>
      <c r="AV100" s="14" t="s">
        <v>82</v>
      </c>
      <c r="AW100" s="14" t="s">
        <v>35</v>
      </c>
      <c r="AX100" s="14" t="s">
        <v>73</v>
      </c>
      <c r="AY100" s="220" t="s">
        <v>171</v>
      </c>
    </row>
    <row r="101" spans="1:65" s="15" customFormat="1" ht="11.25">
      <c r="B101" s="221"/>
      <c r="C101" s="222"/>
      <c r="D101" s="193" t="s">
        <v>184</v>
      </c>
      <c r="E101" s="223" t="s">
        <v>19</v>
      </c>
      <c r="F101" s="224" t="s">
        <v>189</v>
      </c>
      <c r="G101" s="222"/>
      <c r="H101" s="225">
        <v>1.1519999999999999</v>
      </c>
      <c r="I101" s="226"/>
      <c r="J101" s="222"/>
      <c r="K101" s="222"/>
      <c r="L101" s="227"/>
      <c r="M101" s="228"/>
      <c r="N101" s="229"/>
      <c r="O101" s="229"/>
      <c r="P101" s="229"/>
      <c r="Q101" s="229"/>
      <c r="R101" s="229"/>
      <c r="S101" s="229"/>
      <c r="T101" s="230"/>
      <c r="AT101" s="231" t="s">
        <v>184</v>
      </c>
      <c r="AU101" s="231" t="s">
        <v>82</v>
      </c>
      <c r="AV101" s="15" t="s">
        <v>178</v>
      </c>
      <c r="AW101" s="15" t="s">
        <v>35</v>
      </c>
      <c r="AX101" s="15" t="s">
        <v>80</v>
      </c>
      <c r="AY101" s="231" t="s">
        <v>171</v>
      </c>
    </row>
    <row r="102" spans="1:65" s="2" customFormat="1" ht="24.2" customHeight="1">
      <c r="A102" s="36"/>
      <c r="B102" s="37"/>
      <c r="C102" s="180" t="s">
        <v>197</v>
      </c>
      <c r="D102" s="180" t="s">
        <v>173</v>
      </c>
      <c r="E102" s="181" t="s">
        <v>849</v>
      </c>
      <c r="F102" s="182" t="s">
        <v>850</v>
      </c>
      <c r="G102" s="183" t="s">
        <v>220</v>
      </c>
      <c r="H102" s="184">
        <v>21.114000000000001</v>
      </c>
      <c r="I102" s="185"/>
      <c r="J102" s="186">
        <f>ROUND(I102*H102,2)</f>
        <v>0</v>
      </c>
      <c r="K102" s="182" t="s">
        <v>839</v>
      </c>
      <c r="L102" s="41"/>
      <c r="M102" s="187" t="s">
        <v>19</v>
      </c>
      <c r="N102" s="188" t="s">
        <v>44</v>
      </c>
      <c r="O102" s="66"/>
      <c r="P102" s="189">
        <f>O102*H102</f>
        <v>0</v>
      </c>
      <c r="Q102" s="189">
        <v>0</v>
      </c>
      <c r="R102" s="189">
        <f>Q102*H102</f>
        <v>0</v>
      </c>
      <c r="S102" s="189">
        <v>0</v>
      </c>
      <c r="T102" s="190">
        <f>S102*H102</f>
        <v>0</v>
      </c>
      <c r="U102" s="36"/>
      <c r="V102" s="36"/>
      <c r="W102" s="36"/>
      <c r="X102" s="36"/>
      <c r="Y102" s="36"/>
      <c r="Z102" s="36"/>
      <c r="AA102" s="36"/>
      <c r="AB102" s="36"/>
      <c r="AC102" s="36"/>
      <c r="AD102" s="36"/>
      <c r="AE102" s="36"/>
      <c r="AR102" s="191" t="s">
        <v>178</v>
      </c>
      <c r="AT102" s="191" t="s">
        <v>173</v>
      </c>
      <c r="AU102" s="191" t="s">
        <v>82</v>
      </c>
      <c r="AY102" s="19" t="s">
        <v>171</v>
      </c>
      <c r="BE102" s="192">
        <f>IF(N102="základní",J102,0)</f>
        <v>0</v>
      </c>
      <c r="BF102" s="192">
        <f>IF(N102="snížená",J102,0)</f>
        <v>0</v>
      </c>
      <c r="BG102" s="192">
        <f>IF(N102="zákl. přenesená",J102,0)</f>
        <v>0</v>
      </c>
      <c r="BH102" s="192">
        <f>IF(N102="sníž. přenesená",J102,0)</f>
        <v>0</v>
      </c>
      <c r="BI102" s="192">
        <f>IF(N102="nulová",J102,0)</f>
        <v>0</v>
      </c>
      <c r="BJ102" s="19" t="s">
        <v>80</v>
      </c>
      <c r="BK102" s="192">
        <f>ROUND(I102*H102,2)</f>
        <v>0</v>
      </c>
      <c r="BL102" s="19" t="s">
        <v>178</v>
      </c>
      <c r="BM102" s="191" t="s">
        <v>1767</v>
      </c>
    </row>
    <row r="103" spans="1:65" s="2" customFormat="1" ht="48.75">
      <c r="A103" s="36"/>
      <c r="B103" s="37"/>
      <c r="C103" s="38"/>
      <c r="D103" s="193" t="s">
        <v>180</v>
      </c>
      <c r="E103" s="38"/>
      <c r="F103" s="194" t="s">
        <v>852</v>
      </c>
      <c r="G103" s="38"/>
      <c r="H103" s="38"/>
      <c r="I103" s="195"/>
      <c r="J103" s="38"/>
      <c r="K103" s="38"/>
      <c r="L103" s="41"/>
      <c r="M103" s="196"/>
      <c r="N103" s="197"/>
      <c r="O103" s="66"/>
      <c r="P103" s="66"/>
      <c r="Q103" s="66"/>
      <c r="R103" s="66"/>
      <c r="S103" s="66"/>
      <c r="T103" s="67"/>
      <c r="U103" s="36"/>
      <c r="V103" s="36"/>
      <c r="W103" s="36"/>
      <c r="X103" s="36"/>
      <c r="Y103" s="36"/>
      <c r="Z103" s="36"/>
      <c r="AA103" s="36"/>
      <c r="AB103" s="36"/>
      <c r="AC103" s="36"/>
      <c r="AD103" s="36"/>
      <c r="AE103" s="36"/>
      <c r="AT103" s="19" t="s">
        <v>180</v>
      </c>
      <c r="AU103" s="19" t="s">
        <v>82</v>
      </c>
    </row>
    <row r="104" spans="1:65" s="13" customFormat="1" ht="11.25">
      <c r="B104" s="200"/>
      <c r="C104" s="201"/>
      <c r="D104" s="193" t="s">
        <v>184</v>
      </c>
      <c r="E104" s="202" t="s">
        <v>19</v>
      </c>
      <c r="F104" s="203" t="s">
        <v>853</v>
      </c>
      <c r="G104" s="201"/>
      <c r="H104" s="202" t="s">
        <v>19</v>
      </c>
      <c r="I104" s="204"/>
      <c r="J104" s="201"/>
      <c r="K104" s="201"/>
      <c r="L104" s="205"/>
      <c r="M104" s="206"/>
      <c r="N104" s="207"/>
      <c r="O104" s="207"/>
      <c r="P104" s="207"/>
      <c r="Q104" s="207"/>
      <c r="R104" s="207"/>
      <c r="S104" s="207"/>
      <c r="T104" s="208"/>
      <c r="AT104" s="209" t="s">
        <v>184</v>
      </c>
      <c r="AU104" s="209" t="s">
        <v>82</v>
      </c>
      <c r="AV104" s="13" t="s">
        <v>80</v>
      </c>
      <c r="AW104" s="13" t="s">
        <v>35</v>
      </c>
      <c r="AX104" s="13" t="s">
        <v>73</v>
      </c>
      <c r="AY104" s="209" t="s">
        <v>171</v>
      </c>
    </row>
    <row r="105" spans="1:65" s="14" customFormat="1" ht="11.25">
      <c r="B105" s="210"/>
      <c r="C105" s="211"/>
      <c r="D105" s="193" t="s">
        <v>184</v>
      </c>
      <c r="E105" s="212" t="s">
        <v>19</v>
      </c>
      <c r="F105" s="213" t="s">
        <v>1768</v>
      </c>
      <c r="G105" s="211"/>
      <c r="H105" s="214">
        <v>21.114000000000001</v>
      </c>
      <c r="I105" s="215"/>
      <c r="J105" s="211"/>
      <c r="K105" s="211"/>
      <c r="L105" s="216"/>
      <c r="M105" s="217"/>
      <c r="N105" s="218"/>
      <c r="O105" s="218"/>
      <c r="P105" s="218"/>
      <c r="Q105" s="218"/>
      <c r="R105" s="218"/>
      <c r="S105" s="218"/>
      <c r="T105" s="219"/>
      <c r="AT105" s="220" t="s">
        <v>184</v>
      </c>
      <c r="AU105" s="220" t="s">
        <v>82</v>
      </c>
      <c r="AV105" s="14" t="s">
        <v>82</v>
      </c>
      <c r="AW105" s="14" t="s">
        <v>35</v>
      </c>
      <c r="AX105" s="14" t="s">
        <v>73</v>
      </c>
      <c r="AY105" s="220" t="s">
        <v>171</v>
      </c>
    </row>
    <row r="106" spans="1:65" s="15" customFormat="1" ht="11.25">
      <c r="B106" s="221"/>
      <c r="C106" s="222"/>
      <c r="D106" s="193" t="s">
        <v>184</v>
      </c>
      <c r="E106" s="223" t="s">
        <v>19</v>
      </c>
      <c r="F106" s="224" t="s">
        <v>189</v>
      </c>
      <c r="G106" s="222"/>
      <c r="H106" s="225">
        <v>21.114000000000001</v>
      </c>
      <c r="I106" s="226"/>
      <c r="J106" s="222"/>
      <c r="K106" s="222"/>
      <c r="L106" s="227"/>
      <c r="M106" s="228"/>
      <c r="N106" s="229"/>
      <c r="O106" s="229"/>
      <c r="P106" s="229"/>
      <c r="Q106" s="229"/>
      <c r="R106" s="229"/>
      <c r="S106" s="229"/>
      <c r="T106" s="230"/>
      <c r="AT106" s="231" t="s">
        <v>184</v>
      </c>
      <c r="AU106" s="231" t="s">
        <v>82</v>
      </c>
      <c r="AV106" s="15" t="s">
        <v>178</v>
      </c>
      <c r="AW106" s="15" t="s">
        <v>35</v>
      </c>
      <c r="AX106" s="15" t="s">
        <v>80</v>
      </c>
      <c r="AY106" s="231" t="s">
        <v>171</v>
      </c>
    </row>
    <row r="107" spans="1:65" s="2" customFormat="1" ht="16.5" customHeight="1">
      <c r="A107" s="36"/>
      <c r="B107" s="37"/>
      <c r="C107" s="180" t="s">
        <v>178</v>
      </c>
      <c r="D107" s="180" t="s">
        <v>173</v>
      </c>
      <c r="E107" s="181" t="s">
        <v>855</v>
      </c>
      <c r="F107" s="182" t="s">
        <v>856</v>
      </c>
      <c r="G107" s="183" t="s">
        <v>220</v>
      </c>
      <c r="H107" s="184">
        <v>20.7</v>
      </c>
      <c r="I107" s="185"/>
      <c r="J107" s="186">
        <f>ROUND(I107*H107,2)</f>
        <v>0</v>
      </c>
      <c r="K107" s="182" t="s">
        <v>839</v>
      </c>
      <c r="L107" s="41"/>
      <c r="M107" s="187" t="s">
        <v>19</v>
      </c>
      <c r="N107" s="188" t="s">
        <v>44</v>
      </c>
      <c r="O107" s="66"/>
      <c r="P107" s="189">
        <f>O107*H107</f>
        <v>0</v>
      </c>
      <c r="Q107" s="189">
        <v>0</v>
      </c>
      <c r="R107" s="189">
        <f>Q107*H107</f>
        <v>0</v>
      </c>
      <c r="S107" s="189">
        <v>0</v>
      </c>
      <c r="T107" s="190">
        <f>S107*H107</f>
        <v>0</v>
      </c>
      <c r="U107" s="36"/>
      <c r="V107" s="36"/>
      <c r="W107" s="36"/>
      <c r="X107" s="36"/>
      <c r="Y107" s="36"/>
      <c r="Z107" s="36"/>
      <c r="AA107" s="36"/>
      <c r="AB107" s="36"/>
      <c r="AC107" s="36"/>
      <c r="AD107" s="36"/>
      <c r="AE107" s="36"/>
      <c r="AR107" s="191" t="s">
        <v>178</v>
      </c>
      <c r="AT107" s="191" t="s">
        <v>173</v>
      </c>
      <c r="AU107" s="191" t="s">
        <v>82</v>
      </c>
      <c r="AY107" s="19" t="s">
        <v>171</v>
      </c>
      <c r="BE107" s="192">
        <f>IF(N107="základní",J107,0)</f>
        <v>0</v>
      </c>
      <c r="BF107" s="192">
        <f>IF(N107="snížená",J107,0)</f>
        <v>0</v>
      </c>
      <c r="BG107" s="192">
        <f>IF(N107="zákl. přenesená",J107,0)</f>
        <v>0</v>
      </c>
      <c r="BH107" s="192">
        <f>IF(N107="sníž. přenesená",J107,0)</f>
        <v>0</v>
      </c>
      <c r="BI107" s="192">
        <f>IF(N107="nulová",J107,0)</f>
        <v>0</v>
      </c>
      <c r="BJ107" s="19" t="s">
        <v>80</v>
      </c>
      <c r="BK107" s="192">
        <f>ROUND(I107*H107,2)</f>
        <v>0</v>
      </c>
      <c r="BL107" s="19" t="s">
        <v>178</v>
      </c>
      <c r="BM107" s="191" t="s">
        <v>1769</v>
      </c>
    </row>
    <row r="108" spans="1:65" s="2" customFormat="1" ht="58.5">
      <c r="A108" s="36"/>
      <c r="B108" s="37"/>
      <c r="C108" s="38"/>
      <c r="D108" s="193" t="s">
        <v>180</v>
      </c>
      <c r="E108" s="38"/>
      <c r="F108" s="194" t="s">
        <v>858</v>
      </c>
      <c r="G108" s="38"/>
      <c r="H108" s="38"/>
      <c r="I108" s="195"/>
      <c r="J108" s="38"/>
      <c r="K108" s="38"/>
      <c r="L108" s="41"/>
      <c r="M108" s="196"/>
      <c r="N108" s="197"/>
      <c r="O108" s="66"/>
      <c r="P108" s="66"/>
      <c r="Q108" s="66"/>
      <c r="R108" s="66"/>
      <c r="S108" s="66"/>
      <c r="T108" s="67"/>
      <c r="U108" s="36"/>
      <c r="V108" s="36"/>
      <c r="W108" s="36"/>
      <c r="X108" s="36"/>
      <c r="Y108" s="36"/>
      <c r="Z108" s="36"/>
      <c r="AA108" s="36"/>
      <c r="AB108" s="36"/>
      <c r="AC108" s="36"/>
      <c r="AD108" s="36"/>
      <c r="AE108" s="36"/>
      <c r="AT108" s="19" t="s">
        <v>180</v>
      </c>
      <c r="AU108" s="19" t="s">
        <v>82</v>
      </c>
    </row>
    <row r="109" spans="1:65" s="13" customFormat="1" ht="11.25">
      <c r="B109" s="200"/>
      <c r="C109" s="201"/>
      <c r="D109" s="193" t="s">
        <v>184</v>
      </c>
      <c r="E109" s="202" t="s">
        <v>19</v>
      </c>
      <c r="F109" s="203" t="s">
        <v>859</v>
      </c>
      <c r="G109" s="201"/>
      <c r="H109" s="202" t="s">
        <v>19</v>
      </c>
      <c r="I109" s="204"/>
      <c r="J109" s="201"/>
      <c r="K109" s="201"/>
      <c r="L109" s="205"/>
      <c r="M109" s="206"/>
      <c r="N109" s="207"/>
      <c r="O109" s="207"/>
      <c r="P109" s="207"/>
      <c r="Q109" s="207"/>
      <c r="R109" s="207"/>
      <c r="S109" s="207"/>
      <c r="T109" s="208"/>
      <c r="AT109" s="209" t="s">
        <v>184</v>
      </c>
      <c r="AU109" s="209" t="s">
        <v>82</v>
      </c>
      <c r="AV109" s="13" t="s">
        <v>80</v>
      </c>
      <c r="AW109" s="13" t="s">
        <v>35</v>
      </c>
      <c r="AX109" s="13" t="s">
        <v>73</v>
      </c>
      <c r="AY109" s="209" t="s">
        <v>171</v>
      </c>
    </row>
    <row r="110" spans="1:65" s="14" customFormat="1" ht="11.25">
      <c r="B110" s="210"/>
      <c r="C110" s="211"/>
      <c r="D110" s="193" t="s">
        <v>184</v>
      </c>
      <c r="E110" s="212" t="s">
        <v>19</v>
      </c>
      <c r="F110" s="213" t="s">
        <v>1770</v>
      </c>
      <c r="G110" s="211"/>
      <c r="H110" s="214">
        <v>20.7</v>
      </c>
      <c r="I110" s="215"/>
      <c r="J110" s="211"/>
      <c r="K110" s="211"/>
      <c r="L110" s="216"/>
      <c r="M110" s="217"/>
      <c r="N110" s="218"/>
      <c r="O110" s="218"/>
      <c r="P110" s="218"/>
      <c r="Q110" s="218"/>
      <c r="R110" s="218"/>
      <c r="S110" s="218"/>
      <c r="T110" s="219"/>
      <c r="AT110" s="220" t="s">
        <v>184</v>
      </c>
      <c r="AU110" s="220" t="s">
        <v>82</v>
      </c>
      <c r="AV110" s="14" t="s">
        <v>82</v>
      </c>
      <c r="AW110" s="14" t="s">
        <v>35</v>
      </c>
      <c r="AX110" s="14" t="s">
        <v>73</v>
      </c>
      <c r="AY110" s="220" t="s">
        <v>171</v>
      </c>
    </row>
    <row r="111" spans="1:65" s="15" customFormat="1" ht="11.25">
      <c r="B111" s="221"/>
      <c r="C111" s="222"/>
      <c r="D111" s="193" t="s">
        <v>184</v>
      </c>
      <c r="E111" s="223" t="s">
        <v>19</v>
      </c>
      <c r="F111" s="224" t="s">
        <v>189</v>
      </c>
      <c r="G111" s="222"/>
      <c r="H111" s="225">
        <v>20.7</v>
      </c>
      <c r="I111" s="226"/>
      <c r="J111" s="222"/>
      <c r="K111" s="222"/>
      <c r="L111" s="227"/>
      <c r="M111" s="228"/>
      <c r="N111" s="229"/>
      <c r="O111" s="229"/>
      <c r="P111" s="229"/>
      <c r="Q111" s="229"/>
      <c r="R111" s="229"/>
      <c r="S111" s="229"/>
      <c r="T111" s="230"/>
      <c r="AT111" s="231" t="s">
        <v>184</v>
      </c>
      <c r="AU111" s="231" t="s">
        <v>82</v>
      </c>
      <c r="AV111" s="15" t="s">
        <v>178</v>
      </c>
      <c r="AW111" s="15" t="s">
        <v>35</v>
      </c>
      <c r="AX111" s="15" t="s">
        <v>80</v>
      </c>
      <c r="AY111" s="231" t="s">
        <v>171</v>
      </c>
    </row>
    <row r="112" spans="1:65" s="2" customFormat="1" ht="16.5" customHeight="1">
      <c r="A112" s="36"/>
      <c r="B112" s="37"/>
      <c r="C112" s="232" t="s">
        <v>210</v>
      </c>
      <c r="D112" s="232" t="s">
        <v>335</v>
      </c>
      <c r="E112" s="233" t="s">
        <v>861</v>
      </c>
      <c r="F112" s="234" t="s">
        <v>862</v>
      </c>
      <c r="G112" s="235" t="s">
        <v>252</v>
      </c>
      <c r="H112" s="236">
        <v>42.533999999999999</v>
      </c>
      <c r="I112" s="237"/>
      <c r="J112" s="238">
        <f>ROUND(I112*H112,2)</f>
        <v>0</v>
      </c>
      <c r="K112" s="234" t="s">
        <v>839</v>
      </c>
      <c r="L112" s="239"/>
      <c r="M112" s="240" t="s">
        <v>19</v>
      </c>
      <c r="N112" s="241" t="s">
        <v>44</v>
      </c>
      <c r="O112" s="66"/>
      <c r="P112" s="189">
        <f>O112*H112</f>
        <v>0</v>
      </c>
      <c r="Q112" s="189">
        <v>1</v>
      </c>
      <c r="R112" s="189">
        <f>Q112*H112</f>
        <v>42.533999999999999</v>
      </c>
      <c r="S112" s="189">
        <v>0</v>
      </c>
      <c r="T112" s="190">
        <f>S112*H112</f>
        <v>0</v>
      </c>
      <c r="U112" s="36"/>
      <c r="V112" s="36"/>
      <c r="W112" s="36"/>
      <c r="X112" s="36"/>
      <c r="Y112" s="36"/>
      <c r="Z112" s="36"/>
      <c r="AA112" s="36"/>
      <c r="AB112" s="36"/>
      <c r="AC112" s="36"/>
      <c r="AD112" s="36"/>
      <c r="AE112" s="36"/>
      <c r="AR112" s="191" t="s">
        <v>242</v>
      </c>
      <c r="AT112" s="191" t="s">
        <v>335</v>
      </c>
      <c r="AU112" s="191" t="s">
        <v>82</v>
      </c>
      <c r="AY112" s="19" t="s">
        <v>171</v>
      </c>
      <c r="BE112" s="192">
        <f>IF(N112="základní",J112,0)</f>
        <v>0</v>
      </c>
      <c r="BF112" s="192">
        <f>IF(N112="snížená",J112,0)</f>
        <v>0</v>
      </c>
      <c r="BG112" s="192">
        <f>IF(N112="zákl. přenesená",J112,0)</f>
        <v>0</v>
      </c>
      <c r="BH112" s="192">
        <f>IF(N112="sníž. přenesená",J112,0)</f>
        <v>0</v>
      </c>
      <c r="BI112" s="192">
        <f>IF(N112="nulová",J112,0)</f>
        <v>0</v>
      </c>
      <c r="BJ112" s="19" t="s">
        <v>80</v>
      </c>
      <c r="BK112" s="192">
        <f>ROUND(I112*H112,2)</f>
        <v>0</v>
      </c>
      <c r="BL112" s="19" t="s">
        <v>178</v>
      </c>
      <c r="BM112" s="191" t="s">
        <v>1771</v>
      </c>
    </row>
    <row r="113" spans="1:65" s="2" customFormat="1" ht="11.25">
      <c r="A113" s="36"/>
      <c r="B113" s="37"/>
      <c r="C113" s="38"/>
      <c r="D113" s="193" t="s">
        <v>180</v>
      </c>
      <c r="E113" s="38"/>
      <c r="F113" s="194" t="s">
        <v>862</v>
      </c>
      <c r="G113" s="38"/>
      <c r="H113" s="38"/>
      <c r="I113" s="195"/>
      <c r="J113" s="38"/>
      <c r="K113" s="38"/>
      <c r="L113" s="41"/>
      <c r="M113" s="196"/>
      <c r="N113" s="197"/>
      <c r="O113" s="66"/>
      <c r="P113" s="66"/>
      <c r="Q113" s="66"/>
      <c r="R113" s="66"/>
      <c r="S113" s="66"/>
      <c r="T113" s="67"/>
      <c r="U113" s="36"/>
      <c r="V113" s="36"/>
      <c r="W113" s="36"/>
      <c r="X113" s="36"/>
      <c r="Y113" s="36"/>
      <c r="Z113" s="36"/>
      <c r="AA113" s="36"/>
      <c r="AB113" s="36"/>
      <c r="AC113" s="36"/>
      <c r="AD113" s="36"/>
      <c r="AE113" s="36"/>
      <c r="AT113" s="19" t="s">
        <v>180</v>
      </c>
      <c r="AU113" s="19" t="s">
        <v>82</v>
      </c>
    </row>
    <row r="114" spans="1:65" s="13" customFormat="1" ht="11.25">
      <c r="B114" s="200"/>
      <c r="C114" s="201"/>
      <c r="D114" s="193" t="s">
        <v>184</v>
      </c>
      <c r="E114" s="202" t="s">
        <v>19</v>
      </c>
      <c r="F114" s="203" t="s">
        <v>864</v>
      </c>
      <c r="G114" s="201"/>
      <c r="H114" s="202" t="s">
        <v>19</v>
      </c>
      <c r="I114" s="204"/>
      <c r="J114" s="201"/>
      <c r="K114" s="201"/>
      <c r="L114" s="205"/>
      <c r="M114" s="206"/>
      <c r="N114" s="207"/>
      <c r="O114" s="207"/>
      <c r="P114" s="207"/>
      <c r="Q114" s="207"/>
      <c r="R114" s="207"/>
      <c r="S114" s="207"/>
      <c r="T114" s="208"/>
      <c r="AT114" s="209" t="s">
        <v>184</v>
      </c>
      <c r="AU114" s="209" t="s">
        <v>82</v>
      </c>
      <c r="AV114" s="13" t="s">
        <v>80</v>
      </c>
      <c r="AW114" s="13" t="s">
        <v>35</v>
      </c>
      <c r="AX114" s="13" t="s">
        <v>73</v>
      </c>
      <c r="AY114" s="209" t="s">
        <v>171</v>
      </c>
    </row>
    <row r="115" spans="1:65" s="14" customFormat="1" ht="11.25">
      <c r="B115" s="210"/>
      <c r="C115" s="211"/>
      <c r="D115" s="193" t="s">
        <v>184</v>
      </c>
      <c r="E115" s="212" t="s">
        <v>19</v>
      </c>
      <c r="F115" s="213" t="s">
        <v>1772</v>
      </c>
      <c r="G115" s="211"/>
      <c r="H115" s="214">
        <v>35.19</v>
      </c>
      <c r="I115" s="215"/>
      <c r="J115" s="211"/>
      <c r="K115" s="211"/>
      <c r="L115" s="216"/>
      <c r="M115" s="217"/>
      <c r="N115" s="218"/>
      <c r="O115" s="218"/>
      <c r="P115" s="218"/>
      <c r="Q115" s="218"/>
      <c r="R115" s="218"/>
      <c r="S115" s="218"/>
      <c r="T115" s="219"/>
      <c r="AT115" s="220" t="s">
        <v>184</v>
      </c>
      <c r="AU115" s="220" t="s">
        <v>82</v>
      </c>
      <c r="AV115" s="14" t="s">
        <v>82</v>
      </c>
      <c r="AW115" s="14" t="s">
        <v>35</v>
      </c>
      <c r="AX115" s="14" t="s">
        <v>73</v>
      </c>
      <c r="AY115" s="220" t="s">
        <v>171</v>
      </c>
    </row>
    <row r="116" spans="1:65" s="13" customFormat="1" ht="11.25">
      <c r="B116" s="200"/>
      <c r="C116" s="201"/>
      <c r="D116" s="193" t="s">
        <v>184</v>
      </c>
      <c r="E116" s="202" t="s">
        <v>19</v>
      </c>
      <c r="F116" s="203" t="s">
        <v>1773</v>
      </c>
      <c r="G116" s="201"/>
      <c r="H116" s="202" t="s">
        <v>19</v>
      </c>
      <c r="I116" s="204"/>
      <c r="J116" s="201"/>
      <c r="K116" s="201"/>
      <c r="L116" s="205"/>
      <c r="M116" s="206"/>
      <c r="N116" s="207"/>
      <c r="O116" s="207"/>
      <c r="P116" s="207"/>
      <c r="Q116" s="207"/>
      <c r="R116" s="207"/>
      <c r="S116" s="207"/>
      <c r="T116" s="208"/>
      <c r="AT116" s="209" t="s">
        <v>184</v>
      </c>
      <c r="AU116" s="209" t="s">
        <v>82</v>
      </c>
      <c r="AV116" s="13" t="s">
        <v>80</v>
      </c>
      <c r="AW116" s="13" t="s">
        <v>35</v>
      </c>
      <c r="AX116" s="13" t="s">
        <v>73</v>
      </c>
      <c r="AY116" s="209" t="s">
        <v>171</v>
      </c>
    </row>
    <row r="117" spans="1:65" s="14" customFormat="1" ht="11.25">
      <c r="B117" s="210"/>
      <c r="C117" s="211"/>
      <c r="D117" s="193" t="s">
        <v>184</v>
      </c>
      <c r="E117" s="212" t="s">
        <v>19</v>
      </c>
      <c r="F117" s="213" t="s">
        <v>1774</v>
      </c>
      <c r="G117" s="211"/>
      <c r="H117" s="214">
        <v>7.3440000000000003</v>
      </c>
      <c r="I117" s="215"/>
      <c r="J117" s="211"/>
      <c r="K117" s="211"/>
      <c r="L117" s="216"/>
      <c r="M117" s="217"/>
      <c r="N117" s="218"/>
      <c r="O117" s="218"/>
      <c r="P117" s="218"/>
      <c r="Q117" s="218"/>
      <c r="R117" s="218"/>
      <c r="S117" s="218"/>
      <c r="T117" s="219"/>
      <c r="AT117" s="220" t="s">
        <v>184</v>
      </c>
      <c r="AU117" s="220" t="s">
        <v>82</v>
      </c>
      <c r="AV117" s="14" t="s">
        <v>82</v>
      </c>
      <c r="AW117" s="14" t="s">
        <v>35</v>
      </c>
      <c r="AX117" s="14" t="s">
        <v>73</v>
      </c>
      <c r="AY117" s="220" t="s">
        <v>171</v>
      </c>
    </row>
    <row r="118" spans="1:65" s="15" customFormat="1" ht="11.25">
      <c r="B118" s="221"/>
      <c r="C118" s="222"/>
      <c r="D118" s="193" t="s">
        <v>184</v>
      </c>
      <c r="E118" s="223" t="s">
        <v>19</v>
      </c>
      <c r="F118" s="224" t="s">
        <v>189</v>
      </c>
      <c r="G118" s="222"/>
      <c r="H118" s="225">
        <v>42.533999999999999</v>
      </c>
      <c r="I118" s="226"/>
      <c r="J118" s="222"/>
      <c r="K118" s="222"/>
      <c r="L118" s="227"/>
      <c r="M118" s="228"/>
      <c r="N118" s="229"/>
      <c r="O118" s="229"/>
      <c r="P118" s="229"/>
      <c r="Q118" s="229"/>
      <c r="R118" s="229"/>
      <c r="S118" s="229"/>
      <c r="T118" s="230"/>
      <c r="AT118" s="231" t="s">
        <v>184</v>
      </c>
      <c r="AU118" s="231" t="s">
        <v>82</v>
      </c>
      <c r="AV118" s="15" t="s">
        <v>178</v>
      </c>
      <c r="AW118" s="15" t="s">
        <v>35</v>
      </c>
      <c r="AX118" s="15" t="s">
        <v>80</v>
      </c>
      <c r="AY118" s="231" t="s">
        <v>171</v>
      </c>
    </row>
    <row r="119" spans="1:65" s="2" customFormat="1" ht="24.2" customHeight="1">
      <c r="A119" s="36"/>
      <c r="B119" s="37"/>
      <c r="C119" s="180" t="s">
        <v>217</v>
      </c>
      <c r="D119" s="180" t="s">
        <v>173</v>
      </c>
      <c r="E119" s="181" t="s">
        <v>866</v>
      </c>
      <c r="F119" s="182" t="s">
        <v>867</v>
      </c>
      <c r="G119" s="183" t="s">
        <v>176</v>
      </c>
      <c r="H119" s="184">
        <v>40.5</v>
      </c>
      <c r="I119" s="185"/>
      <c r="J119" s="186">
        <f>ROUND(I119*H119,2)</f>
        <v>0</v>
      </c>
      <c r="K119" s="182" t="s">
        <v>839</v>
      </c>
      <c r="L119" s="41"/>
      <c r="M119" s="187" t="s">
        <v>19</v>
      </c>
      <c r="N119" s="188" t="s">
        <v>44</v>
      </c>
      <c r="O119" s="66"/>
      <c r="P119" s="189">
        <f>O119*H119</f>
        <v>0</v>
      </c>
      <c r="Q119" s="189">
        <v>0</v>
      </c>
      <c r="R119" s="189">
        <f>Q119*H119</f>
        <v>0</v>
      </c>
      <c r="S119" s="189">
        <v>0</v>
      </c>
      <c r="T119" s="190">
        <f>S119*H119</f>
        <v>0</v>
      </c>
      <c r="U119" s="36"/>
      <c r="V119" s="36"/>
      <c r="W119" s="36"/>
      <c r="X119" s="36"/>
      <c r="Y119" s="36"/>
      <c r="Z119" s="36"/>
      <c r="AA119" s="36"/>
      <c r="AB119" s="36"/>
      <c r="AC119" s="36"/>
      <c r="AD119" s="36"/>
      <c r="AE119" s="36"/>
      <c r="AR119" s="191" t="s">
        <v>178</v>
      </c>
      <c r="AT119" s="191" t="s">
        <v>173</v>
      </c>
      <c r="AU119" s="191" t="s">
        <v>82</v>
      </c>
      <c r="AY119" s="19" t="s">
        <v>171</v>
      </c>
      <c r="BE119" s="192">
        <f>IF(N119="základní",J119,0)</f>
        <v>0</v>
      </c>
      <c r="BF119" s="192">
        <f>IF(N119="snížená",J119,0)</f>
        <v>0</v>
      </c>
      <c r="BG119" s="192">
        <f>IF(N119="zákl. přenesená",J119,0)</f>
        <v>0</v>
      </c>
      <c r="BH119" s="192">
        <f>IF(N119="sníž. přenesená",J119,0)</f>
        <v>0</v>
      </c>
      <c r="BI119" s="192">
        <f>IF(N119="nulová",J119,0)</f>
        <v>0</v>
      </c>
      <c r="BJ119" s="19" t="s">
        <v>80</v>
      </c>
      <c r="BK119" s="192">
        <f>ROUND(I119*H119,2)</f>
        <v>0</v>
      </c>
      <c r="BL119" s="19" t="s">
        <v>178</v>
      </c>
      <c r="BM119" s="191" t="s">
        <v>1775</v>
      </c>
    </row>
    <row r="120" spans="1:65" s="2" customFormat="1" ht="39">
      <c r="A120" s="36"/>
      <c r="B120" s="37"/>
      <c r="C120" s="38"/>
      <c r="D120" s="193" t="s">
        <v>180</v>
      </c>
      <c r="E120" s="38"/>
      <c r="F120" s="194" t="s">
        <v>869</v>
      </c>
      <c r="G120" s="38"/>
      <c r="H120" s="38"/>
      <c r="I120" s="195"/>
      <c r="J120" s="38"/>
      <c r="K120" s="38"/>
      <c r="L120" s="41"/>
      <c r="M120" s="196"/>
      <c r="N120" s="197"/>
      <c r="O120" s="66"/>
      <c r="P120" s="66"/>
      <c r="Q120" s="66"/>
      <c r="R120" s="66"/>
      <c r="S120" s="66"/>
      <c r="T120" s="67"/>
      <c r="U120" s="36"/>
      <c r="V120" s="36"/>
      <c r="W120" s="36"/>
      <c r="X120" s="36"/>
      <c r="Y120" s="36"/>
      <c r="Z120" s="36"/>
      <c r="AA120" s="36"/>
      <c r="AB120" s="36"/>
      <c r="AC120" s="36"/>
      <c r="AD120" s="36"/>
      <c r="AE120" s="36"/>
      <c r="AT120" s="19" t="s">
        <v>180</v>
      </c>
      <c r="AU120" s="19" t="s">
        <v>82</v>
      </c>
    </row>
    <row r="121" spans="1:65" s="13" customFormat="1" ht="11.25">
      <c r="B121" s="200"/>
      <c r="C121" s="201"/>
      <c r="D121" s="193" t="s">
        <v>184</v>
      </c>
      <c r="E121" s="202" t="s">
        <v>19</v>
      </c>
      <c r="F121" s="203" t="s">
        <v>870</v>
      </c>
      <c r="G121" s="201"/>
      <c r="H121" s="202" t="s">
        <v>19</v>
      </c>
      <c r="I121" s="204"/>
      <c r="J121" s="201"/>
      <c r="K121" s="201"/>
      <c r="L121" s="205"/>
      <c r="M121" s="206"/>
      <c r="N121" s="207"/>
      <c r="O121" s="207"/>
      <c r="P121" s="207"/>
      <c r="Q121" s="207"/>
      <c r="R121" s="207"/>
      <c r="S121" s="207"/>
      <c r="T121" s="208"/>
      <c r="AT121" s="209" t="s">
        <v>184</v>
      </c>
      <c r="AU121" s="209" t="s">
        <v>82</v>
      </c>
      <c r="AV121" s="13" t="s">
        <v>80</v>
      </c>
      <c r="AW121" s="13" t="s">
        <v>35</v>
      </c>
      <c r="AX121" s="13" t="s">
        <v>73</v>
      </c>
      <c r="AY121" s="209" t="s">
        <v>171</v>
      </c>
    </row>
    <row r="122" spans="1:65" s="14" customFormat="1" ht="11.25">
      <c r="B122" s="210"/>
      <c r="C122" s="211"/>
      <c r="D122" s="193" t="s">
        <v>184</v>
      </c>
      <c r="E122" s="212" t="s">
        <v>19</v>
      </c>
      <c r="F122" s="213" t="s">
        <v>1776</v>
      </c>
      <c r="G122" s="211"/>
      <c r="H122" s="214">
        <v>40.5</v>
      </c>
      <c r="I122" s="215"/>
      <c r="J122" s="211"/>
      <c r="K122" s="211"/>
      <c r="L122" s="216"/>
      <c r="M122" s="217"/>
      <c r="N122" s="218"/>
      <c r="O122" s="218"/>
      <c r="P122" s="218"/>
      <c r="Q122" s="218"/>
      <c r="R122" s="218"/>
      <c r="S122" s="218"/>
      <c r="T122" s="219"/>
      <c r="AT122" s="220" t="s">
        <v>184</v>
      </c>
      <c r="AU122" s="220" t="s">
        <v>82</v>
      </c>
      <c r="AV122" s="14" t="s">
        <v>82</v>
      </c>
      <c r="AW122" s="14" t="s">
        <v>35</v>
      </c>
      <c r="AX122" s="14" t="s">
        <v>73</v>
      </c>
      <c r="AY122" s="220" t="s">
        <v>171</v>
      </c>
    </row>
    <row r="123" spans="1:65" s="15" customFormat="1" ht="11.25">
      <c r="B123" s="221"/>
      <c r="C123" s="222"/>
      <c r="D123" s="193" t="s">
        <v>184</v>
      </c>
      <c r="E123" s="223" t="s">
        <v>19</v>
      </c>
      <c r="F123" s="224" t="s">
        <v>189</v>
      </c>
      <c r="G123" s="222"/>
      <c r="H123" s="225">
        <v>40.5</v>
      </c>
      <c r="I123" s="226"/>
      <c r="J123" s="222"/>
      <c r="K123" s="222"/>
      <c r="L123" s="227"/>
      <c r="M123" s="228"/>
      <c r="N123" s="229"/>
      <c r="O123" s="229"/>
      <c r="P123" s="229"/>
      <c r="Q123" s="229"/>
      <c r="R123" s="229"/>
      <c r="S123" s="229"/>
      <c r="T123" s="230"/>
      <c r="AT123" s="231" t="s">
        <v>184</v>
      </c>
      <c r="AU123" s="231" t="s">
        <v>82</v>
      </c>
      <c r="AV123" s="15" t="s">
        <v>178</v>
      </c>
      <c r="AW123" s="15" t="s">
        <v>35</v>
      </c>
      <c r="AX123" s="15" t="s">
        <v>80</v>
      </c>
      <c r="AY123" s="231" t="s">
        <v>171</v>
      </c>
    </row>
    <row r="124" spans="1:65" s="2" customFormat="1" ht="24.2" customHeight="1">
      <c r="A124" s="36"/>
      <c r="B124" s="37"/>
      <c r="C124" s="180" t="s">
        <v>226</v>
      </c>
      <c r="D124" s="180" t="s">
        <v>173</v>
      </c>
      <c r="E124" s="181" t="s">
        <v>872</v>
      </c>
      <c r="F124" s="182" t="s">
        <v>873</v>
      </c>
      <c r="G124" s="183" t="s">
        <v>874</v>
      </c>
      <c r="H124" s="184">
        <v>8.9999999999999993E-3</v>
      </c>
      <c r="I124" s="185"/>
      <c r="J124" s="186">
        <f>ROUND(I124*H124,2)</f>
        <v>0</v>
      </c>
      <c r="K124" s="182" t="s">
        <v>839</v>
      </c>
      <c r="L124" s="41"/>
      <c r="M124" s="187" t="s">
        <v>19</v>
      </c>
      <c r="N124" s="188" t="s">
        <v>44</v>
      </c>
      <c r="O124" s="66"/>
      <c r="P124" s="189">
        <f>O124*H124</f>
        <v>0</v>
      </c>
      <c r="Q124" s="189">
        <v>0</v>
      </c>
      <c r="R124" s="189">
        <f>Q124*H124</f>
        <v>0</v>
      </c>
      <c r="S124" s="189">
        <v>0</v>
      </c>
      <c r="T124" s="190">
        <f>S124*H124</f>
        <v>0</v>
      </c>
      <c r="U124" s="36"/>
      <c r="V124" s="36"/>
      <c r="W124" s="36"/>
      <c r="X124" s="36"/>
      <c r="Y124" s="36"/>
      <c r="Z124" s="36"/>
      <c r="AA124" s="36"/>
      <c r="AB124" s="36"/>
      <c r="AC124" s="36"/>
      <c r="AD124" s="36"/>
      <c r="AE124" s="36"/>
      <c r="AR124" s="191" t="s">
        <v>178</v>
      </c>
      <c r="AT124" s="191" t="s">
        <v>173</v>
      </c>
      <c r="AU124" s="191" t="s">
        <v>82</v>
      </c>
      <c r="AY124" s="19" t="s">
        <v>171</v>
      </c>
      <c r="BE124" s="192">
        <f>IF(N124="základní",J124,0)</f>
        <v>0</v>
      </c>
      <c r="BF124" s="192">
        <f>IF(N124="snížená",J124,0)</f>
        <v>0</v>
      </c>
      <c r="BG124" s="192">
        <f>IF(N124="zákl. přenesená",J124,0)</f>
        <v>0</v>
      </c>
      <c r="BH124" s="192">
        <f>IF(N124="sníž. přenesená",J124,0)</f>
        <v>0</v>
      </c>
      <c r="BI124" s="192">
        <f>IF(N124="nulová",J124,0)</f>
        <v>0</v>
      </c>
      <c r="BJ124" s="19" t="s">
        <v>80</v>
      </c>
      <c r="BK124" s="192">
        <f>ROUND(I124*H124,2)</f>
        <v>0</v>
      </c>
      <c r="BL124" s="19" t="s">
        <v>178</v>
      </c>
      <c r="BM124" s="191" t="s">
        <v>1777</v>
      </c>
    </row>
    <row r="125" spans="1:65" s="2" customFormat="1" ht="48.75">
      <c r="A125" s="36"/>
      <c r="B125" s="37"/>
      <c r="C125" s="38"/>
      <c r="D125" s="193" t="s">
        <v>180</v>
      </c>
      <c r="E125" s="38"/>
      <c r="F125" s="194" t="s">
        <v>876</v>
      </c>
      <c r="G125" s="38"/>
      <c r="H125" s="38"/>
      <c r="I125" s="195"/>
      <c r="J125" s="38"/>
      <c r="K125" s="38"/>
      <c r="L125" s="41"/>
      <c r="M125" s="196"/>
      <c r="N125" s="197"/>
      <c r="O125" s="66"/>
      <c r="P125" s="66"/>
      <c r="Q125" s="66"/>
      <c r="R125" s="66"/>
      <c r="S125" s="66"/>
      <c r="T125" s="67"/>
      <c r="U125" s="36"/>
      <c r="V125" s="36"/>
      <c r="W125" s="36"/>
      <c r="X125" s="36"/>
      <c r="Y125" s="36"/>
      <c r="Z125" s="36"/>
      <c r="AA125" s="36"/>
      <c r="AB125" s="36"/>
      <c r="AC125" s="36"/>
      <c r="AD125" s="36"/>
      <c r="AE125" s="36"/>
      <c r="AT125" s="19" t="s">
        <v>180</v>
      </c>
      <c r="AU125" s="19" t="s">
        <v>82</v>
      </c>
    </row>
    <row r="126" spans="1:65" s="13" customFormat="1" ht="22.5">
      <c r="B126" s="200"/>
      <c r="C126" s="201"/>
      <c r="D126" s="193" t="s">
        <v>184</v>
      </c>
      <c r="E126" s="202" t="s">
        <v>19</v>
      </c>
      <c r="F126" s="203" t="s">
        <v>1531</v>
      </c>
      <c r="G126" s="201"/>
      <c r="H126" s="202" t="s">
        <v>19</v>
      </c>
      <c r="I126" s="204"/>
      <c r="J126" s="201"/>
      <c r="K126" s="201"/>
      <c r="L126" s="205"/>
      <c r="M126" s="206"/>
      <c r="N126" s="207"/>
      <c r="O126" s="207"/>
      <c r="P126" s="207"/>
      <c r="Q126" s="207"/>
      <c r="R126" s="207"/>
      <c r="S126" s="207"/>
      <c r="T126" s="208"/>
      <c r="AT126" s="209" t="s">
        <v>184</v>
      </c>
      <c r="AU126" s="209" t="s">
        <v>82</v>
      </c>
      <c r="AV126" s="13" t="s">
        <v>80</v>
      </c>
      <c r="AW126" s="13" t="s">
        <v>35</v>
      </c>
      <c r="AX126" s="13" t="s">
        <v>73</v>
      </c>
      <c r="AY126" s="209" t="s">
        <v>171</v>
      </c>
    </row>
    <row r="127" spans="1:65" s="14" customFormat="1" ht="11.25">
      <c r="B127" s="210"/>
      <c r="C127" s="211"/>
      <c r="D127" s="193" t="s">
        <v>184</v>
      </c>
      <c r="E127" s="212" t="s">
        <v>19</v>
      </c>
      <c r="F127" s="213" t="s">
        <v>1778</v>
      </c>
      <c r="G127" s="211"/>
      <c r="H127" s="214">
        <v>8.9999999999999993E-3</v>
      </c>
      <c r="I127" s="215"/>
      <c r="J127" s="211"/>
      <c r="K127" s="211"/>
      <c r="L127" s="216"/>
      <c r="M127" s="217"/>
      <c r="N127" s="218"/>
      <c r="O127" s="218"/>
      <c r="P127" s="218"/>
      <c r="Q127" s="218"/>
      <c r="R127" s="218"/>
      <c r="S127" s="218"/>
      <c r="T127" s="219"/>
      <c r="AT127" s="220" t="s">
        <v>184</v>
      </c>
      <c r="AU127" s="220" t="s">
        <v>82</v>
      </c>
      <c r="AV127" s="14" t="s">
        <v>82</v>
      </c>
      <c r="AW127" s="14" t="s">
        <v>35</v>
      </c>
      <c r="AX127" s="14" t="s">
        <v>73</v>
      </c>
      <c r="AY127" s="220" t="s">
        <v>171</v>
      </c>
    </row>
    <row r="128" spans="1:65" s="15" customFormat="1" ht="11.25">
      <c r="B128" s="221"/>
      <c r="C128" s="222"/>
      <c r="D128" s="193" t="s">
        <v>184</v>
      </c>
      <c r="E128" s="223" t="s">
        <v>19</v>
      </c>
      <c r="F128" s="224" t="s">
        <v>189</v>
      </c>
      <c r="G128" s="222"/>
      <c r="H128" s="225">
        <v>8.9999999999999993E-3</v>
      </c>
      <c r="I128" s="226"/>
      <c r="J128" s="222"/>
      <c r="K128" s="222"/>
      <c r="L128" s="227"/>
      <c r="M128" s="228"/>
      <c r="N128" s="229"/>
      <c r="O128" s="229"/>
      <c r="P128" s="229"/>
      <c r="Q128" s="229"/>
      <c r="R128" s="229"/>
      <c r="S128" s="229"/>
      <c r="T128" s="230"/>
      <c r="AT128" s="231" t="s">
        <v>184</v>
      </c>
      <c r="AU128" s="231" t="s">
        <v>82</v>
      </c>
      <c r="AV128" s="15" t="s">
        <v>178</v>
      </c>
      <c r="AW128" s="15" t="s">
        <v>35</v>
      </c>
      <c r="AX128" s="15" t="s">
        <v>80</v>
      </c>
      <c r="AY128" s="231" t="s">
        <v>171</v>
      </c>
    </row>
    <row r="129" spans="1:65" s="2" customFormat="1" ht="24.2" customHeight="1">
      <c r="A129" s="36"/>
      <c r="B129" s="37"/>
      <c r="C129" s="180" t="s">
        <v>242</v>
      </c>
      <c r="D129" s="180" t="s">
        <v>173</v>
      </c>
      <c r="E129" s="181" t="s">
        <v>879</v>
      </c>
      <c r="F129" s="182" t="s">
        <v>880</v>
      </c>
      <c r="G129" s="183" t="s">
        <v>874</v>
      </c>
      <c r="H129" s="184">
        <v>8.9999999999999993E-3</v>
      </c>
      <c r="I129" s="185"/>
      <c r="J129" s="186">
        <f>ROUND(I129*H129,2)</f>
        <v>0</v>
      </c>
      <c r="K129" s="182" t="s">
        <v>839</v>
      </c>
      <c r="L129" s="41"/>
      <c r="M129" s="187" t="s">
        <v>19</v>
      </c>
      <c r="N129" s="188" t="s">
        <v>44</v>
      </c>
      <c r="O129" s="66"/>
      <c r="P129" s="189">
        <f>O129*H129</f>
        <v>0</v>
      </c>
      <c r="Q129" s="189">
        <v>0</v>
      </c>
      <c r="R129" s="189">
        <f>Q129*H129</f>
        <v>0</v>
      </c>
      <c r="S129" s="189">
        <v>0</v>
      </c>
      <c r="T129" s="190">
        <f>S129*H129</f>
        <v>0</v>
      </c>
      <c r="U129" s="36"/>
      <c r="V129" s="36"/>
      <c r="W129" s="36"/>
      <c r="X129" s="36"/>
      <c r="Y129" s="36"/>
      <c r="Z129" s="36"/>
      <c r="AA129" s="36"/>
      <c r="AB129" s="36"/>
      <c r="AC129" s="36"/>
      <c r="AD129" s="36"/>
      <c r="AE129" s="36"/>
      <c r="AR129" s="191" t="s">
        <v>178</v>
      </c>
      <c r="AT129" s="191" t="s">
        <v>173</v>
      </c>
      <c r="AU129" s="191" t="s">
        <v>82</v>
      </c>
      <c r="AY129" s="19" t="s">
        <v>171</v>
      </c>
      <c r="BE129" s="192">
        <f>IF(N129="základní",J129,0)</f>
        <v>0</v>
      </c>
      <c r="BF129" s="192">
        <f>IF(N129="snížená",J129,0)</f>
        <v>0</v>
      </c>
      <c r="BG129" s="192">
        <f>IF(N129="zákl. přenesená",J129,0)</f>
        <v>0</v>
      </c>
      <c r="BH129" s="192">
        <f>IF(N129="sníž. přenesená",J129,0)</f>
        <v>0</v>
      </c>
      <c r="BI129" s="192">
        <f>IF(N129="nulová",J129,0)</f>
        <v>0</v>
      </c>
      <c r="BJ129" s="19" t="s">
        <v>80</v>
      </c>
      <c r="BK129" s="192">
        <f>ROUND(I129*H129,2)</f>
        <v>0</v>
      </c>
      <c r="BL129" s="19" t="s">
        <v>178</v>
      </c>
      <c r="BM129" s="191" t="s">
        <v>1779</v>
      </c>
    </row>
    <row r="130" spans="1:65" s="2" customFormat="1" ht="48.75">
      <c r="A130" s="36"/>
      <c r="B130" s="37"/>
      <c r="C130" s="38"/>
      <c r="D130" s="193" t="s">
        <v>180</v>
      </c>
      <c r="E130" s="38"/>
      <c r="F130" s="194" t="s">
        <v>882</v>
      </c>
      <c r="G130" s="38"/>
      <c r="H130" s="38"/>
      <c r="I130" s="195"/>
      <c r="J130" s="38"/>
      <c r="K130" s="38"/>
      <c r="L130" s="41"/>
      <c r="M130" s="196"/>
      <c r="N130" s="197"/>
      <c r="O130" s="66"/>
      <c r="P130" s="66"/>
      <c r="Q130" s="66"/>
      <c r="R130" s="66"/>
      <c r="S130" s="66"/>
      <c r="T130" s="67"/>
      <c r="U130" s="36"/>
      <c r="V130" s="36"/>
      <c r="W130" s="36"/>
      <c r="X130" s="36"/>
      <c r="Y130" s="36"/>
      <c r="Z130" s="36"/>
      <c r="AA130" s="36"/>
      <c r="AB130" s="36"/>
      <c r="AC130" s="36"/>
      <c r="AD130" s="36"/>
      <c r="AE130" s="36"/>
      <c r="AT130" s="19" t="s">
        <v>180</v>
      </c>
      <c r="AU130" s="19" t="s">
        <v>82</v>
      </c>
    </row>
    <row r="131" spans="1:65" s="13" customFormat="1" ht="11.25">
      <c r="B131" s="200"/>
      <c r="C131" s="201"/>
      <c r="D131" s="193" t="s">
        <v>184</v>
      </c>
      <c r="E131" s="202" t="s">
        <v>19</v>
      </c>
      <c r="F131" s="203" t="s">
        <v>1533</v>
      </c>
      <c r="G131" s="201"/>
      <c r="H131" s="202" t="s">
        <v>19</v>
      </c>
      <c r="I131" s="204"/>
      <c r="J131" s="201"/>
      <c r="K131" s="201"/>
      <c r="L131" s="205"/>
      <c r="M131" s="206"/>
      <c r="N131" s="207"/>
      <c r="O131" s="207"/>
      <c r="P131" s="207"/>
      <c r="Q131" s="207"/>
      <c r="R131" s="207"/>
      <c r="S131" s="207"/>
      <c r="T131" s="208"/>
      <c r="AT131" s="209" t="s">
        <v>184</v>
      </c>
      <c r="AU131" s="209" t="s">
        <v>82</v>
      </c>
      <c r="AV131" s="13" t="s">
        <v>80</v>
      </c>
      <c r="AW131" s="13" t="s">
        <v>35</v>
      </c>
      <c r="AX131" s="13" t="s">
        <v>73</v>
      </c>
      <c r="AY131" s="209" t="s">
        <v>171</v>
      </c>
    </row>
    <row r="132" spans="1:65" s="14" customFormat="1" ht="11.25">
      <c r="B132" s="210"/>
      <c r="C132" s="211"/>
      <c r="D132" s="193" t="s">
        <v>184</v>
      </c>
      <c r="E132" s="212" t="s">
        <v>19</v>
      </c>
      <c r="F132" s="213" t="s">
        <v>1778</v>
      </c>
      <c r="G132" s="211"/>
      <c r="H132" s="214">
        <v>8.9999999999999993E-3</v>
      </c>
      <c r="I132" s="215"/>
      <c r="J132" s="211"/>
      <c r="K132" s="211"/>
      <c r="L132" s="216"/>
      <c r="M132" s="217"/>
      <c r="N132" s="218"/>
      <c r="O132" s="218"/>
      <c r="P132" s="218"/>
      <c r="Q132" s="218"/>
      <c r="R132" s="218"/>
      <c r="S132" s="218"/>
      <c r="T132" s="219"/>
      <c r="AT132" s="220" t="s">
        <v>184</v>
      </c>
      <c r="AU132" s="220" t="s">
        <v>82</v>
      </c>
      <c r="AV132" s="14" t="s">
        <v>82</v>
      </c>
      <c r="AW132" s="14" t="s">
        <v>35</v>
      </c>
      <c r="AX132" s="14" t="s">
        <v>73</v>
      </c>
      <c r="AY132" s="220" t="s">
        <v>171</v>
      </c>
    </row>
    <row r="133" spans="1:65" s="15" customFormat="1" ht="11.25">
      <c r="B133" s="221"/>
      <c r="C133" s="222"/>
      <c r="D133" s="193" t="s">
        <v>184</v>
      </c>
      <c r="E133" s="223" t="s">
        <v>19</v>
      </c>
      <c r="F133" s="224" t="s">
        <v>189</v>
      </c>
      <c r="G133" s="222"/>
      <c r="H133" s="225">
        <v>8.9999999999999993E-3</v>
      </c>
      <c r="I133" s="226"/>
      <c r="J133" s="222"/>
      <c r="K133" s="222"/>
      <c r="L133" s="227"/>
      <c r="M133" s="228"/>
      <c r="N133" s="229"/>
      <c r="O133" s="229"/>
      <c r="P133" s="229"/>
      <c r="Q133" s="229"/>
      <c r="R133" s="229"/>
      <c r="S133" s="229"/>
      <c r="T133" s="230"/>
      <c r="AT133" s="231" t="s">
        <v>184</v>
      </c>
      <c r="AU133" s="231" t="s">
        <v>82</v>
      </c>
      <c r="AV133" s="15" t="s">
        <v>178</v>
      </c>
      <c r="AW133" s="15" t="s">
        <v>35</v>
      </c>
      <c r="AX133" s="15" t="s">
        <v>80</v>
      </c>
      <c r="AY133" s="231" t="s">
        <v>171</v>
      </c>
    </row>
    <row r="134" spans="1:65" s="2" customFormat="1" ht="16.5" customHeight="1">
      <c r="A134" s="36"/>
      <c r="B134" s="37"/>
      <c r="C134" s="232" t="s">
        <v>249</v>
      </c>
      <c r="D134" s="232" t="s">
        <v>335</v>
      </c>
      <c r="E134" s="233" t="s">
        <v>884</v>
      </c>
      <c r="F134" s="234" t="s">
        <v>885</v>
      </c>
      <c r="G134" s="235" t="s">
        <v>493</v>
      </c>
      <c r="H134" s="236">
        <v>148</v>
      </c>
      <c r="I134" s="237"/>
      <c r="J134" s="238">
        <f>ROUND(I134*H134,2)</f>
        <v>0</v>
      </c>
      <c r="K134" s="234" t="s">
        <v>839</v>
      </c>
      <c r="L134" s="239"/>
      <c r="M134" s="240" t="s">
        <v>19</v>
      </c>
      <c r="N134" s="241" t="s">
        <v>44</v>
      </c>
      <c r="O134" s="66"/>
      <c r="P134" s="189">
        <f>O134*H134</f>
        <v>0</v>
      </c>
      <c r="Q134" s="189">
        <v>4.0999999999999999E-4</v>
      </c>
      <c r="R134" s="189">
        <f>Q134*H134</f>
        <v>6.0679999999999998E-2</v>
      </c>
      <c r="S134" s="189">
        <v>0</v>
      </c>
      <c r="T134" s="190">
        <f>S134*H134</f>
        <v>0</v>
      </c>
      <c r="U134" s="36"/>
      <c r="V134" s="36"/>
      <c r="W134" s="36"/>
      <c r="X134" s="36"/>
      <c r="Y134" s="36"/>
      <c r="Z134" s="36"/>
      <c r="AA134" s="36"/>
      <c r="AB134" s="36"/>
      <c r="AC134" s="36"/>
      <c r="AD134" s="36"/>
      <c r="AE134" s="36"/>
      <c r="AR134" s="191" t="s">
        <v>242</v>
      </c>
      <c r="AT134" s="191" t="s">
        <v>335</v>
      </c>
      <c r="AU134" s="191" t="s">
        <v>82</v>
      </c>
      <c r="AY134" s="19" t="s">
        <v>171</v>
      </c>
      <c r="BE134" s="192">
        <f>IF(N134="základní",J134,0)</f>
        <v>0</v>
      </c>
      <c r="BF134" s="192">
        <f>IF(N134="snížená",J134,0)</f>
        <v>0</v>
      </c>
      <c r="BG134" s="192">
        <f>IF(N134="zákl. přenesená",J134,0)</f>
        <v>0</v>
      </c>
      <c r="BH134" s="192">
        <f>IF(N134="sníž. přenesená",J134,0)</f>
        <v>0</v>
      </c>
      <c r="BI134" s="192">
        <f>IF(N134="nulová",J134,0)</f>
        <v>0</v>
      </c>
      <c r="BJ134" s="19" t="s">
        <v>80</v>
      </c>
      <c r="BK134" s="192">
        <f>ROUND(I134*H134,2)</f>
        <v>0</v>
      </c>
      <c r="BL134" s="19" t="s">
        <v>178</v>
      </c>
      <c r="BM134" s="191" t="s">
        <v>1780</v>
      </c>
    </row>
    <row r="135" spans="1:65" s="2" customFormat="1" ht="11.25">
      <c r="A135" s="36"/>
      <c r="B135" s="37"/>
      <c r="C135" s="38"/>
      <c r="D135" s="193" t="s">
        <v>180</v>
      </c>
      <c r="E135" s="38"/>
      <c r="F135" s="194" t="s">
        <v>885</v>
      </c>
      <c r="G135" s="38"/>
      <c r="H135" s="38"/>
      <c r="I135" s="195"/>
      <c r="J135" s="38"/>
      <c r="K135" s="38"/>
      <c r="L135" s="41"/>
      <c r="M135" s="196"/>
      <c r="N135" s="197"/>
      <c r="O135" s="66"/>
      <c r="P135" s="66"/>
      <c r="Q135" s="66"/>
      <c r="R135" s="66"/>
      <c r="S135" s="66"/>
      <c r="T135" s="67"/>
      <c r="U135" s="36"/>
      <c r="V135" s="36"/>
      <c r="W135" s="36"/>
      <c r="X135" s="36"/>
      <c r="Y135" s="36"/>
      <c r="Z135" s="36"/>
      <c r="AA135" s="36"/>
      <c r="AB135" s="36"/>
      <c r="AC135" s="36"/>
      <c r="AD135" s="36"/>
      <c r="AE135" s="36"/>
      <c r="AT135" s="19" t="s">
        <v>180</v>
      </c>
      <c r="AU135" s="19" t="s">
        <v>82</v>
      </c>
    </row>
    <row r="136" spans="1:65" s="13" customFormat="1" ht="22.5">
      <c r="B136" s="200"/>
      <c r="C136" s="201"/>
      <c r="D136" s="193" t="s">
        <v>184</v>
      </c>
      <c r="E136" s="202" t="s">
        <v>19</v>
      </c>
      <c r="F136" s="203" t="s">
        <v>1279</v>
      </c>
      <c r="G136" s="201"/>
      <c r="H136" s="202" t="s">
        <v>19</v>
      </c>
      <c r="I136" s="204"/>
      <c r="J136" s="201"/>
      <c r="K136" s="201"/>
      <c r="L136" s="205"/>
      <c r="M136" s="206"/>
      <c r="N136" s="207"/>
      <c r="O136" s="207"/>
      <c r="P136" s="207"/>
      <c r="Q136" s="207"/>
      <c r="R136" s="207"/>
      <c r="S136" s="207"/>
      <c r="T136" s="208"/>
      <c r="AT136" s="209" t="s">
        <v>184</v>
      </c>
      <c r="AU136" s="209" t="s">
        <v>82</v>
      </c>
      <c r="AV136" s="13" t="s">
        <v>80</v>
      </c>
      <c r="AW136" s="13" t="s">
        <v>35</v>
      </c>
      <c r="AX136" s="13" t="s">
        <v>73</v>
      </c>
      <c r="AY136" s="209" t="s">
        <v>171</v>
      </c>
    </row>
    <row r="137" spans="1:65" s="14" customFormat="1" ht="11.25">
      <c r="B137" s="210"/>
      <c r="C137" s="211"/>
      <c r="D137" s="193" t="s">
        <v>184</v>
      </c>
      <c r="E137" s="212" t="s">
        <v>19</v>
      </c>
      <c r="F137" s="213" t="s">
        <v>1280</v>
      </c>
      <c r="G137" s="211"/>
      <c r="H137" s="214">
        <v>148</v>
      </c>
      <c r="I137" s="215"/>
      <c r="J137" s="211"/>
      <c r="K137" s="211"/>
      <c r="L137" s="216"/>
      <c r="M137" s="217"/>
      <c r="N137" s="218"/>
      <c r="O137" s="218"/>
      <c r="P137" s="218"/>
      <c r="Q137" s="218"/>
      <c r="R137" s="218"/>
      <c r="S137" s="218"/>
      <c r="T137" s="219"/>
      <c r="AT137" s="220" t="s">
        <v>184</v>
      </c>
      <c r="AU137" s="220" t="s">
        <v>82</v>
      </c>
      <c r="AV137" s="14" t="s">
        <v>82</v>
      </c>
      <c r="AW137" s="14" t="s">
        <v>35</v>
      </c>
      <c r="AX137" s="14" t="s">
        <v>73</v>
      </c>
      <c r="AY137" s="220" t="s">
        <v>171</v>
      </c>
    </row>
    <row r="138" spans="1:65" s="15" customFormat="1" ht="11.25">
      <c r="B138" s="221"/>
      <c r="C138" s="222"/>
      <c r="D138" s="193" t="s">
        <v>184</v>
      </c>
      <c r="E138" s="223" t="s">
        <v>19</v>
      </c>
      <c r="F138" s="224" t="s">
        <v>189</v>
      </c>
      <c r="G138" s="222"/>
      <c r="H138" s="225">
        <v>148</v>
      </c>
      <c r="I138" s="226"/>
      <c r="J138" s="222"/>
      <c r="K138" s="222"/>
      <c r="L138" s="227"/>
      <c r="M138" s="228"/>
      <c r="N138" s="229"/>
      <c r="O138" s="229"/>
      <c r="P138" s="229"/>
      <c r="Q138" s="229"/>
      <c r="R138" s="229"/>
      <c r="S138" s="229"/>
      <c r="T138" s="230"/>
      <c r="AT138" s="231" t="s">
        <v>184</v>
      </c>
      <c r="AU138" s="231" t="s">
        <v>82</v>
      </c>
      <c r="AV138" s="15" t="s">
        <v>178</v>
      </c>
      <c r="AW138" s="15" t="s">
        <v>35</v>
      </c>
      <c r="AX138" s="15" t="s">
        <v>80</v>
      </c>
      <c r="AY138" s="231" t="s">
        <v>171</v>
      </c>
    </row>
    <row r="139" spans="1:65" s="2" customFormat="1" ht="16.5" customHeight="1">
      <c r="A139" s="36"/>
      <c r="B139" s="37"/>
      <c r="C139" s="232" t="s">
        <v>261</v>
      </c>
      <c r="D139" s="232" t="s">
        <v>335</v>
      </c>
      <c r="E139" s="233" t="s">
        <v>889</v>
      </c>
      <c r="F139" s="234" t="s">
        <v>890</v>
      </c>
      <c r="G139" s="235" t="s">
        <v>493</v>
      </c>
      <c r="H139" s="236">
        <v>148</v>
      </c>
      <c r="I139" s="237"/>
      <c r="J139" s="238">
        <f>ROUND(I139*H139,2)</f>
        <v>0</v>
      </c>
      <c r="K139" s="234" t="s">
        <v>839</v>
      </c>
      <c r="L139" s="239"/>
      <c r="M139" s="240" t="s">
        <v>19</v>
      </c>
      <c r="N139" s="241" t="s">
        <v>44</v>
      </c>
      <c r="O139" s="66"/>
      <c r="P139" s="189">
        <f>O139*H139</f>
        <v>0</v>
      </c>
      <c r="Q139" s="189">
        <v>1.4999999999999999E-4</v>
      </c>
      <c r="R139" s="189">
        <f>Q139*H139</f>
        <v>2.2199999999999998E-2</v>
      </c>
      <c r="S139" s="189">
        <v>0</v>
      </c>
      <c r="T139" s="190">
        <f>S139*H139</f>
        <v>0</v>
      </c>
      <c r="U139" s="36"/>
      <c r="V139" s="36"/>
      <c r="W139" s="36"/>
      <c r="X139" s="36"/>
      <c r="Y139" s="36"/>
      <c r="Z139" s="36"/>
      <c r="AA139" s="36"/>
      <c r="AB139" s="36"/>
      <c r="AC139" s="36"/>
      <c r="AD139" s="36"/>
      <c r="AE139" s="36"/>
      <c r="AR139" s="191" t="s">
        <v>242</v>
      </c>
      <c r="AT139" s="191" t="s">
        <v>335</v>
      </c>
      <c r="AU139" s="191" t="s">
        <v>82</v>
      </c>
      <c r="AY139" s="19" t="s">
        <v>171</v>
      </c>
      <c r="BE139" s="192">
        <f>IF(N139="základní",J139,0)</f>
        <v>0</v>
      </c>
      <c r="BF139" s="192">
        <f>IF(N139="snížená",J139,0)</f>
        <v>0</v>
      </c>
      <c r="BG139" s="192">
        <f>IF(N139="zákl. přenesená",J139,0)</f>
        <v>0</v>
      </c>
      <c r="BH139" s="192">
        <f>IF(N139="sníž. přenesená",J139,0)</f>
        <v>0</v>
      </c>
      <c r="BI139" s="192">
        <f>IF(N139="nulová",J139,0)</f>
        <v>0</v>
      </c>
      <c r="BJ139" s="19" t="s">
        <v>80</v>
      </c>
      <c r="BK139" s="192">
        <f>ROUND(I139*H139,2)</f>
        <v>0</v>
      </c>
      <c r="BL139" s="19" t="s">
        <v>178</v>
      </c>
      <c r="BM139" s="191" t="s">
        <v>1781</v>
      </c>
    </row>
    <row r="140" spans="1:65" s="2" customFormat="1" ht="11.25">
      <c r="A140" s="36"/>
      <c r="B140" s="37"/>
      <c r="C140" s="38"/>
      <c r="D140" s="193" t="s">
        <v>180</v>
      </c>
      <c r="E140" s="38"/>
      <c r="F140" s="194" t="s">
        <v>890</v>
      </c>
      <c r="G140" s="38"/>
      <c r="H140" s="38"/>
      <c r="I140" s="195"/>
      <c r="J140" s="38"/>
      <c r="K140" s="38"/>
      <c r="L140" s="41"/>
      <c r="M140" s="196"/>
      <c r="N140" s="197"/>
      <c r="O140" s="66"/>
      <c r="P140" s="66"/>
      <c r="Q140" s="66"/>
      <c r="R140" s="66"/>
      <c r="S140" s="66"/>
      <c r="T140" s="67"/>
      <c r="U140" s="36"/>
      <c r="V140" s="36"/>
      <c r="W140" s="36"/>
      <c r="X140" s="36"/>
      <c r="Y140" s="36"/>
      <c r="Z140" s="36"/>
      <c r="AA140" s="36"/>
      <c r="AB140" s="36"/>
      <c r="AC140" s="36"/>
      <c r="AD140" s="36"/>
      <c r="AE140" s="36"/>
      <c r="AT140" s="19" t="s">
        <v>180</v>
      </c>
      <c r="AU140" s="19" t="s">
        <v>82</v>
      </c>
    </row>
    <row r="141" spans="1:65" s="13" customFormat="1" ht="22.5">
      <c r="B141" s="200"/>
      <c r="C141" s="201"/>
      <c r="D141" s="193" t="s">
        <v>184</v>
      </c>
      <c r="E141" s="202" t="s">
        <v>19</v>
      </c>
      <c r="F141" s="203" t="s">
        <v>1279</v>
      </c>
      <c r="G141" s="201"/>
      <c r="H141" s="202" t="s">
        <v>19</v>
      </c>
      <c r="I141" s="204"/>
      <c r="J141" s="201"/>
      <c r="K141" s="201"/>
      <c r="L141" s="205"/>
      <c r="M141" s="206"/>
      <c r="N141" s="207"/>
      <c r="O141" s="207"/>
      <c r="P141" s="207"/>
      <c r="Q141" s="207"/>
      <c r="R141" s="207"/>
      <c r="S141" s="207"/>
      <c r="T141" s="208"/>
      <c r="AT141" s="209" t="s">
        <v>184</v>
      </c>
      <c r="AU141" s="209" t="s">
        <v>82</v>
      </c>
      <c r="AV141" s="13" t="s">
        <v>80</v>
      </c>
      <c r="AW141" s="13" t="s">
        <v>35</v>
      </c>
      <c r="AX141" s="13" t="s">
        <v>73</v>
      </c>
      <c r="AY141" s="209" t="s">
        <v>171</v>
      </c>
    </row>
    <row r="142" spans="1:65" s="14" customFormat="1" ht="11.25">
      <c r="B142" s="210"/>
      <c r="C142" s="211"/>
      <c r="D142" s="193" t="s">
        <v>184</v>
      </c>
      <c r="E142" s="212" t="s">
        <v>19</v>
      </c>
      <c r="F142" s="213" t="s">
        <v>1280</v>
      </c>
      <c r="G142" s="211"/>
      <c r="H142" s="214">
        <v>148</v>
      </c>
      <c r="I142" s="215"/>
      <c r="J142" s="211"/>
      <c r="K142" s="211"/>
      <c r="L142" s="216"/>
      <c r="M142" s="217"/>
      <c r="N142" s="218"/>
      <c r="O142" s="218"/>
      <c r="P142" s="218"/>
      <c r="Q142" s="218"/>
      <c r="R142" s="218"/>
      <c r="S142" s="218"/>
      <c r="T142" s="219"/>
      <c r="AT142" s="220" t="s">
        <v>184</v>
      </c>
      <c r="AU142" s="220" t="s">
        <v>82</v>
      </c>
      <c r="AV142" s="14" t="s">
        <v>82</v>
      </c>
      <c r="AW142" s="14" t="s">
        <v>35</v>
      </c>
      <c r="AX142" s="14" t="s">
        <v>73</v>
      </c>
      <c r="AY142" s="220" t="s">
        <v>171</v>
      </c>
    </row>
    <row r="143" spans="1:65" s="15" customFormat="1" ht="11.25">
      <c r="B143" s="221"/>
      <c r="C143" s="222"/>
      <c r="D143" s="193" t="s">
        <v>184</v>
      </c>
      <c r="E143" s="223" t="s">
        <v>19</v>
      </c>
      <c r="F143" s="224" t="s">
        <v>189</v>
      </c>
      <c r="G143" s="222"/>
      <c r="H143" s="225">
        <v>148</v>
      </c>
      <c r="I143" s="226"/>
      <c r="J143" s="222"/>
      <c r="K143" s="222"/>
      <c r="L143" s="227"/>
      <c r="M143" s="228"/>
      <c r="N143" s="229"/>
      <c r="O143" s="229"/>
      <c r="P143" s="229"/>
      <c r="Q143" s="229"/>
      <c r="R143" s="229"/>
      <c r="S143" s="229"/>
      <c r="T143" s="230"/>
      <c r="AT143" s="231" t="s">
        <v>184</v>
      </c>
      <c r="AU143" s="231" t="s">
        <v>82</v>
      </c>
      <c r="AV143" s="15" t="s">
        <v>178</v>
      </c>
      <c r="AW143" s="15" t="s">
        <v>35</v>
      </c>
      <c r="AX143" s="15" t="s">
        <v>80</v>
      </c>
      <c r="AY143" s="231" t="s">
        <v>171</v>
      </c>
    </row>
    <row r="144" spans="1:65" s="2" customFormat="1" ht="21.75" customHeight="1">
      <c r="A144" s="36"/>
      <c r="B144" s="37"/>
      <c r="C144" s="232" t="s">
        <v>268</v>
      </c>
      <c r="D144" s="232" t="s">
        <v>335</v>
      </c>
      <c r="E144" s="233" t="s">
        <v>893</v>
      </c>
      <c r="F144" s="234" t="s">
        <v>894</v>
      </c>
      <c r="G144" s="235" t="s">
        <v>493</v>
      </c>
      <c r="H144" s="236">
        <v>74</v>
      </c>
      <c r="I144" s="237"/>
      <c r="J144" s="238">
        <f>ROUND(I144*H144,2)</f>
        <v>0</v>
      </c>
      <c r="K144" s="234" t="s">
        <v>839</v>
      </c>
      <c r="L144" s="239"/>
      <c r="M144" s="240" t="s">
        <v>19</v>
      </c>
      <c r="N144" s="241" t="s">
        <v>44</v>
      </c>
      <c r="O144" s="66"/>
      <c r="P144" s="189">
        <f>O144*H144</f>
        <v>0</v>
      </c>
      <c r="Q144" s="189">
        <v>1.8000000000000001E-4</v>
      </c>
      <c r="R144" s="189">
        <f>Q144*H144</f>
        <v>1.332E-2</v>
      </c>
      <c r="S144" s="189">
        <v>0</v>
      </c>
      <c r="T144" s="190">
        <f>S144*H144</f>
        <v>0</v>
      </c>
      <c r="U144" s="36"/>
      <c r="V144" s="36"/>
      <c r="W144" s="36"/>
      <c r="X144" s="36"/>
      <c r="Y144" s="36"/>
      <c r="Z144" s="36"/>
      <c r="AA144" s="36"/>
      <c r="AB144" s="36"/>
      <c r="AC144" s="36"/>
      <c r="AD144" s="36"/>
      <c r="AE144" s="36"/>
      <c r="AR144" s="191" t="s">
        <v>242</v>
      </c>
      <c r="AT144" s="191" t="s">
        <v>335</v>
      </c>
      <c r="AU144" s="191" t="s">
        <v>82</v>
      </c>
      <c r="AY144" s="19" t="s">
        <v>171</v>
      </c>
      <c r="BE144" s="192">
        <f>IF(N144="základní",J144,0)</f>
        <v>0</v>
      </c>
      <c r="BF144" s="192">
        <f>IF(N144="snížená",J144,0)</f>
        <v>0</v>
      </c>
      <c r="BG144" s="192">
        <f>IF(N144="zákl. přenesená",J144,0)</f>
        <v>0</v>
      </c>
      <c r="BH144" s="192">
        <f>IF(N144="sníž. přenesená",J144,0)</f>
        <v>0</v>
      </c>
      <c r="BI144" s="192">
        <f>IF(N144="nulová",J144,0)</f>
        <v>0</v>
      </c>
      <c r="BJ144" s="19" t="s">
        <v>80</v>
      </c>
      <c r="BK144" s="192">
        <f>ROUND(I144*H144,2)</f>
        <v>0</v>
      </c>
      <c r="BL144" s="19" t="s">
        <v>178</v>
      </c>
      <c r="BM144" s="191" t="s">
        <v>1782</v>
      </c>
    </row>
    <row r="145" spans="1:65" s="2" customFormat="1" ht="11.25">
      <c r="A145" s="36"/>
      <c r="B145" s="37"/>
      <c r="C145" s="38"/>
      <c r="D145" s="193" t="s">
        <v>180</v>
      </c>
      <c r="E145" s="38"/>
      <c r="F145" s="194" t="s">
        <v>894</v>
      </c>
      <c r="G145" s="38"/>
      <c r="H145" s="38"/>
      <c r="I145" s="195"/>
      <c r="J145" s="38"/>
      <c r="K145" s="38"/>
      <c r="L145" s="41"/>
      <c r="M145" s="196"/>
      <c r="N145" s="197"/>
      <c r="O145" s="66"/>
      <c r="P145" s="66"/>
      <c r="Q145" s="66"/>
      <c r="R145" s="66"/>
      <c r="S145" s="66"/>
      <c r="T145" s="67"/>
      <c r="U145" s="36"/>
      <c r="V145" s="36"/>
      <c r="W145" s="36"/>
      <c r="X145" s="36"/>
      <c r="Y145" s="36"/>
      <c r="Z145" s="36"/>
      <c r="AA145" s="36"/>
      <c r="AB145" s="36"/>
      <c r="AC145" s="36"/>
      <c r="AD145" s="36"/>
      <c r="AE145" s="36"/>
      <c r="AT145" s="19" t="s">
        <v>180</v>
      </c>
      <c r="AU145" s="19" t="s">
        <v>82</v>
      </c>
    </row>
    <row r="146" spans="1:65" s="13" customFormat="1" ht="22.5">
      <c r="B146" s="200"/>
      <c r="C146" s="201"/>
      <c r="D146" s="193" t="s">
        <v>184</v>
      </c>
      <c r="E146" s="202" t="s">
        <v>19</v>
      </c>
      <c r="F146" s="203" t="s">
        <v>1283</v>
      </c>
      <c r="G146" s="201"/>
      <c r="H146" s="202" t="s">
        <v>19</v>
      </c>
      <c r="I146" s="204"/>
      <c r="J146" s="201"/>
      <c r="K146" s="201"/>
      <c r="L146" s="205"/>
      <c r="M146" s="206"/>
      <c r="N146" s="207"/>
      <c r="O146" s="207"/>
      <c r="P146" s="207"/>
      <c r="Q146" s="207"/>
      <c r="R146" s="207"/>
      <c r="S146" s="207"/>
      <c r="T146" s="208"/>
      <c r="AT146" s="209" t="s">
        <v>184</v>
      </c>
      <c r="AU146" s="209" t="s">
        <v>82</v>
      </c>
      <c r="AV146" s="13" t="s">
        <v>80</v>
      </c>
      <c r="AW146" s="13" t="s">
        <v>35</v>
      </c>
      <c r="AX146" s="13" t="s">
        <v>73</v>
      </c>
      <c r="AY146" s="209" t="s">
        <v>171</v>
      </c>
    </row>
    <row r="147" spans="1:65" s="14" customFormat="1" ht="11.25">
      <c r="B147" s="210"/>
      <c r="C147" s="211"/>
      <c r="D147" s="193" t="s">
        <v>184</v>
      </c>
      <c r="E147" s="212" t="s">
        <v>19</v>
      </c>
      <c r="F147" s="213" t="s">
        <v>776</v>
      </c>
      <c r="G147" s="211"/>
      <c r="H147" s="214">
        <v>74</v>
      </c>
      <c r="I147" s="215"/>
      <c r="J147" s="211"/>
      <c r="K147" s="211"/>
      <c r="L147" s="216"/>
      <c r="M147" s="217"/>
      <c r="N147" s="218"/>
      <c r="O147" s="218"/>
      <c r="P147" s="218"/>
      <c r="Q147" s="218"/>
      <c r="R147" s="218"/>
      <c r="S147" s="218"/>
      <c r="T147" s="219"/>
      <c r="AT147" s="220" t="s">
        <v>184</v>
      </c>
      <c r="AU147" s="220" t="s">
        <v>82</v>
      </c>
      <c r="AV147" s="14" t="s">
        <v>82</v>
      </c>
      <c r="AW147" s="14" t="s">
        <v>35</v>
      </c>
      <c r="AX147" s="14" t="s">
        <v>73</v>
      </c>
      <c r="AY147" s="220" t="s">
        <v>171</v>
      </c>
    </row>
    <row r="148" spans="1:65" s="15" customFormat="1" ht="11.25">
      <c r="B148" s="221"/>
      <c r="C148" s="222"/>
      <c r="D148" s="193" t="s">
        <v>184</v>
      </c>
      <c r="E148" s="223" t="s">
        <v>19</v>
      </c>
      <c r="F148" s="224" t="s">
        <v>189</v>
      </c>
      <c r="G148" s="222"/>
      <c r="H148" s="225">
        <v>74</v>
      </c>
      <c r="I148" s="226"/>
      <c r="J148" s="222"/>
      <c r="K148" s="222"/>
      <c r="L148" s="227"/>
      <c r="M148" s="228"/>
      <c r="N148" s="229"/>
      <c r="O148" s="229"/>
      <c r="P148" s="229"/>
      <c r="Q148" s="229"/>
      <c r="R148" s="229"/>
      <c r="S148" s="229"/>
      <c r="T148" s="230"/>
      <c r="AT148" s="231" t="s">
        <v>184</v>
      </c>
      <c r="AU148" s="231" t="s">
        <v>82</v>
      </c>
      <c r="AV148" s="15" t="s">
        <v>178</v>
      </c>
      <c r="AW148" s="15" t="s">
        <v>35</v>
      </c>
      <c r="AX148" s="15" t="s">
        <v>80</v>
      </c>
      <c r="AY148" s="231" t="s">
        <v>171</v>
      </c>
    </row>
    <row r="149" spans="1:65" s="2" customFormat="1" ht="16.5" customHeight="1">
      <c r="A149" s="36"/>
      <c r="B149" s="37"/>
      <c r="C149" s="232" t="s">
        <v>275</v>
      </c>
      <c r="D149" s="232" t="s">
        <v>335</v>
      </c>
      <c r="E149" s="233" t="s">
        <v>898</v>
      </c>
      <c r="F149" s="234" t="s">
        <v>899</v>
      </c>
      <c r="G149" s="235" t="s">
        <v>493</v>
      </c>
      <c r="H149" s="236">
        <v>148</v>
      </c>
      <c r="I149" s="237"/>
      <c r="J149" s="238">
        <f>ROUND(I149*H149,2)</f>
        <v>0</v>
      </c>
      <c r="K149" s="234" t="s">
        <v>839</v>
      </c>
      <c r="L149" s="239"/>
      <c r="M149" s="240" t="s">
        <v>19</v>
      </c>
      <c r="N149" s="241" t="s">
        <v>44</v>
      </c>
      <c r="O149" s="66"/>
      <c r="P149" s="189">
        <f>O149*H149</f>
        <v>0</v>
      </c>
      <c r="Q149" s="189">
        <v>5.0000000000000002E-5</v>
      </c>
      <c r="R149" s="189">
        <f>Q149*H149</f>
        <v>7.4000000000000003E-3</v>
      </c>
      <c r="S149" s="189">
        <v>0</v>
      </c>
      <c r="T149" s="190">
        <f>S149*H149</f>
        <v>0</v>
      </c>
      <c r="U149" s="36"/>
      <c r="V149" s="36"/>
      <c r="W149" s="36"/>
      <c r="X149" s="36"/>
      <c r="Y149" s="36"/>
      <c r="Z149" s="36"/>
      <c r="AA149" s="36"/>
      <c r="AB149" s="36"/>
      <c r="AC149" s="36"/>
      <c r="AD149" s="36"/>
      <c r="AE149" s="36"/>
      <c r="AR149" s="191" t="s">
        <v>242</v>
      </c>
      <c r="AT149" s="191" t="s">
        <v>335</v>
      </c>
      <c r="AU149" s="191" t="s">
        <v>82</v>
      </c>
      <c r="AY149" s="19" t="s">
        <v>171</v>
      </c>
      <c r="BE149" s="192">
        <f>IF(N149="základní",J149,0)</f>
        <v>0</v>
      </c>
      <c r="BF149" s="192">
        <f>IF(N149="snížená",J149,0)</f>
        <v>0</v>
      </c>
      <c r="BG149" s="192">
        <f>IF(N149="zákl. přenesená",J149,0)</f>
        <v>0</v>
      </c>
      <c r="BH149" s="192">
        <f>IF(N149="sníž. přenesená",J149,0)</f>
        <v>0</v>
      </c>
      <c r="BI149" s="192">
        <f>IF(N149="nulová",J149,0)</f>
        <v>0</v>
      </c>
      <c r="BJ149" s="19" t="s">
        <v>80</v>
      </c>
      <c r="BK149" s="192">
        <f>ROUND(I149*H149,2)</f>
        <v>0</v>
      </c>
      <c r="BL149" s="19" t="s">
        <v>178</v>
      </c>
      <c r="BM149" s="191" t="s">
        <v>1783</v>
      </c>
    </row>
    <row r="150" spans="1:65" s="2" customFormat="1" ht="11.25">
      <c r="A150" s="36"/>
      <c r="B150" s="37"/>
      <c r="C150" s="38"/>
      <c r="D150" s="193" t="s">
        <v>180</v>
      </c>
      <c r="E150" s="38"/>
      <c r="F150" s="194" t="s">
        <v>899</v>
      </c>
      <c r="G150" s="38"/>
      <c r="H150" s="38"/>
      <c r="I150" s="195"/>
      <c r="J150" s="38"/>
      <c r="K150" s="38"/>
      <c r="L150" s="41"/>
      <c r="M150" s="196"/>
      <c r="N150" s="197"/>
      <c r="O150" s="66"/>
      <c r="P150" s="66"/>
      <c r="Q150" s="66"/>
      <c r="R150" s="66"/>
      <c r="S150" s="66"/>
      <c r="T150" s="67"/>
      <c r="U150" s="36"/>
      <c r="V150" s="36"/>
      <c r="W150" s="36"/>
      <c r="X150" s="36"/>
      <c r="Y150" s="36"/>
      <c r="Z150" s="36"/>
      <c r="AA150" s="36"/>
      <c r="AB150" s="36"/>
      <c r="AC150" s="36"/>
      <c r="AD150" s="36"/>
      <c r="AE150" s="36"/>
      <c r="AT150" s="19" t="s">
        <v>180</v>
      </c>
      <c r="AU150" s="19" t="s">
        <v>82</v>
      </c>
    </row>
    <row r="151" spans="1:65" s="13" customFormat="1" ht="22.5">
      <c r="B151" s="200"/>
      <c r="C151" s="201"/>
      <c r="D151" s="193" t="s">
        <v>184</v>
      </c>
      <c r="E151" s="202" t="s">
        <v>19</v>
      </c>
      <c r="F151" s="203" t="s">
        <v>1279</v>
      </c>
      <c r="G151" s="201"/>
      <c r="H151" s="202" t="s">
        <v>19</v>
      </c>
      <c r="I151" s="204"/>
      <c r="J151" s="201"/>
      <c r="K151" s="201"/>
      <c r="L151" s="205"/>
      <c r="M151" s="206"/>
      <c r="N151" s="207"/>
      <c r="O151" s="207"/>
      <c r="P151" s="207"/>
      <c r="Q151" s="207"/>
      <c r="R151" s="207"/>
      <c r="S151" s="207"/>
      <c r="T151" s="208"/>
      <c r="AT151" s="209" t="s">
        <v>184</v>
      </c>
      <c r="AU151" s="209" t="s">
        <v>82</v>
      </c>
      <c r="AV151" s="13" t="s">
        <v>80</v>
      </c>
      <c r="AW151" s="13" t="s">
        <v>35</v>
      </c>
      <c r="AX151" s="13" t="s">
        <v>73</v>
      </c>
      <c r="AY151" s="209" t="s">
        <v>171</v>
      </c>
    </row>
    <row r="152" spans="1:65" s="14" customFormat="1" ht="11.25">
      <c r="B152" s="210"/>
      <c r="C152" s="211"/>
      <c r="D152" s="193" t="s">
        <v>184</v>
      </c>
      <c r="E152" s="212" t="s">
        <v>19</v>
      </c>
      <c r="F152" s="213" t="s">
        <v>1280</v>
      </c>
      <c r="G152" s="211"/>
      <c r="H152" s="214">
        <v>148</v>
      </c>
      <c r="I152" s="215"/>
      <c r="J152" s="211"/>
      <c r="K152" s="211"/>
      <c r="L152" s="216"/>
      <c r="M152" s="217"/>
      <c r="N152" s="218"/>
      <c r="O152" s="218"/>
      <c r="P152" s="218"/>
      <c r="Q152" s="218"/>
      <c r="R152" s="218"/>
      <c r="S152" s="218"/>
      <c r="T152" s="219"/>
      <c r="AT152" s="220" t="s">
        <v>184</v>
      </c>
      <c r="AU152" s="220" t="s">
        <v>82</v>
      </c>
      <c r="AV152" s="14" t="s">
        <v>82</v>
      </c>
      <c r="AW152" s="14" t="s">
        <v>35</v>
      </c>
      <c r="AX152" s="14" t="s">
        <v>73</v>
      </c>
      <c r="AY152" s="220" t="s">
        <v>171</v>
      </c>
    </row>
    <row r="153" spans="1:65" s="15" customFormat="1" ht="11.25">
      <c r="B153" s="221"/>
      <c r="C153" s="222"/>
      <c r="D153" s="193" t="s">
        <v>184</v>
      </c>
      <c r="E153" s="223" t="s">
        <v>19</v>
      </c>
      <c r="F153" s="224" t="s">
        <v>189</v>
      </c>
      <c r="G153" s="222"/>
      <c r="H153" s="225">
        <v>148</v>
      </c>
      <c r="I153" s="226"/>
      <c r="J153" s="222"/>
      <c r="K153" s="222"/>
      <c r="L153" s="227"/>
      <c r="M153" s="228"/>
      <c r="N153" s="229"/>
      <c r="O153" s="229"/>
      <c r="P153" s="229"/>
      <c r="Q153" s="229"/>
      <c r="R153" s="229"/>
      <c r="S153" s="229"/>
      <c r="T153" s="230"/>
      <c r="AT153" s="231" t="s">
        <v>184</v>
      </c>
      <c r="AU153" s="231" t="s">
        <v>82</v>
      </c>
      <c r="AV153" s="15" t="s">
        <v>178</v>
      </c>
      <c r="AW153" s="15" t="s">
        <v>35</v>
      </c>
      <c r="AX153" s="15" t="s">
        <v>80</v>
      </c>
      <c r="AY153" s="231" t="s">
        <v>171</v>
      </c>
    </row>
    <row r="154" spans="1:65" s="2" customFormat="1" ht="16.5" customHeight="1">
      <c r="A154" s="36"/>
      <c r="B154" s="37"/>
      <c r="C154" s="232" t="s">
        <v>281</v>
      </c>
      <c r="D154" s="232" t="s">
        <v>335</v>
      </c>
      <c r="E154" s="233" t="s">
        <v>905</v>
      </c>
      <c r="F154" s="234" t="s">
        <v>906</v>
      </c>
      <c r="G154" s="235" t="s">
        <v>493</v>
      </c>
      <c r="H154" s="236">
        <v>148</v>
      </c>
      <c r="I154" s="237"/>
      <c r="J154" s="238">
        <f>ROUND(I154*H154,2)</f>
        <v>0</v>
      </c>
      <c r="K154" s="234" t="s">
        <v>839</v>
      </c>
      <c r="L154" s="239"/>
      <c r="M154" s="240" t="s">
        <v>19</v>
      </c>
      <c r="N154" s="241" t="s">
        <v>44</v>
      </c>
      <c r="O154" s="66"/>
      <c r="P154" s="189">
        <f>O154*H154</f>
        <v>0</v>
      </c>
      <c r="Q154" s="189">
        <v>9.0000000000000006E-5</v>
      </c>
      <c r="R154" s="189">
        <f>Q154*H154</f>
        <v>1.332E-2</v>
      </c>
      <c r="S154" s="189">
        <v>0</v>
      </c>
      <c r="T154" s="190">
        <f>S154*H154</f>
        <v>0</v>
      </c>
      <c r="U154" s="36"/>
      <c r="V154" s="36"/>
      <c r="W154" s="36"/>
      <c r="X154" s="36"/>
      <c r="Y154" s="36"/>
      <c r="Z154" s="36"/>
      <c r="AA154" s="36"/>
      <c r="AB154" s="36"/>
      <c r="AC154" s="36"/>
      <c r="AD154" s="36"/>
      <c r="AE154" s="36"/>
      <c r="AR154" s="191" t="s">
        <v>242</v>
      </c>
      <c r="AT154" s="191" t="s">
        <v>335</v>
      </c>
      <c r="AU154" s="191" t="s">
        <v>82</v>
      </c>
      <c r="AY154" s="19" t="s">
        <v>171</v>
      </c>
      <c r="BE154" s="192">
        <f>IF(N154="základní",J154,0)</f>
        <v>0</v>
      </c>
      <c r="BF154" s="192">
        <f>IF(N154="snížená",J154,0)</f>
        <v>0</v>
      </c>
      <c r="BG154" s="192">
        <f>IF(N154="zákl. přenesená",J154,0)</f>
        <v>0</v>
      </c>
      <c r="BH154" s="192">
        <f>IF(N154="sníž. přenesená",J154,0)</f>
        <v>0</v>
      </c>
      <c r="BI154" s="192">
        <f>IF(N154="nulová",J154,0)</f>
        <v>0</v>
      </c>
      <c r="BJ154" s="19" t="s">
        <v>80</v>
      </c>
      <c r="BK154" s="192">
        <f>ROUND(I154*H154,2)</f>
        <v>0</v>
      </c>
      <c r="BL154" s="19" t="s">
        <v>178</v>
      </c>
      <c r="BM154" s="191" t="s">
        <v>1784</v>
      </c>
    </row>
    <row r="155" spans="1:65" s="2" customFormat="1" ht="11.25">
      <c r="A155" s="36"/>
      <c r="B155" s="37"/>
      <c r="C155" s="38"/>
      <c r="D155" s="193" t="s">
        <v>180</v>
      </c>
      <c r="E155" s="38"/>
      <c r="F155" s="194" t="s">
        <v>906</v>
      </c>
      <c r="G155" s="38"/>
      <c r="H155" s="38"/>
      <c r="I155" s="195"/>
      <c r="J155" s="38"/>
      <c r="K155" s="38"/>
      <c r="L155" s="41"/>
      <c r="M155" s="196"/>
      <c r="N155" s="197"/>
      <c r="O155" s="66"/>
      <c r="P155" s="66"/>
      <c r="Q155" s="66"/>
      <c r="R155" s="66"/>
      <c r="S155" s="66"/>
      <c r="T155" s="67"/>
      <c r="U155" s="36"/>
      <c r="V155" s="36"/>
      <c r="W155" s="36"/>
      <c r="X155" s="36"/>
      <c r="Y155" s="36"/>
      <c r="Z155" s="36"/>
      <c r="AA155" s="36"/>
      <c r="AB155" s="36"/>
      <c r="AC155" s="36"/>
      <c r="AD155" s="36"/>
      <c r="AE155" s="36"/>
      <c r="AT155" s="19" t="s">
        <v>180</v>
      </c>
      <c r="AU155" s="19" t="s">
        <v>82</v>
      </c>
    </row>
    <row r="156" spans="1:65" s="13" customFormat="1" ht="22.5">
      <c r="B156" s="200"/>
      <c r="C156" s="201"/>
      <c r="D156" s="193" t="s">
        <v>184</v>
      </c>
      <c r="E156" s="202" t="s">
        <v>19</v>
      </c>
      <c r="F156" s="203" t="s">
        <v>1279</v>
      </c>
      <c r="G156" s="201"/>
      <c r="H156" s="202" t="s">
        <v>19</v>
      </c>
      <c r="I156" s="204"/>
      <c r="J156" s="201"/>
      <c r="K156" s="201"/>
      <c r="L156" s="205"/>
      <c r="M156" s="206"/>
      <c r="N156" s="207"/>
      <c r="O156" s="207"/>
      <c r="P156" s="207"/>
      <c r="Q156" s="207"/>
      <c r="R156" s="207"/>
      <c r="S156" s="207"/>
      <c r="T156" s="208"/>
      <c r="AT156" s="209" t="s">
        <v>184</v>
      </c>
      <c r="AU156" s="209" t="s">
        <v>82</v>
      </c>
      <c r="AV156" s="13" t="s">
        <v>80</v>
      </c>
      <c r="AW156" s="13" t="s">
        <v>35</v>
      </c>
      <c r="AX156" s="13" t="s">
        <v>73</v>
      </c>
      <c r="AY156" s="209" t="s">
        <v>171</v>
      </c>
    </row>
    <row r="157" spans="1:65" s="14" customFormat="1" ht="11.25">
      <c r="B157" s="210"/>
      <c r="C157" s="211"/>
      <c r="D157" s="193" t="s">
        <v>184</v>
      </c>
      <c r="E157" s="212" t="s">
        <v>19</v>
      </c>
      <c r="F157" s="213" t="s">
        <v>1280</v>
      </c>
      <c r="G157" s="211"/>
      <c r="H157" s="214">
        <v>148</v>
      </c>
      <c r="I157" s="215"/>
      <c r="J157" s="211"/>
      <c r="K157" s="211"/>
      <c r="L157" s="216"/>
      <c r="M157" s="217"/>
      <c r="N157" s="218"/>
      <c r="O157" s="218"/>
      <c r="P157" s="218"/>
      <c r="Q157" s="218"/>
      <c r="R157" s="218"/>
      <c r="S157" s="218"/>
      <c r="T157" s="219"/>
      <c r="AT157" s="220" t="s">
        <v>184</v>
      </c>
      <c r="AU157" s="220" t="s">
        <v>82</v>
      </c>
      <c r="AV157" s="14" t="s">
        <v>82</v>
      </c>
      <c r="AW157" s="14" t="s">
        <v>35</v>
      </c>
      <c r="AX157" s="14" t="s">
        <v>73</v>
      </c>
      <c r="AY157" s="220" t="s">
        <v>171</v>
      </c>
    </row>
    <row r="158" spans="1:65" s="15" customFormat="1" ht="11.25">
      <c r="B158" s="221"/>
      <c r="C158" s="222"/>
      <c r="D158" s="193" t="s">
        <v>184</v>
      </c>
      <c r="E158" s="223" t="s">
        <v>19</v>
      </c>
      <c r="F158" s="224" t="s">
        <v>189</v>
      </c>
      <c r="G158" s="222"/>
      <c r="H158" s="225">
        <v>148</v>
      </c>
      <c r="I158" s="226"/>
      <c r="J158" s="222"/>
      <c r="K158" s="222"/>
      <c r="L158" s="227"/>
      <c r="M158" s="228"/>
      <c r="N158" s="229"/>
      <c r="O158" s="229"/>
      <c r="P158" s="229"/>
      <c r="Q158" s="229"/>
      <c r="R158" s="229"/>
      <c r="S158" s="229"/>
      <c r="T158" s="230"/>
      <c r="AT158" s="231" t="s">
        <v>184</v>
      </c>
      <c r="AU158" s="231" t="s">
        <v>82</v>
      </c>
      <c r="AV158" s="15" t="s">
        <v>178</v>
      </c>
      <c r="AW158" s="15" t="s">
        <v>35</v>
      </c>
      <c r="AX158" s="15" t="s">
        <v>80</v>
      </c>
      <c r="AY158" s="231" t="s">
        <v>171</v>
      </c>
    </row>
    <row r="159" spans="1:65" s="2" customFormat="1" ht="24.2" customHeight="1">
      <c r="A159" s="36"/>
      <c r="B159" s="37"/>
      <c r="C159" s="180" t="s">
        <v>287</v>
      </c>
      <c r="D159" s="180" t="s">
        <v>173</v>
      </c>
      <c r="E159" s="181" t="s">
        <v>909</v>
      </c>
      <c r="F159" s="182" t="s">
        <v>910</v>
      </c>
      <c r="G159" s="183" t="s">
        <v>874</v>
      </c>
      <c r="H159" s="184">
        <v>8.9999999999999993E-3</v>
      </c>
      <c r="I159" s="185"/>
      <c r="J159" s="186">
        <f>ROUND(I159*H159,2)</f>
        <v>0</v>
      </c>
      <c r="K159" s="182" t="s">
        <v>839</v>
      </c>
      <c r="L159" s="41"/>
      <c r="M159" s="187" t="s">
        <v>19</v>
      </c>
      <c r="N159" s="188" t="s">
        <v>44</v>
      </c>
      <c r="O159" s="66"/>
      <c r="P159" s="189">
        <f>O159*H159</f>
        <v>0</v>
      </c>
      <c r="Q159" s="189">
        <v>0</v>
      </c>
      <c r="R159" s="189">
        <f>Q159*H159</f>
        <v>0</v>
      </c>
      <c r="S159" s="189">
        <v>0</v>
      </c>
      <c r="T159" s="190">
        <f>S159*H159</f>
        <v>0</v>
      </c>
      <c r="U159" s="36"/>
      <c r="V159" s="36"/>
      <c r="W159" s="36"/>
      <c r="X159" s="36"/>
      <c r="Y159" s="36"/>
      <c r="Z159" s="36"/>
      <c r="AA159" s="36"/>
      <c r="AB159" s="36"/>
      <c r="AC159" s="36"/>
      <c r="AD159" s="36"/>
      <c r="AE159" s="36"/>
      <c r="AR159" s="191" t="s">
        <v>178</v>
      </c>
      <c r="AT159" s="191" t="s">
        <v>173</v>
      </c>
      <c r="AU159" s="191" t="s">
        <v>82</v>
      </c>
      <c r="AY159" s="19" t="s">
        <v>171</v>
      </c>
      <c r="BE159" s="192">
        <f>IF(N159="základní",J159,0)</f>
        <v>0</v>
      </c>
      <c r="BF159" s="192">
        <f>IF(N159="snížená",J159,0)</f>
        <v>0</v>
      </c>
      <c r="BG159" s="192">
        <f>IF(N159="zákl. přenesená",J159,0)</f>
        <v>0</v>
      </c>
      <c r="BH159" s="192">
        <f>IF(N159="sníž. přenesená",J159,0)</f>
        <v>0</v>
      </c>
      <c r="BI159" s="192">
        <f>IF(N159="nulová",J159,0)</f>
        <v>0</v>
      </c>
      <c r="BJ159" s="19" t="s">
        <v>80</v>
      </c>
      <c r="BK159" s="192">
        <f>ROUND(I159*H159,2)</f>
        <v>0</v>
      </c>
      <c r="BL159" s="19" t="s">
        <v>178</v>
      </c>
      <c r="BM159" s="191" t="s">
        <v>1785</v>
      </c>
    </row>
    <row r="160" spans="1:65" s="2" customFormat="1" ht="58.5">
      <c r="A160" s="36"/>
      <c r="B160" s="37"/>
      <c r="C160" s="38"/>
      <c r="D160" s="193" t="s">
        <v>180</v>
      </c>
      <c r="E160" s="38"/>
      <c r="F160" s="194" t="s">
        <v>912</v>
      </c>
      <c r="G160" s="38"/>
      <c r="H160" s="38"/>
      <c r="I160" s="195"/>
      <c r="J160" s="38"/>
      <c r="K160" s="38"/>
      <c r="L160" s="41"/>
      <c r="M160" s="196"/>
      <c r="N160" s="197"/>
      <c r="O160" s="66"/>
      <c r="P160" s="66"/>
      <c r="Q160" s="66"/>
      <c r="R160" s="66"/>
      <c r="S160" s="66"/>
      <c r="T160" s="67"/>
      <c r="U160" s="36"/>
      <c r="V160" s="36"/>
      <c r="W160" s="36"/>
      <c r="X160" s="36"/>
      <c r="Y160" s="36"/>
      <c r="Z160" s="36"/>
      <c r="AA160" s="36"/>
      <c r="AB160" s="36"/>
      <c r="AC160" s="36"/>
      <c r="AD160" s="36"/>
      <c r="AE160" s="36"/>
      <c r="AT160" s="19" t="s">
        <v>180</v>
      </c>
      <c r="AU160" s="19" t="s">
        <v>82</v>
      </c>
    </row>
    <row r="161" spans="1:65" s="13" customFormat="1" ht="11.25">
      <c r="B161" s="200"/>
      <c r="C161" s="201"/>
      <c r="D161" s="193" t="s">
        <v>184</v>
      </c>
      <c r="E161" s="202" t="s">
        <v>19</v>
      </c>
      <c r="F161" s="203" t="s">
        <v>1540</v>
      </c>
      <c r="G161" s="201"/>
      <c r="H161" s="202" t="s">
        <v>19</v>
      </c>
      <c r="I161" s="204"/>
      <c r="J161" s="201"/>
      <c r="K161" s="201"/>
      <c r="L161" s="205"/>
      <c r="M161" s="206"/>
      <c r="N161" s="207"/>
      <c r="O161" s="207"/>
      <c r="P161" s="207"/>
      <c r="Q161" s="207"/>
      <c r="R161" s="207"/>
      <c r="S161" s="207"/>
      <c r="T161" s="208"/>
      <c r="AT161" s="209" t="s">
        <v>184</v>
      </c>
      <c r="AU161" s="209" t="s">
        <v>82</v>
      </c>
      <c r="AV161" s="13" t="s">
        <v>80</v>
      </c>
      <c r="AW161" s="13" t="s">
        <v>35</v>
      </c>
      <c r="AX161" s="13" t="s">
        <v>73</v>
      </c>
      <c r="AY161" s="209" t="s">
        <v>171</v>
      </c>
    </row>
    <row r="162" spans="1:65" s="14" customFormat="1" ht="11.25">
      <c r="B162" s="210"/>
      <c r="C162" s="211"/>
      <c r="D162" s="193" t="s">
        <v>184</v>
      </c>
      <c r="E162" s="212" t="s">
        <v>19</v>
      </c>
      <c r="F162" s="213" t="s">
        <v>1778</v>
      </c>
      <c r="G162" s="211"/>
      <c r="H162" s="214">
        <v>8.9999999999999993E-3</v>
      </c>
      <c r="I162" s="215"/>
      <c r="J162" s="211"/>
      <c r="K162" s="211"/>
      <c r="L162" s="216"/>
      <c r="M162" s="217"/>
      <c r="N162" s="218"/>
      <c r="O162" s="218"/>
      <c r="P162" s="218"/>
      <c r="Q162" s="218"/>
      <c r="R162" s="218"/>
      <c r="S162" s="218"/>
      <c r="T162" s="219"/>
      <c r="AT162" s="220" t="s">
        <v>184</v>
      </c>
      <c r="AU162" s="220" t="s">
        <v>82</v>
      </c>
      <c r="AV162" s="14" t="s">
        <v>82</v>
      </c>
      <c r="AW162" s="14" t="s">
        <v>35</v>
      </c>
      <c r="AX162" s="14" t="s">
        <v>73</v>
      </c>
      <c r="AY162" s="220" t="s">
        <v>171</v>
      </c>
    </row>
    <row r="163" spans="1:65" s="15" customFormat="1" ht="11.25">
      <c r="B163" s="221"/>
      <c r="C163" s="222"/>
      <c r="D163" s="193" t="s">
        <v>184</v>
      </c>
      <c r="E163" s="223" t="s">
        <v>19</v>
      </c>
      <c r="F163" s="224" t="s">
        <v>189</v>
      </c>
      <c r="G163" s="222"/>
      <c r="H163" s="225">
        <v>8.9999999999999993E-3</v>
      </c>
      <c r="I163" s="226"/>
      <c r="J163" s="222"/>
      <c r="K163" s="222"/>
      <c r="L163" s="227"/>
      <c r="M163" s="228"/>
      <c r="N163" s="229"/>
      <c r="O163" s="229"/>
      <c r="P163" s="229"/>
      <c r="Q163" s="229"/>
      <c r="R163" s="229"/>
      <c r="S163" s="229"/>
      <c r="T163" s="230"/>
      <c r="AT163" s="231" t="s">
        <v>184</v>
      </c>
      <c r="AU163" s="231" t="s">
        <v>82</v>
      </c>
      <c r="AV163" s="15" t="s">
        <v>178</v>
      </c>
      <c r="AW163" s="15" t="s">
        <v>35</v>
      </c>
      <c r="AX163" s="15" t="s">
        <v>80</v>
      </c>
      <c r="AY163" s="231" t="s">
        <v>171</v>
      </c>
    </row>
    <row r="164" spans="1:65" s="2" customFormat="1" ht="24.2" customHeight="1">
      <c r="A164" s="36"/>
      <c r="B164" s="37"/>
      <c r="C164" s="180" t="s">
        <v>8</v>
      </c>
      <c r="D164" s="180" t="s">
        <v>173</v>
      </c>
      <c r="E164" s="181" t="s">
        <v>1287</v>
      </c>
      <c r="F164" s="182" t="s">
        <v>1288</v>
      </c>
      <c r="G164" s="183" t="s">
        <v>606</v>
      </c>
      <c r="H164" s="184">
        <v>32</v>
      </c>
      <c r="I164" s="185"/>
      <c r="J164" s="186">
        <f>ROUND(I164*H164,2)</f>
        <v>0</v>
      </c>
      <c r="K164" s="182" t="s">
        <v>839</v>
      </c>
      <c r="L164" s="41"/>
      <c r="M164" s="187" t="s">
        <v>19</v>
      </c>
      <c r="N164" s="188" t="s">
        <v>44</v>
      </c>
      <c r="O164" s="66"/>
      <c r="P164" s="189">
        <f>O164*H164</f>
        <v>0</v>
      </c>
      <c r="Q164" s="189">
        <v>0</v>
      </c>
      <c r="R164" s="189">
        <f>Q164*H164</f>
        <v>0</v>
      </c>
      <c r="S164" s="189">
        <v>0</v>
      </c>
      <c r="T164" s="190">
        <f>S164*H164</f>
        <v>0</v>
      </c>
      <c r="U164" s="36"/>
      <c r="V164" s="36"/>
      <c r="W164" s="36"/>
      <c r="X164" s="36"/>
      <c r="Y164" s="36"/>
      <c r="Z164" s="36"/>
      <c r="AA164" s="36"/>
      <c r="AB164" s="36"/>
      <c r="AC164" s="36"/>
      <c r="AD164" s="36"/>
      <c r="AE164" s="36"/>
      <c r="AR164" s="191" t="s">
        <v>178</v>
      </c>
      <c r="AT164" s="191" t="s">
        <v>173</v>
      </c>
      <c r="AU164" s="191" t="s">
        <v>82</v>
      </c>
      <c r="AY164" s="19" t="s">
        <v>171</v>
      </c>
      <c r="BE164" s="192">
        <f>IF(N164="základní",J164,0)</f>
        <v>0</v>
      </c>
      <c r="BF164" s="192">
        <f>IF(N164="snížená",J164,0)</f>
        <v>0</v>
      </c>
      <c r="BG164" s="192">
        <f>IF(N164="zákl. přenesená",J164,0)</f>
        <v>0</v>
      </c>
      <c r="BH164" s="192">
        <f>IF(N164="sníž. přenesená",J164,0)</f>
        <v>0</v>
      </c>
      <c r="BI164" s="192">
        <f>IF(N164="nulová",J164,0)</f>
        <v>0</v>
      </c>
      <c r="BJ164" s="19" t="s">
        <v>80</v>
      </c>
      <c r="BK164" s="192">
        <f>ROUND(I164*H164,2)</f>
        <v>0</v>
      </c>
      <c r="BL164" s="19" t="s">
        <v>178</v>
      </c>
      <c r="BM164" s="191" t="s">
        <v>1786</v>
      </c>
    </row>
    <row r="165" spans="1:65" s="2" customFormat="1" ht="68.25">
      <c r="A165" s="36"/>
      <c r="B165" s="37"/>
      <c r="C165" s="38"/>
      <c r="D165" s="193" t="s">
        <v>180</v>
      </c>
      <c r="E165" s="38"/>
      <c r="F165" s="194" t="s">
        <v>1290</v>
      </c>
      <c r="G165" s="38"/>
      <c r="H165" s="38"/>
      <c r="I165" s="195"/>
      <c r="J165" s="38"/>
      <c r="K165" s="38"/>
      <c r="L165" s="41"/>
      <c r="M165" s="196"/>
      <c r="N165" s="197"/>
      <c r="O165" s="66"/>
      <c r="P165" s="66"/>
      <c r="Q165" s="66"/>
      <c r="R165" s="66"/>
      <c r="S165" s="66"/>
      <c r="T165" s="67"/>
      <c r="U165" s="36"/>
      <c r="V165" s="36"/>
      <c r="W165" s="36"/>
      <c r="X165" s="36"/>
      <c r="Y165" s="36"/>
      <c r="Z165" s="36"/>
      <c r="AA165" s="36"/>
      <c r="AB165" s="36"/>
      <c r="AC165" s="36"/>
      <c r="AD165" s="36"/>
      <c r="AE165" s="36"/>
      <c r="AT165" s="19" t="s">
        <v>180</v>
      </c>
      <c r="AU165" s="19" t="s">
        <v>82</v>
      </c>
    </row>
    <row r="166" spans="1:65" s="14" customFormat="1" ht="11.25">
      <c r="B166" s="210"/>
      <c r="C166" s="211"/>
      <c r="D166" s="193" t="s">
        <v>184</v>
      </c>
      <c r="E166" s="212" t="s">
        <v>19</v>
      </c>
      <c r="F166" s="213" t="s">
        <v>1787</v>
      </c>
      <c r="G166" s="211"/>
      <c r="H166" s="214">
        <v>32</v>
      </c>
      <c r="I166" s="215"/>
      <c r="J166" s="211"/>
      <c r="K166" s="211"/>
      <c r="L166" s="216"/>
      <c r="M166" s="217"/>
      <c r="N166" s="218"/>
      <c r="O166" s="218"/>
      <c r="P166" s="218"/>
      <c r="Q166" s="218"/>
      <c r="R166" s="218"/>
      <c r="S166" s="218"/>
      <c r="T166" s="219"/>
      <c r="AT166" s="220" t="s">
        <v>184</v>
      </c>
      <c r="AU166" s="220" t="s">
        <v>82</v>
      </c>
      <c r="AV166" s="14" t="s">
        <v>82</v>
      </c>
      <c r="AW166" s="14" t="s">
        <v>35</v>
      </c>
      <c r="AX166" s="14" t="s">
        <v>73</v>
      </c>
      <c r="AY166" s="220" t="s">
        <v>171</v>
      </c>
    </row>
    <row r="167" spans="1:65" s="15" customFormat="1" ht="11.25">
      <c r="B167" s="221"/>
      <c r="C167" s="222"/>
      <c r="D167" s="193" t="s">
        <v>184</v>
      </c>
      <c r="E167" s="223" t="s">
        <v>19</v>
      </c>
      <c r="F167" s="224" t="s">
        <v>189</v>
      </c>
      <c r="G167" s="222"/>
      <c r="H167" s="225">
        <v>32</v>
      </c>
      <c r="I167" s="226"/>
      <c r="J167" s="222"/>
      <c r="K167" s="222"/>
      <c r="L167" s="227"/>
      <c r="M167" s="228"/>
      <c r="N167" s="229"/>
      <c r="O167" s="229"/>
      <c r="P167" s="229"/>
      <c r="Q167" s="229"/>
      <c r="R167" s="229"/>
      <c r="S167" s="229"/>
      <c r="T167" s="230"/>
      <c r="AT167" s="231" t="s">
        <v>184</v>
      </c>
      <c r="AU167" s="231" t="s">
        <v>82</v>
      </c>
      <c r="AV167" s="15" t="s">
        <v>178</v>
      </c>
      <c r="AW167" s="15" t="s">
        <v>35</v>
      </c>
      <c r="AX167" s="15" t="s">
        <v>80</v>
      </c>
      <c r="AY167" s="231" t="s">
        <v>171</v>
      </c>
    </row>
    <row r="168" spans="1:65" s="2" customFormat="1" ht="24.2" customHeight="1">
      <c r="A168" s="36"/>
      <c r="B168" s="37"/>
      <c r="C168" s="180" t="s">
        <v>301</v>
      </c>
      <c r="D168" s="180" t="s">
        <v>173</v>
      </c>
      <c r="E168" s="181" t="s">
        <v>1292</v>
      </c>
      <c r="F168" s="182" t="s">
        <v>1293</v>
      </c>
      <c r="G168" s="183" t="s">
        <v>1294</v>
      </c>
      <c r="H168" s="184">
        <v>4</v>
      </c>
      <c r="I168" s="185"/>
      <c r="J168" s="186">
        <f>ROUND(I168*H168,2)</f>
        <v>0</v>
      </c>
      <c r="K168" s="182" t="s">
        <v>839</v>
      </c>
      <c r="L168" s="41"/>
      <c r="M168" s="187" t="s">
        <v>19</v>
      </c>
      <c r="N168" s="188" t="s">
        <v>44</v>
      </c>
      <c r="O168" s="66"/>
      <c r="P168" s="189">
        <f>O168*H168</f>
        <v>0</v>
      </c>
      <c r="Q168" s="189">
        <v>0</v>
      </c>
      <c r="R168" s="189">
        <f>Q168*H168</f>
        <v>0</v>
      </c>
      <c r="S168" s="189">
        <v>0</v>
      </c>
      <c r="T168" s="190">
        <f>S168*H168</f>
        <v>0</v>
      </c>
      <c r="U168" s="36"/>
      <c r="V168" s="36"/>
      <c r="W168" s="36"/>
      <c r="X168" s="36"/>
      <c r="Y168" s="36"/>
      <c r="Z168" s="36"/>
      <c r="AA168" s="36"/>
      <c r="AB168" s="36"/>
      <c r="AC168" s="36"/>
      <c r="AD168" s="36"/>
      <c r="AE168" s="36"/>
      <c r="AR168" s="191" t="s">
        <v>178</v>
      </c>
      <c r="AT168" s="191" t="s">
        <v>173</v>
      </c>
      <c r="AU168" s="191" t="s">
        <v>82</v>
      </c>
      <c r="AY168" s="19" t="s">
        <v>171</v>
      </c>
      <c r="BE168" s="192">
        <f>IF(N168="základní",J168,0)</f>
        <v>0</v>
      </c>
      <c r="BF168" s="192">
        <f>IF(N168="snížená",J168,0)</f>
        <v>0</v>
      </c>
      <c r="BG168" s="192">
        <f>IF(N168="zákl. přenesená",J168,0)</f>
        <v>0</v>
      </c>
      <c r="BH168" s="192">
        <f>IF(N168="sníž. přenesená",J168,0)</f>
        <v>0</v>
      </c>
      <c r="BI168" s="192">
        <f>IF(N168="nulová",J168,0)</f>
        <v>0</v>
      </c>
      <c r="BJ168" s="19" t="s">
        <v>80</v>
      </c>
      <c r="BK168" s="192">
        <f>ROUND(I168*H168,2)</f>
        <v>0</v>
      </c>
      <c r="BL168" s="19" t="s">
        <v>178</v>
      </c>
      <c r="BM168" s="191" t="s">
        <v>1788</v>
      </c>
    </row>
    <row r="169" spans="1:65" s="2" customFormat="1" ht="58.5">
      <c r="A169" s="36"/>
      <c r="B169" s="37"/>
      <c r="C169" s="38"/>
      <c r="D169" s="193" t="s">
        <v>180</v>
      </c>
      <c r="E169" s="38"/>
      <c r="F169" s="194" t="s">
        <v>1296</v>
      </c>
      <c r="G169" s="38"/>
      <c r="H169" s="38"/>
      <c r="I169" s="195"/>
      <c r="J169" s="38"/>
      <c r="K169" s="38"/>
      <c r="L169" s="41"/>
      <c r="M169" s="196"/>
      <c r="N169" s="197"/>
      <c r="O169" s="66"/>
      <c r="P169" s="66"/>
      <c r="Q169" s="66"/>
      <c r="R169" s="66"/>
      <c r="S169" s="66"/>
      <c r="T169" s="67"/>
      <c r="U169" s="36"/>
      <c r="V169" s="36"/>
      <c r="W169" s="36"/>
      <c r="X169" s="36"/>
      <c r="Y169" s="36"/>
      <c r="Z169" s="36"/>
      <c r="AA169" s="36"/>
      <c r="AB169" s="36"/>
      <c r="AC169" s="36"/>
      <c r="AD169" s="36"/>
      <c r="AE169" s="36"/>
      <c r="AT169" s="19" t="s">
        <v>180</v>
      </c>
      <c r="AU169" s="19" t="s">
        <v>82</v>
      </c>
    </row>
    <row r="170" spans="1:65" s="14" customFormat="1" ht="11.25">
      <c r="B170" s="210"/>
      <c r="C170" s="211"/>
      <c r="D170" s="193" t="s">
        <v>184</v>
      </c>
      <c r="E170" s="212" t="s">
        <v>19</v>
      </c>
      <c r="F170" s="213" t="s">
        <v>918</v>
      </c>
      <c r="G170" s="211"/>
      <c r="H170" s="214">
        <v>4</v>
      </c>
      <c r="I170" s="215"/>
      <c r="J170" s="211"/>
      <c r="K170" s="211"/>
      <c r="L170" s="216"/>
      <c r="M170" s="217"/>
      <c r="N170" s="218"/>
      <c r="O170" s="218"/>
      <c r="P170" s="218"/>
      <c r="Q170" s="218"/>
      <c r="R170" s="218"/>
      <c r="S170" s="218"/>
      <c r="T170" s="219"/>
      <c r="AT170" s="220" t="s">
        <v>184</v>
      </c>
      <c r="AU170" s="220" t="s">
        <v>82</v>
      </c>
      <c r="AV170" s="14" t="s">
        <v>82</v>
      </c>
      <c r="AW170" s="14" t="s">
        <v>35</v>
      </c>
      <c r="AX170" s="14" t="s">
        <v>73</v>
      </c>
      <c r="AY170" s="220" t="s">
        <v>171</v>
      </c>
    </row>
    <row r="171" spans="1:65" s="15" customFormat="1" ht="11.25">
      <c r="B171" s="221"/>
      <c r="C171" s="222"/>
      <c r="D171" s="193" t="s">
        <v>184</v>
      </c>
      <c r="E171" s="223" t="s">
        <v>19</v>
      </c>
      <c r="F171" s="224" t="s">
        <v>189</v>
      </c>
      <c r="G171" s="222"/>
      <c r="H171" s="225">
        <v>4</v>
      </c>
      <c r="I171" s="226"/>
      <c r="J171" s="222"/>
      <c r="K171" s="222"/>
      <c r="L171" s="227"/>
      <c r="M171" s="228"/>
      <c r="N171" s="229"/>
      <c r="O171" s="229"/>
      <c r="P171" s="229"/>
      <c r="Q171" s="229"/>
      <c r="R171" s="229"/>
      <c r="S171" s="229"/>
      <c r="T171" s="230"/>
      <c r="AT171" s="231" t="s">
        <v>184</v>
      </c>
      <c r="AU171" s="231" t="s">
        <v>82</v>
      </c>
      <c r="AV171" s="15" t="s">
        <v>178</v>
      </c>
      <c r="AW171" s="15" t="s">
        <v>35</v>
      </c>
      <c r="AX171" s="15" t="s">
        <v>80</v>
      </c>
      <c r="AY171" s="231" t="s">
        <v>171</v>
      </c>
    </row>
    <row r="172" spans="1:65" s="2" customFormat="1" ht="24.2" customHeight="1">
      <c r="A172" s="36"/>
      <c r="B172" s="37"/>
      <c r="C172" s="180" t="s">
        <v>308</v>
      </c>
      <c r="D172" s="180" t="s">
        <v>173</v>
      </c>
      <c r="E172" s="181" t="s">
        <v>1297</v>
      </c>
      <c r="F172" s="182" t="s">
        <v>1298</v>
      </c>
      <c r="G172" s="183" t="s">
        <v>1294</v>
      </c>
      <c r="H172" s="184">
        <v>4</v>
      </c>
      <c r="I172" s="185"/>
      <c r="J172" s="186">
        <f>ROUND(I172*H172,2)</f>
        <v>0</v>
      </c>
      <c r="K172" s="182" t="s">
        <v>839</v>
      </c>
      <c r="L172" s="41"/>
      <c r="M172" s="187" t="s">
        <v>19</v>
      </c>
      <c r="N172" s="188" t="s">
        <v>44</v>
      </c>
      <c r="O172" s="66"/>
      <c r="P172" s="189">
        <f>O172*H172</f>
        <v>0</v>
      </c>
      <c r="Q172" s="189">
        <v>0</v>
      </c>
      <c r="R172" s="189">
        <f>Q172*H172</f>
        <v>0</v>
      </c>
      <c r="S172" s="189">
        <v>0</v>
      </c>
      <c r="T172" s="190">
        <f>S172*H172</f>
        <v>0</v>
      </c>
      <c r="U172" s="36"/>
      <c r="V172" s="36"/>
      <c r="W172" s="36"/>
      <c r="X172" s="36"/>
      <c r="Y172" s="36"/>
      <c r="Z172" s="36"/>
      <c r="AA172" s="36"/>
      <c r="AB172" s="36"/>
      <c r="AC172" s="36"/>
      <c r="AD172" s="36"/>
      <c r="AE172" s="36"/>
      <c r="AR172" s="191" t="s">
        <v>178</v>
      </c>
      <c r="AT172" s="191" t="s">
        <v>173</v>
      </c>
      <c r="AU172" s="191" t="s">
        <v>82</v>
      </c>
      <c r="AY172" s="19" t="s">
        <v>171</v>
      </c>
      <c r="BE172" s="192">
        <f>IF(N172="základní",J172,0)</f>
        <v>0</v>
      </c>
      <c r="BF172" s="192">
        <f>IF(N172="snížená",J172,0)</f>
        <v>0</v>
      </c>
      <c r="BG172" s="192">
        <f>IF(N172="zákl. přenesená",J172,0)</f>
        <v>0</v>
      </c>
      <c r="BH172" s="192">
        <f>IF(N172="sníž. přenesená",J172,0)</f>
        <v>0</v>
      </c>
      <c r="BI172" s="192">
        <f>IF(N172="nulová",J172,0)</f>
        <v>0</v>
      </c>
      <c r="BJ172" s="19" t="s">
        <v>80</v>
      </c>
      <c r="BK172" s="192">
        <f>ROUND(I172*H172,2)</f>
        <v>0</v>
      </c>
      <c r="BL172" s="19" t="s">
        <v>178</v>
      </c>
      <c r="BM172" s="191" t="s">
        <v>1789</v>
      </c>
    </row>
    <row r="173" spans="1:65" s="2" customFormat="1" ht="58.5">
      <c r="A173" s="36"/>
      <c r="B173" s="37"/>
      <c r="C173" s="38"/>
      <c r="D173" s="193" t="s">
        <v>180</v>
      </c>
      <c r="E173" s="38"/>
      <c r="F173" s="194" t="s">
        <v>1300</v>
      </c>
      <c r="G173" s="38"/>
      <c r="H173" s="38"/>
      <c r="I173" s="195"/>
      <c r="J173" s="38"/>
      <c r="K173" s="38"/>
      <c r="L173" s="41"/>
      <c r="M173" s="196"/>
      <c r="N173" s="197"/>
      <c r="O173" s="66"/>
      <c r="P173" s="66"/>
      <c r="Q173" s="66"/>
      <c r="R173" s="66"/>
      <c r="S173" s="66"/>
      <c r="T173" s="67"/>
      <c r="U173" s="36"/>
      <c r="V173" s="36"/>
      <c r="W173" s="36"/>
      <c r="X173" s="36"/>
      <c r="Y173" s="36"/>
      <c r="Z173" s="36"/>
      <c r="AA173" s="36"/>
      <c r="AB173" s="36"/>
      <c r="AC173" s="36"/>
      <c r="AD173" s="36"/>
      <c r="AE173" s="36"/>
      <c r="AT173" s="19" t="s">
        <v>180</v>
      </c>
      <c r="AU173" s="19" t="s">
        <v>82</v>
      </c>
    </row>
    <row r="174" spans="1:65" s="14" customFormat="1" ht="11.25">
      <c r="B174" s="210"/>
      <c r="C174" s="211"/>
      <c r="D174" s="193" t="s">
        <v>184</v>
      </c>
      <c r="E174" s="212" t="s">
        <v>19</v>
      </c>
      <c r="F174" s="213" t="s">
        <v>918</v>
      </c>
      <c r="G174" s="211"/>
      <c r="H174" s="214">
        <v>4</v>
      </c>
      <c r="I174" s="215"/>
      <c r="J174" s="211"/>
      <c r="K174" s="211"/>
      <c r="L174" s="216"/>
      <c r="M174" s="217"/>
      <c r="N174" s="218"/>
      <c r="O174" s="218"/>
      <c r="P174" s="218"/>
      <c r="Q174" s="218"/>
      <c r="R174" s="218"/>
      <c r="S174" s="218"/>
      <c r="T174" s="219"/>
      <c r="AT174" s="220" t="s">
        <v>184</v>
      </c>
      <c r="AU174" s="220" t="s">
        <v>82</v>
      </c>
      <c r="AV174" s="14" t="s">
        <v>82</v>
      </c>
      <c r="AW174" s="14" t="s">
        <v>35</v>
      </c>
      <c r="AX174" s="14" t="s">
        <v>73</v>
      </c>
      <c r="AY174" s="220" t="s">
        <v>171</v>
      </c>
    </row>
    <row r="175" spans="1:65" s="15" customFormat="1" ht="11.25">
      <c r="B175" s="221"/>
      <c r="C175" s="222"/>
      <c r="D175" s="193" t="s">
        <v>184</v>
      </c>
      <c r="E175" s="223" t="s">
        <v>19</v>
      </c>
      <c r="F175" s="224" t="s">
        <v>189</v>
      </c>
      <c r="G175" s="222"/>
      <c r="H175" s="225">
        <v>4</v>
      </c>
      <c r="I175" s="226"/>
      <c r="J175" s="222"/>
      <c r="K175" s="222"/>
      <c r="L175" s="227"/>
      <c r="M175" s="228"/>
      <c r="N175" s="229"/>
      <c r="O175" s="229"/>
      <c r="P175" s="229"/>
      <c r="Q175" s="229"/>
      <c r="R175" s="229"/>
      <c r="S175" s="229"/>
      <c r="T175" s="230"/>
      <c r="AT175" s="231" t="s">
        <v>184</v>
      </c>
      <c r="AU175" s="231" t="s">
        <v>82</v>
      </c>
      <c r="AV175" s="15" t="s">
        <v>178</v>
      </c>
      <c r="AW175" s="15" t="s">
        <v>35</v>
      </c>
      <c r="AX175" s="15" t="s">
        <v>80</v>
      </c>
      <c r="AY175" s="231" t="s">
        <v>171</v>
      </c>
    </row>
    <row r="176" spans="1:65" s="2" customFormat="1" ht="24.2" customHeight="1">
      <c r="A176" s="36"/>
      <c r="B176" s="37"/>
      <c r="C176" s="180" t="s">
        <v>316</v>
      </c>
      <c r="D176" s="180" t="s">
        <v>173</v>
      </c>
      <c r="E176" s="181" t="s">
        <v>919</v>
      </c>
      <c r="F176" s="182" t="s">
        <v>920</v>
      </c>
      <c r="G176" s="183" t="s">
        <v>874</v>
      </c>
      <c r="H176" s="184">
        <v>0.05</v>
      </c>
      <c r="I176" s="185"/>
      <c r="J176" s="186">
        <f>ROUND(I176*H176,2)</f>
        <v>0</v>
      </c>
      <c r="K176" s="182" t="s">
        <v>839</v>
      </c>
      <c r="L176" s="41"/>
      <c r="M176" s="187" t="s">
        <v>19</v>
      </c>
      <c r="N176" s="188" t="s">
        <v>44</v>
      </c>
      <c r="O176" s="66"/>
      <c r="P176" s="189">
        <f>O176*H176</f>
        <v>0</v>
      </c>
      <c r="Q176" s="189">
        <v>0</v>
      </c>
      <c r="R176" s="189">
        <f>Q176*H176</f>
        <v>0</v>
      </c>
      <c r="S176" s="189">
        <v>0</v>
      </c>
      <c r="T176" s="190">
        <f>S176*H176</f>
        <v>0</v>
      </c>
      <c r="U176" s="36"/>
      <c r="V176" s="36"/>
      <c r="W176" s="36"/>
      <c r="X176" s="36"/>
      <c r="Y176" s="36"/>
      <c r="Z176" s="36"/>
      <c r="AA176" s="36"/>
      <c r="AB176" s="36"/>
      <c r="AC176" s="36"/>
      <c r="AD176" s="36"/>
      <c r="AE176" s="36"/>
      <c r="AR176" s="191" t="s">
        <v>178</v>
      </c>
      <c r="AT176" s="191" t="s">
        <v>173</v>
      </c>
      <c r="AU176" s="191" t="s">
        <v>82</v>
      </c>
      <c r="AY176" s="19" t="s">
        <v>171</v>
      </c>
      <c r="BE176" s="192">
        <f>IF(N176="základní",J176,0)</f>
        <v>0</v>
      </c>
      <c r="BF176" s="192">
        <f>IF(N176="snížená",J176,0)</f>
        <v>0</v>
      </c>
      <c r="BG176" s="192">
        <f>IF(N176="zákl. přenesená",J176,0)</f>
        <v>0</v>
      </c>
      <c r="BH176" s="192">
        <f>IF(N176="sníž. přenesená",J176,0)</f>
        <v>0</v>
      </c>
      <c r="BI176" s="192">
        <f>IF(N176="nulová",J176,0)</f>
        <v>0</v>
      </c>
      <c r="BJ176" s="19" t="s">
        <v>80</v>
      </c>
      <c r="BK176" s="192">
        <f>ROUND(I176*H176,2)</f>
        <v>0</v>
      </c>
      <c r="BL176" s="19" t="s">
        <v>178</v>
      </c>
      <c r="BM176" s="191" t="s">
        <v>1790</v>
      </c>
    </row>
    <row r="177" spans="1:65" s="2" customFormat="1" ht="39">
      <c r="A177" s="36"/>
      <c r="B177" s="37"/>
      <c r="C177" s="38"/>
      <c r="D177" s="193" t="s">
        <v>180</v>
      </c>
      <c r="E177" s="38"/>
      <c r="F177" s="194" t="s">
        <v>922</v>
      </c>
      <c r="G177" s="38"/>
      <c r="H177" s="38"/>
      <c r="I177" s="195"/>
      <c r="J177" s="38"/>
      <c r="K177" s="38"/>
      <c r="L177" s="41"/>
      <c r="M177" s="196"/>
      <c r="N177" s="197"/>
      <c r="O177" s="66"/>
      <c r="P177" s="66"/>
      <c r="Q177" s="66"/>
      <c r="R177" s="66"/>
      <c r="S177" s="66"/>
      <c r="T177" s="67"/>
      <c r="U177" s="36"/>
      <c r="V177" s="36"/>
      <c r="W177" s="36"/>
      <c r="X177" s="36"/>
      <c r="Y177" s="36"/>
      <c r="Z177" s="36"/>
      <c r="AA177" s="36"/>
      <c r="AB177" s="36"/>
      <c r="AC177" s="36"/>
      <c r="AD177" s="36"/>
      <c r="AE177" s="36"/>
      <c r="AT177" s="19" t="s">
        <v>180</v>
      </c>
      <c r="AU177" s="19" t="s">
        <v>82</v>
      </c>
    </row>
    <row r="178" spans="1:65" s="14" customFormat="1" ht="11.25">
      <c r="B178" s="210"/>
      <c r="C178" s="211"/>
      <c r="D178" s="193" t="s">
        <v>184</v>
      </c>
      <c r="E178" s="212" t="s">
        <v>19</v>
      </c>
      <c r="F178" s="213" t="s">
        <v>1791</v>
      </c>
      <c r="G178" s="211"/>
      <c r="H178" s="214">
        <v>0.05</v>
      </c>
      <c r="I178" s="215"/>
      <c r="J178" s="211"/>
      <c r="K178" s="211"/>
      <c r="L178" s="216"/>
      <c r="M178" s="217"/>
      <c r="N178" s="218"/>
      <c r="O178" s="218"/>
      <c r="P178" s="218"/>
      <c r="Q178" s="218"/>
      <c r="R178" s="218"/>
      <c r="S178" s="218"/>
      <c r="T178" s="219"/>
      <c r="AT178" s="220" t="s">
        <v>184</v>
      </c>
      <c r="AU178" s="220" t="s">
        <v>82</v>
      </c>
      <c r="AV178" s="14" t="s">
        <v>82</v>
      </c>
      <c r="AW178" s="14" t="s">
        <v>35</v>
      </c>
      <c r="AX178" s="14" t="s">
        <v>73</v>
      </c>
      <c r="AY178" s="220" t="s">
        <v>171</v>
      </c>
    </row>
    <row r="179" spans="1:65" s="15" customFormat="1" ht="11.25">
      <c r="B179" s="221"/>
      <c r="C179" s="222"/>
      <c r="D179" s="193" t="s">
        <v>184</v>
      </c>
      <c r="E179" s="223" t="s">
        <v>19</v>
      </c>
      <c r="F179" s="224" t="s">
        <v>189</v>
      </c>
      <c r="G179" s="222"/>
      <c r="H179" s="225">
        <v>0.05</v>
      </c>
      <c r="I179" s="226"/>
      <c r="J179" s="222"/>
      <c r="K179" s="222"/>
      <c r="L179" s="227"/>
      <c r="M179" s="228"/>
      <c r="N179" s="229"/>
      <c r="O179" s="229"/>
      <c r="P179" s="229"/>
      <c r="Q179" s="229"/>
      <c r="R179" s="229"/>
      <c r="S179" s="229"/>
      <c r="T179" s="230"/>
      <c r="AT179" s="231" t="s">
        <v>184</v>
      </c>
      <c r="AU179" s="231" t="s">
        <v>82</v>
      </c>
      <c r="AV179" s="15" t="s">
        <v>178</v>
      </c>
      <c r="AW179" s="15" t="s">
        <v>35</v>
      </c>
      <c r="AX179" s="15" t="s">
        <v>80</v>
      </c>
      <c r="AY179" s="231" t="s">
        <v>171</v>
      </c>
    </row>
    <row r="180" spans="1:65" s="2" customFormat="1" ht="24.2" customHeight="1">
      <c r="A180" s="36"/>
      <c r="B180" s="37"/>
      <c r="C180" s="180" t="s">
        <v>325</v>
      </c>
      <c r="D180" s="180" t="s">
        <v>173</v>
      </c>
      <c r="E180" s="181" t="s">
        <v>925</v>
      </c>
      <c r="F180" s="182" t="s">
        <v>926</v>
      </c>
      <c r="G180" s="183" t="s">
        <v>874</v>
      </c>
      <c r="H180" s="184">
        <v>0.16400000000000001</v>
      </c>
      <c r="I180" s="185"/>
      <c r="J180" s="186">
        <f>ROUND(I180*H180,2)</f>
        <v>0</v>
      </c>
      <c r="K180" s="182" t="s">
        <v>839</v>
      </c>
      <c r="L180" s="41"/>
      <c r="M180" s="187" t="s">
        <v>19</v>
      </c>
      <c r="N180" s="188" t="s">
        <v>44</v>
      </c>
      <c r="O180" s="66"/>
      <c r="P180" s="189">
        <f>O180*H180</f>
        <v>0</v>
      </c>
      <c r="Q180" s="189">
        <v>0</v>
      </c>
      <c r="R180" s="189">
        <f>Q180*H180</f>
        <v>0</v>
      </c>
      <c r="S180" s="189">
        <v>0</v>
      </c>
      <c r="T180" s="190">
        <f>S180*H180</f>
        <v>0</v>
      </c>
      <c r="U180" s="36"/>
      <c r="V180" s="36"/>
      <c r="W180" s="36"/>
      <c r="X180" s="36"/>
      <c r="Y180" s="36"/>
      <c r="Z180" s="36"/>
      <c r="AA180" s="36"/>
      <c r="AB180" s="36"/>
      <c r="AC180" s="36"/>
      <c r="AD180" s="36"/>
      <c r="AE180" s="36"/>
      <c r="AR180" s="191" t="s">
        <v>178</v>
      </c>
      <c r="AT180" s="191" t="s">
        <v>173</v>
      </c>
      <c r="AU180" s="191" t="s">
        <v>82</v>
      </c>
      <c r="AY180" s="19" t="s">
        <v>171</v>
      </c>
      <c r="BE180" s="192">
        <f>IF(N180="základní",J180,0)</f>
        <v>0</v>
      </c>
      <c r="BF180" s="192">
        <f>IF(N180="snížená",J180,0)</f>
        <v>0</v>
      </c>
      <c r="BG180" s="192">
        <f>IF(N180="zákl. přenesená",J180,0)</f>
        <v>0</v>
      </c>
      <c r="BH180" s="192">
        <f>IF(N180="sníž. přenesená",J180,0)</f>
        <v>0</v>
      </c>
      <c r="BI180" s="192">
        <f>IF(N180="nulová",J180,0)</f>
        <v>0</v>
      </c>
      <c r="BJ180" s="19" t="s">
        <v>80</v>
      </c>
      <c r="BK180" s="192">
        <f>ROUND(I180*H180,2)</f>
        <v>0</v>
      </c>
      <c r="BL180" s="19" t="s">
        <v>178</v>
      </c>
      <c r="BM180" s="191" t="s">
        <v>1792</v>
      </c>
    </row>
    <row r="181" spans="1:65" s="2" customFormat="1" ht="78">
      <c r="A181" s="36"/>
      <c r="B181" s="37"/>
      <c r="C181" s="38"/>
      <c r="D181" s="193" t="s">
        <v>180</v>
      </c>
      <c r="E181" s="38"/>
      <c r="F181" s="194" t="s">
        <v>928</v>
      </c>
      <c r="G181" s="38"/>
      <c r="H181" s="38"/>
      <c r="I181" s="195"/>
      <c r="J181" s="38"/>
      <c r="K181" s="38"/>
      <c r="L181" s="41"/>
      <c r="M181" s="196"/>
      <c r="N181" s="197"/>
      <c r="O181" s="66"/>
      <c r="P181" s="66"/>
      <c r="Q181" s="66"/>
      <c r="R181" s="66"/>
      <c r="S181" s="66"/>
      <c r="T181" s="67"/>
      <c r="U181" s="36"/>
      <c r="V181" s="36"/>
      <c r="W181" s="36"/>
      <c r="X181" s="36"/>
      <c r="Y181" s="36"/>
      <c r="Z181" s="36"/>
      <c r="AA181" s="36"/>
      <c r="AB181" s="36"/>
      <c r="AC181" s="36"/>
      <c r="AD181" s="36"/>
      <c r="AE181" s="36"/>
      <c r="AT181" s="19" t="s">
        <v>180</v>
      </c>
      <c r="AU181" s="19" t="s">
        <v>82</v>
      </c>
    </row>
    <row r="182" spans="1:65" s="13" customFormat="1" ht="11.25">
      <c r="B182" s="200"/>
      <c r="C182" s="201"/>
      <c r="D182" s="193" t="s">
        <v>184</v>
      </c>
      <c r="E182" s="202" t="s">
        <v>19</v>
      </c>
      <c r="F182" s="203" t="s">
        <v>929</v>
      </c>
      <c r="G182" s="201"/>
      <c r="H182" s="202" t="s">
        <v>19</v>
      </c>
      <c r="I182" s="204"/>
      <c r="J182" s="201"/>
      <c r="K182" s="201"/>
      <c r="L182" s="205"/>
      <c r="M182" s="206"/>
      <c r="N182" s="207"/>
      <c r="O182" s="207"/>
      <c r="P182" s="207"/>
      <c r="Q182" s="207"/>
      <c r="R182" s="207"/>
      <c r="S182" s="207"/>
      <c r="T182" s="208"/>
      <c r="AT182" s="209" t="s">
        <v>184</v>
      </c>
      <c r="AU182" s="209" t="s">
        <v>82</v>
      </c>
      <c r="AV182" s="13" t="s">
        <v>80</v>
      </c>
      <c r="AW182" s="13" t="s">
        <v>35</v>
      </c>
      <c r="AX182" s="13" t="s">
        <v>73</v>
      </c>
      <c r="AY182" s="209" t="s">
        <v>171</v>
      </c>
    </row>
    <row r="183" spans="1:65" s="13" customFormat="1" ht="11.25">
      <c r="B183" s="200"/>
      <c r="C183" s="201"/>
      <c r="D183" s="193" t="s">
        <v>184</v>
      </c>
      <c r="E183" s="202" t="s">
        <v>19</v>
      </c>
      <c r="F183" s="203" t="s">
        <v>930</v>
      </c>
      <c r="G183" s="201"/>
      <c r="H183" s="202" t="s">
        <v>19</v>
      </c>
      <c r="I183" s="204"/>
      <c r="J183" s="201"/>
      <c r="K183" s="201"/>
      <c r="L183" s="205"/>
      <c r="M183" s="206"/>
      <c r="N183" s="207"/>
      <c r="O183" s="207"/>
      <c r="P183" s="207"/>
      <c r="Q183" s="207"/>
      <c r="R183" s="207"/>
      <c r="S183" s="207"/>
      <c r="T183" s="208"/>
      <c r="AT183" s="209" t="s">
        <v>184</v>
      </c>
      <c r="AU183" s="209" t="s">
        <v>82</v>
      </c>
      <c r="AV183" s="13" t="s">
        <v>80</v>
      </c>
      <c r="AW183" s="13" t="s">
        <v>35</v>
      </c>
      <c r="AX183" s="13" t="s">
        <v>73</v>
      </c>
      <c r="AY183" s="209" t="s">
        <v>171</v>
      </c>
    </row>
    <row r="184" spans="1:65" s="14" customFormat="1" ht="11.25">
      <c r="B184" s="210"/>
      <c r="C184" s="211"/>
      <c r="D184" s="193" t="s">
        <v>184</v>
      </c>
      <c r="E184" s="212" t="s">
        <v>19</v>
      </c>
      <c r="F184" s="213" t="s">
        <v>1793</v>
      </c>
      <c r="G184" s="211"/>
      <c r="H184" s="214">
        <v>0.16400000000000001</v>
      </c>
      <c r="I184" s="215"/>
      <c r="J184" s="211"/>
      <c r="K184" s="211"/>
      <c r="L184" s="216"/>
      <c r="M184" s="217"/>
      <c r="N184" s="218"/>
      <c r="O184" s="218"/>
      <c r="P184" s="218"/>
      <c r="Q184" s="218"/>
      <c r="R184" s="218"/>
      <c r="S184" s="218"/>
      <c r="T184" s="219"/>
      <c r="AT184" s="220" t="s">
        <v>184</v>
      </c>
      <c r="AU184" s="220" t="s">
        <v>82</v>
      </c>
      <c r="AV184" s="14" t="s">
        <v>82</v>
      </c>
      <c r="AW184" s="14" t="s">
        <v>35</v>
      </c>
      <c r="AX184" s="14" t="s">
        <v>73</v>
      </c>
      <c r="AY184" s="220" t="s">
        <v>171</v>
      </c>
    </row>
    <row r="185" spans="1:65" s="15" customFormat="1" ht="11.25">
      <c r="B185" s="221"/>
      <c r="C185" s="222"/>
      <c r="D185" s="193" t="s">
        <v>184</v>
      </c>
      <c r="E185" s="223" t="s">
        <v>19</v>
      </c>
      <c r="F185" s="224" t="s">
        <v>189</v>
      </c>
      <c r="G185" s="222"/>
      <c r="H185" s="225">
        <v>0.16400000000000001</v>
      </c>
      <c r="I185" s="226"/>
      <c r="J185" s="222"/>
      <c r="K185" s="222"/>
      <c r="L185" s="227"/>
      <c r="M185" s="228"/>
      <c r="N185" s="229"/>
      <c r="O185" s="229"/>
      <c r="P185" s="229"/>
      <c r="Q185" s="229"/>
      <c r="R185" s="229"/>
      <c r="S185" s="229"/>
      <c r="T185" s="230"/>
      <c r="AT185" s="231" t="s">
        <v>184</v>
      </c>
      <c r="AU185" s="231" t="s">
        <v>82</v>
      </c>
      <c r="AV185" s="15" t="s">
        <v>178</v>
      </c>
      <c r="AW185" s="15" t="s">
        <v>35</v>
      </c>
      <c r="AX185" s="15" t="s">
        <v>80</v>
      </c>
      <c r="AY185" s="231" t="s">
        <v>171</v>
      </c>
    </row>
    <row r="186" spans="1:65" s="12" customFormat="1" ht="25.9" customHeight="1">
      <c r="B186" s="164"/>
      <c r="C186" s="165"/>
      <c r="D186" s="166" t="s">
        <v>72</v>
      </c>
      <c r="E186" s="167" t="s">
        <v>947</v>
      </c>
      <c r="F186" s="167" t="s">
        <v>948</v>
      </c>
      <c r="G186" s="165"/>
      <c r="H186" s="165"/>
      <c r="I186" s="168"/>
      <c r="J186" s="169">
        <f>BK186</f>
        <v>0</v>
      </c>
      <c r="K186" s="165"/>
      <c r="L186" s="170"/>
      <c r="M186" s="171"/>
      <c r="N186" s="172"/>
      <c r="O186" s="172"/>
      <c r="P186" s="173">
        <f>SUM(P187:P238)</f>
        <v>0</v>
      </c>
      <c r="Q186" s="172"/>
      <c r="R186" s="173">
        <f>SUM(R187:R238)</f>
        <v>0</v>
      </c>
      <c r="S186" s="172"/>
      <c r="T186" s="174">
        <f>SUM(T187:T238)</f>
        <v>0</v>
      </c>
      <c r="AR186" s="175" t="s">
        <v>178</v>
      </c>
      <c r="AT186" s="176" t="s">
        <v>72</v>
      </c>
      <c r="AU186" s="176" t="s">
        <v>73</v>
      </c>
      <c r="AY186" s="175" t="s">
        <v>171</v>
      </c>
      <c r="BK186" s="177">
        <f>SUM(BK187:BK238)</f>
        <v>0</v>
      </c>
    </row>
    <row r="187" spans="1:65" s="2" customFormat="1" ht="37.9" customHeight="1">
      <c r="A187" s="36"/>
      <c r="B187" s="37"/>
      <c r="C187" s="180" t="s">
        <v>334</v>
      </c>
      <c r="D187" s="180" t="s">
        <v>173</v>
      </c>
      <c r="E187" s="181" t="s">
        <v>1794</v>
      </c>
      <c r="F187" s="182" t="s">
        <v>1795</v>
      </c>
      <c r="G187" s="183" t="s">
        <v>252</v>
      </c>
      <c r="H187" s="184">
        <v>42.228000000000002</v>
      </c>
      <c r="I187" s="185"/>
      <c r="J187" s="186">
        <f>ROUND(I187*H187,2)</f>
        <v>0</v>
      </c>
      <c r="K187" s="182" t="s">
        <v>839</v>
      </c>
      <c r="L187" s="41"/>
      <c r="M187" s="187" t="s">
        <v>19</v>
      </c>
      <c r="N187" s="188" t="s">
        <v>44</v>
      </c>
      <c r="O187" s="66"/>
      <c r="P187" s="189">
        <f>O187*H187</f>
        <v>0</v>
      </c>
      <c r="Q187" s="189">
        <v>0</v>
      </c>
      <c r="R187" s="189">
        <f>Q187*H187</f>
        <v>0</v>
      </c>
      <c r="S187" s="189">
        <v>0</v>
      </c>
      <c r="T187" s="190">
        <f>S187*H187</f>
        <v>0</v>
      </c>
      <c r="U187" s="36"/>
      <c r="V187" s="36"/>
      <c r="W187" s="36"/>
      <c r="X187" s="36"/>
      <c r="Y187" s="36"/>
      <c r="Z187" s="36"/>
      <c r="AA187" s="36"/>
      <c r="AB187" s="36"/>
      <c r="AC187" s="36"/>
      <c r="AD187" s="36"/>
      <c r="AE187" s="36"/>
      <c r="AR187" s="191" t="s">
        <v>951</v>
      </c>
      <c r="AT187" s="191" t="s">
        <v>173</v>
      </c>
      <c r="AU187" s="191" t="s">
        <v>80</v>
      </c>
      <c r="AY187" s="19" t="s">
        <v>171</v>
      </c>
      <c r="BE187" s="192">
        <f>IF(N187="základní",J187,0)</f>
        <v>0</v>
      </c>
      <c r="BF187" s="192">
        <f>IF(N187="snížená",J187,0)</f>
        <v>0</v>
      </c>
      <c r="BG187" s="192">
        <f>IF(N187="zákl. přenesená",J187,0)</f>
        <v>0</v>
      </c>
      <c r="BH187" s="192">
        <f>IF(N187="sníž. přenesená",J187,0)</f>
        <v>0</v>
      </c>
      <c r="BI187" s="192">
        <f>IF(N187="nulová",J187,0)</f>
        <v>0</v>
      </c>
      <c r="BJ187" s="19" t="s">
        <v>80</v>
      </c>
      <c r="BK187" s="192">
        <f>ROUND(I187*H187,2)</f>
        <v>0</v>
      </c>
      <c r="BL187" s="19" t="s">
        <v>951</v>
      </c>
      <c r="BM187" s="191" t="s">
        <v>1796</v>
      </c>
    </row>
    <row r="188" spans="1:65" s="2" customFormat="1" ht="68.25">
      <c r="A188" s="36"/>
      <c r="B188" s="37"/>
      <c r="C188" s="38"/>
      <c r="D188" s="193" t="s">
        <v>180</v>
      </c>
      <c r="E188" s="38"/>
      <c r="F188" s="194" t="s">
        <v>1797</v>
      </c>
      <c r="G188" s="38"/>
      <c r="H188" s="38"/>
      <c r="I188" s="195"/>
      <c r="J188" s="38"/>
      <c r="K188" s="38"/>
      <c r="L188" s="41"/>
      <c r="M188" s="196"/>
      <c r="N188" s="197"/>
      <c r="O188" s="66"/>
      <c r="P188" s="66"/>
      <c r="Q188" s="66"/>
      <c r="R188" s="66"/>
      <c r="S188" s="66"/>
      <c r="T188" s="67"/>
      <c r="U188" s="36"/>
      <c r="V188" s="36"/>
      <c r="W188" s="36"/>
      <c r="X188" s="36"/>
      <c r="Y188" s="36"/>
      <c r="Z188" s="36"/>
      <c r="AA188" s="36"/>
      <c r="AB188" s="36"/>
      <c r="AC188" s="36"/>
      <c r="AD188" s="36"/>
      <c r="AE188" s="36"/>
      <c r="AT188" s="19" t="s">
        <v>180</v>
      </c>
      <c r="AU188" s="19" t="s">
        <v>80</v>
      </c>
    </row>
    <row r="189" spans="1:65" s="13" customFormat="1" ht="11.25">
      <c r="B189" s="200"/>
      <c r="C189" s="201"/>
      <c r="D189" s="193" t="s">
        <v>184</v>
      </c>
      <c r="E189" s="202" t="s">
        <v>19</v>
      </c>
      <c r="F189" s="203" t="s">
        <v>1798</v>
      </c>
      <c r="G189" s="201"/>
      <c r="H189" s="202" t="s">
        <v>19</v>
      </c>
      <c r="I189" s="204"/>
      <c r="J189" s="201"/>
      <c r="K189" s="201"/>
      <c r="L189" s="205"/>
      <c r="M189" s="206"/>
      <c r="N189" s="207"/>
      <c r="O189" s="207"/>
      <c r="P189" s="207"/>
      <c r="Q189" s="207"/>
      <c r="R189" s="207"/>
      <c r="S189" s="207"/>
      <c r="T189" s="208"/>
      <c r="AT189" s="209" t="s">
        <v>184</v>
      </c>
      <c r="AU189" s="209" t="s">
        <v>80</v>
      </c>
      <c r="AV189" s="13" t="s">
        <v>80</v>
      </c>
      <c r="AW189" s="13" t="s">
        <v>35</v>
      </c>
      <c r="AX189" s="13" t="s">
        <v>73</v>
      </c>
      <c r="AY189" s="209" t="s">
        <v>171</v>
      </c>
    </row>
    <row r="190" spans="1:65" s="13" customFormat="1" ht="22.5">
      <c r="B190" s="200"/>
      <c r="C190" s="201"/>
      <c r="D190" s="193" t="s">
        <v>184</v>
      </c>
      <c r="E190" s="202" t="s">
        <v>19</v>
      </c>
      <c r="F190" s="203" t="s">
        <v>955</v>
      </c>
      <c r="G190" s="201"/>
      <c r="H190" s="202" t="s">
        <v>19</v>
      </c>
      <c r="I190" s="204"/>
      <c r="J190" s="201"/>
      <c r="K190" s="201"/>
      <c r="L190" s="205"/>
      <c r="M190" s="206"/>
      <c r="N190" s="207"/>
      <c r="O190" s="207"/>
      <c r="P190" s="207"/>
      <c r="Q190" s="207"/>
      <c r="R190" s="207"/>
      <c r="S190" s="207"/>
      <c r="T190" s="208"/>
      <c r="AT190" s="209" t="s">
        <v>184</v>
      </c>
      <c r="AU190" s="209" t="s">
        <v>80</v>
      </c>
      <c r="AV190" s="13" t="s">
        <v>80</v>
      </c>
      <c r="AW190" s="13" t="s">
        <v>35</v>
      </c>
      <c r="AX190" s="13" t="s">
        <v>73</v>
      </c>
      <c r="AY190" s="209" t="s">
        <v>171</v>
      </c>
    </row>
    <row r="191" spans="1:65" s="14" customFormat="1" ht="11.25">
      <c r="B191" s="210"/>
      <c r="C191" s="211"/>
      <c r="D191" s="193" t="s">
        <v>184</v>
      </c>
      <c r="E191" s="212" t="s">
        <v>19</v>
      </c>
      <c r="F191" s="213" t="s">
        <v>1799</v>
      </c>
      <c r="G191" s="211"/>
      <c r="H191" s="214">
        <v>42.228000000000002</v>
      </c>
      <c r="I191" s="215"/>
      <c r="J191" s="211"/>
      <c r="K191" s="211"/>
      <c r="L191" s="216"/>
      <c r="M191" s="217"/>
      <c r="N191" s="218"/>
      <c r="O191" s="218"/>
      <c r="P191" s="218"/>
      <c r="Q191" s="218"/>
      <c r="R191" s="218"/>
      <c r="S191" s="218"/>
      <c r="T191" s="219"/>
      <c r="AT191" s="220" t="s">
        <v>184</v>
      </c>
      <c r="AU191" s="220" t="s">
        <v>80</v>
      </c>
      <c r="AV191" s="14" t="s">
        <v>82</v>
      </c>
      <c r="AW191" s="14" t="s">
        <v>35</v>
      </c>
      <c r="AX191" s="14" t="s">
        <v>73</v>
      </c>
      <c r="AY191" s="220" t="s">
        <v>171</v>
      </c>
    </row>
    <row r="192" spans="1:65" s="15" customFormat="1" ht="11.25">
      <c r="B192" s="221"/>
      <c r="C192" s="222"/>
      <c r="D192" s="193" t="s">
        <v>184</v>
      </c>
      <c r="E192" s="223" t="s">
        <v>19</v>
      </c>
      <c r="F192" s="224" t="s">
        <v>189</v>
      </c>
      <c r="G192" s="222"/>
      <c r="H192" s="225">
        <v>42.228000000000002</v>
      </c>
      <c r="I192" s="226"/>
      <c r="J192" s="222"/>
      <c r="K192" s="222"/>
      <c r="L192" s="227"/>
      <c r="M192" s="228"/>
      <c r="N192" s="229"/>
      <c r="O192" s="229"/>
      <c r="P192" s="229"/>
      <c r="Q192" s="229"/>
      <c r="R192" s="229"/>
      <c r="S192" s="229"/>
      <c r="T192" s="230"/>
      <c r="AT192" s="231" t="s">
        <v>184</v>
      </c>
      <c r="AU192" s="231" t="s">
        <v>80</v>
      </c>
      <c r="AV192" s="15" t="s">
        <v>178</v>
      </c>
      <c r="AW192" s="15" t="s">
        <v>35</v>
      </c>
      <c r="AX192" s="15" t="s">
        <v>80</v>
      </c>
      <c r="AY192" s="231" t="s">
        <v>171</v>
      </c>
    </row>
    <row r="193" spans="1:65" s="2" customFormat="1" ht="37.9" customHeight="1">
      <c r="A193" s="36"/>
      <c r="B193" s="37"/>
      <c r="C193" s="180" t="s">
        <v>7</v>
      </c>
      <c r="D193" s="180" t="s">
        <v>173</v>
      </c>
      <c r="E193" s="181" t="s">
        <v>957</v>
      </c>
      <c r="F193" s="182" t="s">
        <v>958</v>
      </c>
      <c r="G193" s="183" t="s">
        <v>252</v>
      </c>
      <c r="H193" s="184">
        <v>43.686</v>
      </c>
      <c r="I193" s="185"/>
      <c r="J193" s="186">
        <f>ROUND(I193*H193,2)</f>
        <v>0</v>
      </c>
      <c r="K193" s="182" t="s">
        <v>839</v>
      </c>
      <c r="L193" s="41"/>
      <c r="M193" s="187" t="s">
        <v>19</v>
      </c>
      <c r="N193" s="188" t="s">
        <v>44</v>
      </c>
      <c r="O193" s="66"/>
      <c r="P193" s="189">
        <f>O193*H193</f>
        <v>0</v>
      </c>
      <c r="Q193" s="189">
        <v>0</v>
      </c>
      <c r="R193" s="189">
        <f>Q193*H193</f>
        <v>0</v>
      </c>
      <c r="S193" s="189">
        <v>0</v>
      </c>
      <c r="T193" s="190">
        <f>S193*H193</f>
        <v>0</v>
      </c>
      <c r="U193" s="36"/>
      <c r="V193" s="36"/>
      <c r="W193" s="36"/>
      <c r="X193" s="36"/>
      <c r="Y193" s="36"/>
      <c r="Z193" s="36"/>
      <c r="AA193" s="36"/>
      <c r="AB193" s="36"/>
      <c r="AC193" s="36"/>
      <c r="AD193" s="36"/>
      <c r="AE193" s="36"/>
      <c r="AR193" s="191" t="s">
        <v>959</v>
      </c>
      <c r="AT193" s="191" t="s">
        <v>173</v>
      </c>
      <c r="AU193" s="191" t="s">
        <v>80</v>
      </c>
      <c r="AY193" s="19" t="s">
        <v>171</v>
      </c>
      <c r="BE193" s="192">
        <f>IF(N193="základní",J193,0)</f>
        <v>0</v>
      </c>
      <c r="BF193" s="192">
        <f>IF(N193="snížená",J193,0)</f>
        <v>0</v>
      </c>
      <c r="BG193" s="192">
        <f>IF(N193="zákl. přenesená",J193,0)</f>
        <v>0</v>
      </c>
      <c r="BH193" s="192">
        <f>IF(N193="sníž. přenesená",J193,0)</f>
        <v>0</v>
      </c>
      <c r="BI193" s="192">
        <f>IF(N193="nulová",J193,0)</f>
        <v>0</v>
      </c>
      <c r="BJ193" s="19" t="s">
        <v>80</v>
      </c>
      <c r="BK193" s="192">
        <f>ROUND(I193*H193,2)</f>
        <v>0</v>
      </c>
      <c r="BL193" s="19" t="s">
        <v>959</v>
      </c>
      <c r="BM193" s="191" t="s">
        <v>1800</v>
      </c>
    </row>
    <row r="194" spans="1:65" s="2" customFormat="1" ht="97.5">
      <c r="A194" s="36"/>
      <c r="B194" s="37"/>
      <c r="C194" s="38"/>
      <c r="D194" s="193" t="s">
        <v>180</v>
      </c>
      <c r="E194" s="38"/>
      <c r="F194" s="194" t="s">
        <v>961</v>
      </c>
      <c r="G194" s="38"/>
      <c r="H194" s="38"/>
      <c r="I194" s="195"/>
      <c r="J194" s="38"/>
      <c r="K194" s="38"/>
      <c r="L194" s="41"/>
      <c r="M194" s="196"/>
      <c r="N194" s="197"/>
      <c r="O194" s="66"/>
      <c r="P194" s="66"/>
      <c r="Q194" s="66"/>
      <c r="R194" s="66"/>
      <c r="S194" s="66"/>
      <c r="T194" s="67"/>
      <c r="U194" s="36"/>
      <c r="V194" s="36"/>
      <c r="W194" s="36"/>
      <c r="X194" s="36"/>
      <c r="Y194" s="36"/>
      <c r="Z194" s="36"/>
      <c r="AA194" s="36"/>
      <c r="AB194" s="36"/>
      <c r="AC194" s="36"/>
      <c r="AD194" s="36"/>
      <c r="AE194" s="36"/>
      <c r="AT194" s="19" t="s">
        <v>180</v>
      </c>
      <c r="AU194" s="19" t="s">
        <v>80</v>
      </c>
    </row>
    <row r="195" spans="1:65" s="13" customFormat="1" ht="11.25">
      <c r="B195" s="200"/>
      <c r="C195" s="201"/>
      <c r="D195" s="193" t="s">
        <v>184</v>
      </c>
      <c r="E195" s="202" t="s">
        <v>19</v>
      </c>
      <c r="F195" s="203" t="s">
        <v>1801</v>
      </c>
      <c r="G195" s="201"/>
      <c r="H195" s="202" t="s">
        <v>19</v>
      </c>
      <c r="I195" s="204"/>
      <c r="J195" s="201"/>
      <c r="K195" s="201"/>
      <c r="L195" s="205"/>
      <c r="M195" s="206"/>
      <c r="N195" s="207"/>
      <c r="O195" s="207"/>
      <c r="P195" s="207"/>
      <c r="Q195" s="207"/>
      <c r="R195" s="207"/>
      <c r="S195" s="207"/>
      <c r="T195" s="208"/>
      <c r="AT195" s="209" t="s">
        <v>184</v>
      </c>
      <c r="AU195" s="209" t="s">
        <v>80</v>
      </c>
      <c r="AV195" s="13" t="s">
        <v>80</v>
      </c>
      <c r="AW195" s="13" t="s">
        <v>35</v>
      </c>
      <c r="AX195" s="13" t="s">
        <v>73</v>
      </c>
      <c r="AY195" s="209" t="s">
        <v>171</v>
      </c>
    </row>
    <row r="196" spans="1:65" s="13" customFormat="1" ht="11.25">
      <c r="B196" s="200"/>
      <c r="C196" s="201"/>
      <c r="D196" s="193" t="s">
        <v>184</v>
      </c>
      <c r="E196" s="202" t="s">
        <v>19</v>
      </c>
      <c r="F196" s="203" t="s">
        <v>1802</v>
      </c>
      <c r="G196" s="201"/>
      <c r="H196" s="202" t="s">
        <v>19</v>
      </c>
      <c r="I196" s="204"/>
      <c r="J196" s="201"/>
      <c r="K196" s="201"/>
      <c r="L196" s="205"/>
      <c r="M196" s="206"/>
      <c r="N196" s="207"/>
      <c r="O196" s="207"/>
      <c r="P196" s="207"/>
      <c r="Q196" s="207"/>
      <c r="R196" s="207"/>
      <c r="S196" s="207"/>
      <c r="T196" s="208"/>
      <c r="AT196" s="209" t="s">
        <v>184</v>
      </c>
      <c r="AU196" s="209" t="s">
        <v>80</v>
      </c>
      <c r="AV196" s="13" t="s">
        <v>80</v>
      </c>
      <c r="AW196" s="13" t="s">
        <v>35</v>
      </c>
      <c r="AX196" s="13" t="s">
        <v>73</v>
      </c>
      <c r="AY196" s="209" t="s">
        <v>171</v>
      </c>
    </row>
    <row r="197" spans="1:65" s="14" customFormat="1" ht="11.25">
      <c r="B197" s="210"/>
      <c r="C197" s="211"/>
      <c r="D197" s="193" t="s">
        <v>184</v>
      </c>
      <c r="E197" s="212" t="s">
        <v>19</v>
      </c>
      <c r="F197" s="213" t="s">
        <v>1803</v>
      </c>
      <c r="G197" s="211"/>
      <c r="H197" s="214">
        <v>35.19</v>
      </c>
      <c r="I197" s="215"/>
      <c r="J197" s="211"/>
      <c r="K197" s="211"/>
      <c r="L197" s="216"/>
      <c r="M197" s="217"/>
      <c r="N197" s="218"/>
      <c r="O197" s="218"/>
      <c r="P197" s="218"/>
      <c r="Q197" s="218"/>
      <c r="R197" s="218"/>
      <c r="S197" s="218"/>
      <c r="T197" s="219"/>
      <c r="AT197" s="220" t="s">
        <v>184</v>
      </c>
      <c r="AU197" s="220" t="s">
        <v>80</v>
      </c>
      <c r="AV197" s="14" t="s">
        <v>82</v>
      </c>
      <c r="AW197" s="14" t="s">
        <v>35</v>
      </c>
      <c r="AX197" s="14" t="s">
        <v>73</v>
      </c>
      <c r="AY197" s="220" t="s">
        <v>171</v>
      </c>
    </row>
    <row r="198" spans="1:65" s="13" customFormat="1" ht="11.25">
      <c r="B198" s="200"/>
      <c r="C198" s="201"/>
      <c r="D198" s="193" t="s">
        <v>184</v>
      </c>
      <c r="E198" s="202" t="s">
        <v>19</v>
      </c>
      <c r="F198" s="203" t="s">
        <v>1804</v>
      </c>
      <c r="G198" s="201"/>
      <c r="H198" s="202" t="s">
        <v>19</v>
      </c>
      <c r="I198" s="204"/>
      <c r="J198" s="201"/>
      <c r="K198" s="201"/>
      <c r="L198" s="205"/>
      <c r="M198" s="206"/>
      <c r="N198" s="207"/>
      <c r="O198" s="207"/>
      <c r="P198" s="207"/>
      <c r="Q198" s="207"/>
      <c r="R198" s="207"/>
      <c r="S198" s="207"/>
      <c r="T198" s="208"/>
      <c r="AT198" s="209" t="s">
        <v>184</v>
      </c>
      <c r="AU198" s="209" t="s">
        <v>80</v>
      </c>
      <c r="AV198" s="13" t="s">
        <v>80</v>
      </c>
      <c r="AW198" s="13" t="s">
        <v>35</v>
      </c>
      <c r="AX198" s="13" t="s">
        <v>73</v>
      </c>
      <c r="AY198" s="209" t="s">
        <v>171</v>
      </c>
    </row>
    <row r="199" spans="1:65" s="14" customFormat="1" ht="11.25">
      <c r="B199" s="210"/>
      <c r="C199" s="211"/>
      <c r="D199" s="193" t="s">
        <v>184</v>
      </c>
      <c r="E199" s="212" t="s">
        <v>19</v>
      </c>
      <c r="F199" s="213" t="s">
        <v>1805</v>
      </c>
      <c r="G199" s="211"/>
      <c r="H199" s="214">
        <v>7.3440000000000003</v>
      </c>
      <c r="I199" s="215"/>
      <c r="J199" s="211"/>
      <c r="K199" s="211"/>
      <c r="L199" s="216"/>
      <c r="M199" s="217"/>
      <c r="N199" s="218"/>
      <c r="O199" s="218"/>
      <c r="P199" s="218"/>
      <c r="Q199" s="218"/>
      <c r="R199" s="218"/>
      <c r="S199" s="218"/>
      <c r="T199" s="219"/>
      <c r="AT199" s="220" t="s">
        <v>184</v>
      </c>
      <c r="AU199" s="220" t="s">
        <v>80</v>
      </c>
      <c r="AV199" s="14" t="s">
        <v>82</v>
      </c>
      <c r="AW199" s="14" t="s">
        <v>35</v>
      </c>
      <c r="AX199" s="14" t="s">
        <v>73</v>
      </c>
      <c r="AY199" s="220" t="s">
        <v>171</v>
      </c>
    </row>
    <row r="200" spans="1:65" s="13" customFormat="1" ht="11.25">
      <c r="B200" s="200"/>
      <c r="C200" s="201"/>
      <c r="D200" s="193" t="s">
        <v>184</v>
      </c>
      <c r="E200" s="202" t="s">
        <v>19</v>
      </c>
      <c r="F200" s="203" t="s">
        <v>1806</v>
      </c>
      <c r="G200" s="201"/>
      <c r="H200" s="202" t="s">
        <v>19</v>
      </c>
      <c r="I200" s="204"/>
      <c r="J200" s="201"/>
      <c r="K200" s="201"/>
      <c r="L200" s="205"/>
      <c r="M200" s="206"/>
      <c r="N200" s="207"/>
      <c r="O200" s="207"/>
      <c r="P200" s="207"/>
      <c r="Q200" s="207"/>
      <c r="R200" s="207"/>
      <c r="S200" s="207"/>
      <c r="T200" s="208"/>
      <c r="AT200" s="209" t="s">
        <v>184</v>
      </c>
      <c r="AU200" s="209" t="s">
        <v>80</v>
      </c>
      <c r="AV200" s="13" t="s">
        <v>80</v>
      </c>
      <c r="AW200" s="13" t="s">
        <v>35</v>
      </c>
      <c r="AX200" s="13" t="s">
        <v>73</v>
      </c>
      <c r="AY200" s="209" t="s">
        <v>171</v>
      </c>
    </row>
    <row r="201" spans="1:65" s="14" customFormat="1" ht="11.25">
      <c r="B201" s="210"/>
      <c r="C201" s="211"/>
      <c r="D201" s="193" t="s">
        <v>184</v>
      </c>
      <c r="E201" s="212" t="s">
        <v>19</v>
      </c>
      <c r="F201" s="213" t="s">
        <v>1807</v>
      </c>
      <c r="G201" s="211"/>
      <c r="H201" s="214">
        <v>1.1519999999999999</v>
      </c>
      <c r="I201" s="215"/>
      <c r="J201" s="211"/>
      <c r="K201" s="211"/>
      <c r="L201" s="216"/>
      <c r="M201" s="217"/>
      <c r="N201" s="218"/>
      <c r="O201" s="218"/>
      <c r="P201" s="218"/>
      <c r="Q201" s="218"/>
      <c r="R201" s="218"/>
      <c r="S201" s="218"/>
      <c r="T201" s="219"/>
      <c r="AT201" s="220" t="s">
        <v>184</v>
      </c>
      <c r="AU201" s="220" t="s">
        <v>80</v>
      </c>
      <c r="AV201" s="14" t="s">
        <v>82</v>
      </c>
      <c r="AW201" s="14" t="s">
        <v>35</v>
      </c>
      <c r="AX201" s="14" t="s">
        <v>73</v>
      </c>
      <c r="AY201" s="220" t="s">
        <v>171</v>
      </c>
    </row>
    <row r="202" spans="1:65" s="15" customFormat="1" ht="11.25">
      <c r="B202" s="221"/>
      <c r="C202" s="222"/>
      <c r="D202" s="193" t="s">
        <v>184</v>
      </c>
      <c r="E202" s="223" t="s">
        <v>19</v>
      </c>
      <c r="F202" s="224" t="s">
        <v>189</v>
      </c>
      <c r="G202" s="222"/>
      <c r="H202" s="225">
        <v>43.686</v>
      </c>
      <c r="I202" s="226"/>
      <c r="J202" s="222"/>
      <c r="K202" s="222"/>
      <c r="L202" s="227"/>
      <c r="M202" s="228"/>
      <c r="N202" s="229"/>
      <c r="O202" s="229"/>
      <c r="P202" s="229"/>
      <c r="Q202" s="229"/>
      <c r="R202" s="229"/>
      <c r="S202" s="229"/>
      <c r="T202" s="230"/>
      <c r="AT202" s="231" t="s">
        <v>184</v>
      </c>
      <c r="AU202" s="231" t="s">
        <v>80</v>
      </c>
      <c r="AV202" s="15" t="s">
        <v>178</v>
      </c>
      <c r="AW202" s="15" t="s">
        <v>35</v>
      </c>
      <c r="AX202" s="15" t="s">
        <v>80</v>
      </c>
      <c r="AY202" s="231" t="s">
        <v>171</v>
      </c>
    </row>
    <row r="203" spans="1:65" s="2" customFormat="1" ht="21.75" customHeight="1">
      <c r="A203" s="36"/>
      <c r="B203" s="37"/>
      <c r="C203" s="180" t="s">
        <v>351</v>
      </c>
      <c r="D203" s="180" t="s">
        <v>173</v>
      </c>
      <c r="E203" s="181" t="s">
        <v>966</v>
      </c>
      <c r="F203" s="182" t="s">
        <v>967</v>
      </c>
      <c r="G203" s="183" t="s">
        <v>252</v>
      </c>
      <c r="H203" s="184">
        <v>128.142</v>
      </c>
      <c r="I203" s="185"/>
      <c r="J203" s="186">
        <f>ROUND(I203*H203,2)</f>
        <v>0</v>
      </c>
      <c r="K203" s="182" t="s">
        <v>839</v>
      </c>
      <c r="L203" s="41"/>
      <c r="M203" s="187" t="s">
        <v>19</v>
      </c>
      <c r="N203" s="188" t="s">
        <v>44</v>
      </c>
      <c r="O203" s="66"/>
      <c r="P203" s="189">
        <f>O203*H203</f>
        <v>0</v>
      </c>
      <c r="Q203" s="189">
        <v>0</v>
      </c>
      <c r="R203" s="189">
        <f>Q203*H203</f>
        <v>0</v>
      </c>
      <c r="S203" s="189">
        <v>0</v>
      </c>
      <c r="T203" s="190">
        <f>S203*H203</f>
        <v>0</v>
      </c>
      <c r="U203" s="36"/>
      <c r="V203" s="36"/>
      <c r="W203" s="36"/>
      <c r="X203" s="36"/>
      <c r="Y203" s="36"/>
      <c r="Z203" s="36"/>
      <c r="AA203" s="36"/>
      <c r="AB203" s="36"/>
      <c r="AC203" s="36"/>
      <c r="AD203" s="36"/>
      <c r="AE203" s="36"/>
      <c r="AR203" s="191" t="s">
        <v>951</v>
      </c>
      <c r="AT203" s="191" t="s">
        <v>173</v>
      </c>
      <c r="AU203" s="191" t="s">
        <v>80</v>
      </c>
      <c r="AY203" s="19" t="s">
        <v>171</v>
      </c>
      <c r="BE203" s="192">
        <f>IF(N203="základní",J203,0)</f>
        <v>0</v>
      </c>
      <c r="BF203" s="192">
        <f>IF(N203="snížená",J203,0)</f>
        <v>0</v>
      </c>
      <c r="BG203" s="192">
        <f>IF(N203="zákl. přenesená",J203,0)</f>
        <v>0</v>
      </c>
      <c r="BH203" s="192">
        <f>IF(N203="sníž. přenesená",J203,0)</f>
        <v>0</v>
      </c>
      <c r="BI203" s="192">
        <f>IF(N203="nulová",J203,0)</f>
        <v>0</v>
      </c>
      <c r="BJ203" s="19" t="s">
        <v>80</v>
      </c>
      <c r="BK203" s="192">
        <f>ROUND(I203*H203,2)</f>
        <v>0</v>
      </c>
      <c r="BL203" s="19" t="s">
        <v>951</v>
      </c>
      <c r="BM203" s="191" t="s">
        <v>1808</v>
      </c>
    </row>
    <row r="204" spans="1:65" s="2" customFormat="1" ht="48.75">
      <c r="A204" s="36"/>
      <c r="B204" s="37"/>
      <c r="C204" s="38"/>
      <c r="D204" s="193" t="s">
        <v>180</v>
      </c>
      <c r="E204" s="38"/>
      <c r="F204" s="194" t="s">
        <v>969</v>
      </c>
      <c r="G204" s="38"/>
      <c r="H204" s="38"/>
      <c r="I204" s="195"/>
      <c r="J204" s="38"/>
      <c r="K204" s="38"/>
      <c r="L204" s="41"/>
      <c r="M204" s="196"/>
      <c r="N204" s="197"/>
      <c r="O204" s="66"/>
      <c r="P204" s="66"/>
      <c r="Q204" s="66"/>
      <c r="R204" s="66"/>
      <c r="S204" s="66"/>
      <c r="T204" s="67"/>
      <c r="U204" s="36"/>
      <c r="V204" s="36"/>
      <c r="W204" s="36"/>
      <c r="X204" s="36"/>
      <c r="Y204" s="36"/>
      <c r="Z204" s="36"/>
      <c r="AA204" s="36"/>
      <c r="AB204" s="36"/>
      <c r="AC204" s="36"/>
      <c r="AD204" s="36"/>
      <c r="AE204" s="36"/>
      <c r="AT204" s="19" t="s">
        <v>180</v>
      </c>
      <c r="AU204" s="19" t="s">
        <v>80</v>
      </c>
    </row>
    <row r="205" spans="1:65" s="13" customFormat="1" ht="11.25">
      <c r="B205" s="200"/>
      <c r="C205" s="201"/>
      <c r="D205" s="193" t="s">
        <v>184</v>
      </c>
      <c r="E205" s="202" t="s">
        <v>19</v>
      </c>
      <c r="F205" s="203" t="s">
        <v>1801</v>
      </c>
      <c r="G205" s="201"/>
      <c r="H205" s="202" t="s">
        <v>19</v>
      </c>
      <c r="I205" s="204"/>
      <c r="J205" s="201"/>
      <c r="K205" s="201"/>
      <c r="L205" s="205"/>
      <c r="M205" s="206"/>
      <c r="N205" s="207"/>
      <c r="O205" s="207"/>
      <c r="P205" s="207"/>
      <c r="Q205" s="207"/>
      <c r="R205" s="207"/>
      <c r="S205" s="207"/>
      <c r="T205" s="208"/>
      <c r="AT205" s="209" t="s">
        <v>184</v>
      </c>
      <c r="AU205" s="209" t="s">
        <v>80</v>
      </c>
      <c r="AV205" s="13" t="s">
        <v>80</v>
      </c>
      <c r="AW205" s="13" t="s">
        <v>35</v>
      </c>
      <c r="AX205" s="13" t="s">
        <v>73</v>
      </c>
      <c r="AY205" s="209" t="s">
        <v>171</v>
      </c>
    </row>
    <row r="206" spans="1:65" s="13" customFormat="1" ht="11.25">
      <c r="B206" s="200"/>
      <c r="C206" s="201"/>
      <c r="D206" s="193" t="s">
        <v>184</v>
      </c>
      <c r="E206" s="202" t="s">
        <v>19</v>
      </c>
      <c r="F206" s="203" t="s">
        <v>1809</v>
      </c>
      <c r="G206" s="201"/>
      <c r="H206" s="202" t="s">
        <v>19</v>
      </c>
      <c r="I206" s="204"/>
      <c r="J206" s="201"/>
      <c r="K206" s="201"/>
      <c r="L206" s="205"/>
      <c r="M206" s="206"/>
      <c r="N206" s="207"/>
      <c r="O206" s="207"/>
      <c r="P206" s="207"/>
      <c r="Q206" s="207"/>
      <c r="R206" s="207"/>
      <c r="S206" s="207"/>
      <c r="T206" s="208"/>
      <c r="AT206" s="209" t="s">
        <v>184</v>
      </c>
      <c r="AU206" s="209" t="s">
        <v>80</v>
      </c>
      <c r="AV206" s="13" t="s">
        <v>80</v>
      </c>
      <c r="AW206" s="13" t="s">
        <v>35</v>
      </c>
      <c r="AX206" s="13" t="s">
        <v>73</v>
      </c>
      <c r="AY206" s="209" t="s">
        <v>171</v>
      </c>
    </row>
    <row r="207" spans="1:65" s="14" customFormat="1" ht="11.25">
      <c r="B207" s="210"/>
      <c r="C207" s="211"/>
      <c r="D207" s="193" t="s">
        <v>184</v>
      </c>
      <c r="E207" s="212" t="s">
        <v>19</v>
      </c>
      <c r="F207" s="213" t="s">
        <v>1810</v>
      </c>
      <c r="G207" s="211"/>
      <c r="H207" s="214">
        <v>35.19</v>
      </c>
      <c r="I207" s="215"/>
      <c r="J207" s="211"/>
      <c r="K207" s="211"/>
      <c r="L207" s="216"/>
      <c r="M207" s="217"/>
      <c r="N207" s="218"/>
      <c r="O207" s="218"/>
      <c r="P207" s="218"/>
      <c r="Q207" s="218"/>
      <c r="R207" s="218"/>
      <c r="S207" s="218"/>
      <c r="T207" s="219"/>
      <c r="AT207" s="220" t="s">
        <v>184</v>
      </c>
      <c r="AU207" s="220" t="s">
        <v>80</v>
      </c>
      <c r="AV207" s="14" t="s">
        <v>82</v>
      </c>
      <c r="AW207" s="14" t="s">
        <v>35</v>
      </c>
      <c r="AX207" s="14" t="s">
        <v>73</v>
      </c>
      <c r="AY207" s="220" t="s">
        <v>171</v>
      </c>
    </row>
    <row r="208" spans="1:65" s="13" customFormat="1" ht="11.25">
      <c r="B208" s="200"/>
      <c r="C208" s="201"/>
      <c r="D208" s="193" t="s">
        <v>184</v>
      </c>
      <c r="E208" s="202" t="s">
        <v>19</v>
      </c>
      <c r="F208" s="203" t="s">
        <v>1804</v>
      </c>
      <c r="G208" s="201"/>
      <c r="H208" s="202" t="s">
        <v>19</v>
      </c>
      <c r="I208" s="204"/>
      <c r="J208" s="201"/>
      <c r="K208" s="201"/>
      <c r="L208" s="205"/>
      <c r="M208" s="206"/>
      <c r="N208" s="207"/>
      <c r="O208" s="207"/>
      <c r="P208" s="207"/>
      <c r="Q208" s="207"/>
      <c r="R208" s="207"/>
      <c r="S208" s="207"/>
      <c r="T208" s="208"/>
      <c r="AT208" s="209" t="s">
        <v>184</v>
      </c>
      <c r="AU208" s="209" t="s">
        <v>80</v>
      </c>
      <c r="AV208" s="13" t="s">
        <v>80</v>
      </c>
      <c r="AW208" s="13" t="s">
        <v>35</v>
      </c>
      <c r="AX208" s="13" t="s">
        <v>73</v>
      </c>
      <c r="AY208" s="209" t="s">
        <v>171</v>
      </c>
    </row>
    <row r="209" spans="1:65" s="14" customFormat="1" ht="11.25">
      <c r="B209" s="210"/>
      <c r="C209" s="211"/>
      <c r="D209" s="193" t="s">
        <v>184</v>
      </c>
      <c r="E209" s="212" t="s">
        <v>19</v>
      </c>
      <c r="F209" s="213" t="s">
        <v>1805</v>
      </c>
      <c r="G209" s="211"/>
      <c r="H209" s="214">
        <v>7.3440000000000003</v>
      </c>
      <c r="I209" s="215"/>
      <c r="J209" s="211"/>
      <c r="K209" s="211"/>
      <c r="L209" s="216"/>
      <c r="M209" s="217"/>
      <c r="N209" s="218"/>
      <c r="O209" s="218"/>
      <c r="P209" s="218"/>
      <c r="Q209" s="218"/>
      <c r="R209" s="218"/>
      <c r="S209" s="218"/>
      <c r="T209" s="219"/>
      <c r="AT209" s="220" t="s">
        <v>184</v>
      </c>
      <c r="AU209" s="220" t="s">
        <v>80</v>
      </c>
      <c r="AV209" s="14" t="s">
        <v>82</v>
      </c>
      <c r="AW209" s="14" t="s">
        <v>35</v>
      </c>
      <c r="AX209" s="14" t="s">
        <v>73</v>
      </c>
      <c r="AY209" s="220" t="s">
        <v>171</v>
      </c>
    </row>
    <row r="210" spans="1:65" s="13" customFormat="1" ht="11.25">
      <c r="B210" s="200"/>
      <c r="C210" s="201"/>
      <c r="D210" s="193" t="s">
        <v>184</v>
      </c>
      <c r="E210" s="202" t="s">
        <v>19</v>
      </c>
      <c r="F210" s="203" t="s">
        <v>1806</v>
      </c>
      <c r="G210" s="201"/>
      <c r="H210" s="202" t="s">
        <v>19</v>
      </c>
      <c r="I210" s="204"/>
      <c r="J210" s="201"/>
      <c r="K210" s="201"/>
      <c r="L210" s="205"/>
      <c r="M210" s="206"/>
      <c r="N210" s="207"/>
      <c r="O210" s="207"/>
      <c r="P210" s="207"/>
      <c r="Q210" s="207"/>
      <c r="R210" s="207"/>
      <c r="S210" s="207"/>
      <c r="T210" s="208"/>
      <c r="AT210" s="209" t="s">
        <v>184</v>
      </c>
      <c r="AU210" s="209" t="s">
        <v>80</v>
      </c>
      <c r="AV210" s="13" t="s">
        <v>80</v>
      </c>
      <c r="AW210" s="13" t="s">
        <v>35</v>
      </c>
      <c r="AX210" s="13" t="s">
        <v>73</v>
      </c>
      <c r="AY210" s="209" t="s">
        <v>171</v>
      </c>
    </row>
    <row r="211" spans="1:65" s="14" customFormat="1" ht="11.25">
      <c r="B211" s="210"/>
      <c r="C211" s="211"/>
      <c r="D211" s="193" t="s">
        <v>184</v>
      </c>
      <c r="E211" s="212" t="s">
        <v>19</v>
      </c>
      <c r="F211" s="213" t="s">
        <v>1807</v>
      </c>
      <c r="G211" s="211"/>
      <c r="H211" s="214">
        <v>1.1519999999999999</v>
      </c>
      <c r="I211" s="215"/>
      <c r="J211" s="211"/>
      <c r="K211" s="211"/>
      <c r="L211" s="216"/>
      <c r="M211" s="217"/>
      <c r="N211" s="218"/>
      <c r="O211" s="218"/>
      <c r="P211" s="218"/>
      <c r="Q211" s="218"/>
      <c r="R211" s="218"/>
      <c r="S211" s="218"/>
      <c r="T211" s="219"/>
      <c r="AT211" s="220" t="s">
        <v>184</v>
      </c>
      <c r="AU211" s="220" t="s">
        <v>80</v>
      </c>
      <c r="AV211" s="14" t="s">
        <v>82</v>
      </c>
      <c r="AW211" s="14" t="s">
        <v>35</v>
      </c>
      <c r="AX211" s="14" t="s">
        <v>73</v>
      </c>
      <c r="AY211" s="220" t="s">
        <v>171</v>
      </c>
    </row>
    <row r="212" spans="1:65" s="13" customFormat="1" ht="11.25">
      <c r="B212" s="200"/>
      <c r="C212" s="201"/>
      <c r="D212" s="193" t="s">
        <v>184</v>
      </c>
      <c r="E212" s="202" t="s">
        <v>19</v>
      </c>
      <c r="F212" s="203" t="s">
        <v>1798</v>
      </c>
      <c r="G212" s="201"/>
      <c r="H212" s="202" t="s">
        <v>19</v>
      </c>
      <c r="I212" s="204"/>
      <c r="J212" s="201"/>
      <c r="K212" s="201"/>
      <c r="L212" s="205"/>
      <c r="M212" s="206"/>
      <c r="N212" s="207"/>
      <c r="O212" s="207"/>
      <c r="P212" s="207"/>
      <c r="Q212" s="207"/>
      <c r="R212" s="207"/>
      <c r="S212" s="207"/>
      <c r="T212" s="208"/>
      <c r="AT212" s="209" t="s">
        <v>184</v>
      </c>
      <c r="AU212" s="209" t="s">
        <v>80</v>
      </c>
      <c r="AV212" s="13" t="s">
        <v>80</v>
      </c>
      <c r="AW212" s="13" t="s">
        <v>35</v>
      </c>
      <c r="AX212" s="13" t="s">
        <v>73</v>
      </c>
      <c r="AY212" s="209" t="s">
        <v>171</v>
      </c>
    </row>
    <row r="213" spans="1:65" s="13" customFormat="1" ht="22.5">
      <c r="B213" s="200"/>
      <c r="C213" s="201"/>
      <c r="D213" s="193" t="s">
        <v>184</v>
      </c>
      <c r="E213" s="202" t="s">
        <v>19</v>
      </c>
      <c r="F213" s="203" t="s">
        <v>955</v>
      </c>
      <c r="G213" s="201"/>
      <c r="H213" s="202" t="s">
        <v>19</v>
      </c>
      <c r="I213" s="204"/>
      <c r="J213" s="201"/>
      <c r="K213" s="201"/>
      <c r="L213" s="205"/>
      <c r="M213" s="206"/>
      <c r="N213" s="207"/>
      <c r="O213" s="207"/>
      <c r="P213" s="207"/>
      <c r="Q213" s="207"/>
      <c r="R213" s="207"/>
      <c r="S213" s="207"/>
      <c r="T213" s="208"/>
      <c r="AT213" s="209" t="s">
        <v>184</v>
      </c>
      <c r="AU213" s="209" t="s">
        <v>80</v>
      </c>
      <c r="AV213" s="13" t="s">
        <v>80</v>
      </c>
      <c r="AW213" s="13" t="s">
        <v>35</v>
      </c>
      <c r="AX213" s="13" t="s">
        <v>73</v>
      </c>
      <c r="AY213" s="209" t="s">
        <v>171</v>
      </c>
    </row>
    <row r="214" spans="1:65" s="14" customFormat="1" ht="11.25">
      <c r="B214" s="210"/>
      <c r="C214" s="211"/>
      <c r="D214" s="193" t="s">
        <v>184</v>
      </c>
      <c r="E214" s="212" t="s">
        <v>19</v>
      </c>
      <c r="F214" s="213" t="s">
        <v>1811</v>
      </c>
      <c r="G214" s="211"/>
      <c r="H214" s="214">
        <v>84.456000000000003</v>
      </c>
      <c r="I214" s="215"/>
      <c r="J214" s="211"/>
      <c r="K214" s="211"/>
      <c r="L214" s="216"/>
      <c r="M214" s="217"/>
      <c r="N214" s="218"/>
      <c r="O214" s="218"/>
      <c r="P214" s="218"/>
      <c r="Q214" s="218"/>
      <c r="R214" s="218"/>
      <c r="S214" s="218"/>
      <c r="T214" s="219"/>
      <c r="AT214" s="220" t="s">
        <v>184</v>
      </c>
      <c r="AU214" s="220" t="s">
        <v>80</v>
      </c>
      <c r="AV214" s="14" t="s">
        <v>82</v>
      </c>
      <c r="AW214" s="14" t="s">
        <v>35</v>
      </c>
      <c r="AX214" s="14" t="s">
        <v>73</v>
      </c>
      <c r="AY214" s="220" t="s">
        <v>171</v>
      </c>
    </row>
    <row r="215" spans="1:65" s="15" customFormat="1" ht="11.25">
      <c r="B215" s="221"/>
      <c r="C215" s="222"/>
      <c r="D215" s="193" t="s">
        <v>184</v>
      </c>
      <c r="E215" s="223" t="s">
        <v>19</v>
      </c>
      <c r="F215" s="224" t="s">
        <v>189</v>
      </c>
      <c r="G215" s="222"/>
      <c r="H215" s="225">
        <v>128.142</v>
      </c>
      <c r="I215" s="226"/>
      <c r="J215" s="222"/>
      <c r="K215" s="222"/>
      <c r="L215" s="227"/>
      <c r="M215" s="228"/>
      <c r="N215" s="229"/>
      <c r="O215" s="229"/>
      <c r="P215" s="229"/>
      <c r="Q215" s="229"/>
      <c r="R215" s="229"/>
      <c r="S215" s="229"/>
      <c r="T215" s="230"/>
      <c r="AT215" s="231" t="s">
        <v>184</v>
      </c>
      <c r="AU215" s="231" t="s">
        <v>80</v>
      </c>
      <c r="AV215" s="15" t="s">
        <v>178</v>
      </c>
      <c r="AW215" s="15" t="s">
        <v>35</v>
      </c>
      <c r="AX215" s="15" t="s">
        <v>80</v>
      </c>
      <c r="AY215" s="231" t="s">
        <v>171</v>
      </c>
    </row>
    <row r="216" spans="1:65" s="2" customFormat="1" ht="21.75" customHeight="1">
      <c r="A216" s="36"/>
      <c r="B216" s="37"/>
      <c r="C216" s="180" t="s">
        <v>358</v>
      </c>
      <c r="D216" s="180" t="s">
        <v>173</v>
      </c>
      <c r="E216" s="181" t="s">
        <v>976</v>
      </c>
      <c r="F216" s="182" t="s">
        <v>977</v>
      </c>
      <c r="G216" s="183" t="s">
        <v>252</v>
      </c>
      <c r="H216" s="184">
        <v>85.914000000000001</v>
      </c>
      <c r="I216" s="185"/>
      <c r="J216" s="186">
        <f>ROUND(I216*H216,2)</f>
        <v>0</v>
      </c>
      <c r="K216" s="182" t="s">
        <v>839</v>
      </c>
      <c r="L216" s="41"/>
      <c r="M216" s="187" t="s">
        <v>19</v>
      </c>
      <c r="N216" s="188" t="s">
        <v>44</v>
      </c>
      <c r="O216" s="66"/>
      <c r="P216" s="189">
        <f>O216*H216</f>
        <v>0</v>
      </c>
      <c r="Q216" s="189">
        <v>0</v>
      </c>
      <c r="R216" s="189">
        <f>Q216*H216</f>
        <v>0</v>
      </c>
      <c r="S216" s="189">
        <v>0</v>
      </c>
      <c r="T216" s="190">
        <f>S216*H216</f>
        <v>0</v>
      </c>
      <c r="U216" s="36"/>
      <c r="V216" s="36"/>
      <c r="W216" s="36"/>
      <c r="X216" s="36"/>
      <c r="Y216" s="36"/>
      <c r="Z216" s="36"/>
      <c r="AA216" s="36"/>
      <c r="AB216" s="36"/>
      <c r="AC216" s="36"/>
      <c r="AD216" s="36"/>
      <c r="AE216" s="36"/>
      <c r="AR216" s="191" t="s">
        <v>951</v>
      </c>
      <c r="AT216" s="191" t="s">
        <v>173</v>
      </c>
      <c r="AU216" s="191" t="s">
        <v>80</v>
      </c>
      <c r="AY216" s="19" t="s">
        <v>171</v>
      </c>
      <c r="BE216" s="192">
        <f>IF(N216="základní",J216,0)</f>
        <v>0</v>
      </c>
      <c r="BF216" s="192">
        <f>IF(N216="snížená",J216,0)</f>
        <v>0</v>
      </c>
      <c r="BG216" s="192">
        <f>IF(N216="zákl. přenesená",J216,0)</f>
        <v>0</v>
      </c>
      <c r="BH216" s="192">
        <f>IF(N216="sníž. přenesená",J216,0)</f>
        <v>0</v>
      </c>
      <c r="BI216" s="192">
        <f>IF(N216="nulová",J216,0)</f>
        <v>0</v>
      </c>
      <c r="BJ216" s="19" t="s">
        <v>80</v>
      </c>
      <c r="BK216" s="192">
        <f>ROUND(I216*H216,2)</f>
        <v>0</v>
      </c>
      <c r="BL216" s="19" t="s">
        <v>951</v>
      </c>
      <c r="BM216" s="191" t="s">
        <v>1812</v>
      </c>
    </row>
    <row r="217" spans="1:65" s="2" customFormat="1" ht="29.25">
      <c r="A217" s="36"/>
      <c r="B217" s="37"/>
      <c r="C217" s="38"/>
      <c r="D217" s="193" t="s">
        <v>180</v>
      </c>
      <c r="E217" s="38"/>
      <c r="F217" s="194" t="s">
        <v>979</v>
      </c>
      <c r="G217" s="38"/>
      <c r="H217" s="38"/>
      <c r="I217" s="195"/>
      <c r="J217" s="38"/>
      <c r="K217" s="38"/>
      <c r="L217" s="41"/>
      <c r="M217" s="196"/>
      <c r="N217" s="197"/>
      <c r="O217" s="66"/>
      <c r="P217" s="66"/>
      <c r="Q217" s="66"/>
      <c r="R217" s="66"/>
      <c r="S217" s="66"/>
      <c r="T217" s="67"/>
      <c r="U217" s="36"/>
      <c r="V217" s="36"/>
      <c r="W217" s="36"/>
      <c r="X217" s="36"/>
      <c r="Y217" s="36"/>
      <c r="Z217" s="36"/>
      <c r="AA217" s="36"/>
      <c r="AB217" s="36"/>
      <c r="AC217" s="36"/>
      <c r="AD217" s="36"/>
      <c r="AE217" s="36"/>
      <c r="AT217" s="19" t="s">
        <v>180</v>
      </c>
      <c r="AU217" s="19" t="s">
        <v>80</v>
      </c>
    </row>
    <row r="218" spans="1:65" s="13" customFormat="1" ht="11.25">
      <c r="B218" s="200"/>
      <c r="C218" s="201"/>
      <c r="D218" s="193" t="s">
        <v>184</v>
      </c>
      <c r="E218" s="202" t="s">
        <v>19</v>
      </c>
      <c r="F218" s="203" t="s">
        <v>1801</v>
      </c>
      <c r="G218" s="201"/>
      <c r="H218" s="202" t="s">
        <v>19</v>
      </c>
      <c r="I218" s="204"/>
      <c r="J218" s="201"/>
      <c r="K218" s="201"/>
      <c r="L218" s="205"/>
      <c r="M218" s="206"/>
      <c r="N218" s="207"/>
      <c r="O218" s="207"/>
      <c r="P218" s="207"/>
      <c r="Q218" s="207"/>
      <c r="R218" s="207"/>
      <c r="S218" s="207"/>
      <c r="T218" s="208"/>
      <c r="AT218" s="209" t="s">
        <v>184</v>
      </c>
      <c r="AU218" s="209" t="s">
        <v>80</v>
      </c>
      <c r="AV218" s="13" t="s">
        <v>80</v>
      </c>
      <c r="AW218" s="13" t="s">
        <v>35</v>
      </c>
      <c r="AX218" s="13" t="s">
        <v>73</v>
      </c>
      <c r="AY218" s="209" t="s">
        <v>171</v>
      </c>
    </row>
    <row r="219" spans="1:65" s="13" customFormat="1" ht="11.25">
      <c r="B219" s="200"/>
      <c r="C219" s="201"/>
      <c r="D219" s="193" t="s">
        <v>184</v>
      </c>
      <c r="E219" s="202" t="s">
        <v>19</v>
      </c>
      <c r="F219" s="203" t="s">
        <v>1809</v>
      </c>
      <c r="G219" s="201"/>
      <c r="H219" s="202" t="s">
        <v>19</v>
      </c>
      <c r="I219" s="204"/>
      <c r="J219" s="201"/>
      <c r="K219" s="201"/>
      <c r="L219" s="205"/>
      <c r="M219" s="206"/>
      <c r="N219" s="207"/>
      <c r="O219" s="207"/>
      <c r="P219" s="207"/>
      <c r="Q219" s="207"/>
      <c r="R219" s="207"/>
      <c r="S219" s="207"/>
      <c r="T219" s="208"/>
      <c r="AT219" s="209" t="s">
        <v>184</v>
      </c>
      <c r="AU219" s="209" t="s">
        <v>80</v>
      </c>
      <c r="AV219" s="13" t="s">
        <v>80</v>
      </c>
      <c r="AW219" s="13" t="s">
        <v>35</v>
      </c>
      <c r="AX219" s="13" t="s">
        <v>73</v>
      </c>
      <c r="AY219" s="209" t="s">
        <v>171</v>
      </c>
    </row>
    <row r="220" spans="1:65" s="14" customFormat="1" ht="11.25">
      <c r="B220" s="210"/>
      <c r="C220" s="211"/>
      <c r="D220" s="193" t="s">
        <v>184</v>
      </c>
      <c r="E220" s="212" t="s">
        <v>19</v>
      </c>
      <c r="F220" s="213" t="s">
        <v>1810</v>
      </c>
      <c r="G220" s="211"/>
      <c r="H220" s="214">
        <v>35.19</v>
      </c>
      <c r="I220" s="215"/>
      <c r="J220" s="211"/>
      <c r="K220" s="211"/>
      <c r="L220" s="216"/>
      <c r="M220" s="217"/>
      <c r="N220" s="218"/>
      <c r="O220" s="218"/>
      <c r="P220" s="218"/>
      <c r="Q220" s="218"/>
      <c r="R220" s="218"/>
      <c r="S220" s="218"/>
      <c r="T220" s="219"/>
      <c r="AT220" s="220" t="s">
        <v>184</v>
      </c>
      <c r="AU220" s="220" t="s">
        <v>80</v>
      </c>
      <c r="AV220" s="14" t="s">
        <v>82</v>
      </c>
      <c r="AW220" s="14" t="s">
        <v>35</v>
      </c>
      <c r="AX220" s="14" t="s">
        <v>73</v>
      </c>
      <c r="AY220" s="220" t="s">
        <v>171</v>
      </c>
    </row>
    <row r="221" spans="1:65" s="13" customFormat="1" ht="11.25">
      <c r="B221" s="200"/>
      <c r="C221" s="201"/>
      <c r="D221" s="193" t="s">
        <v>184</v>
      </c>
      <c r="E221" s="202" t="s">
        <v>19</v>
      </c>
      <c r="F221" s="203" t="s">
        <v>1804</v>
      </c>
      <c r="G221" s="201"/>
      <c r="H221" s="202" t="s">
        <v>19</v>
      </c>
      <c r="I221" s="204"/>
      <c r="J221" s="201"/>
      <c r="K221" s="201"/>
      <c r="L221" s="205"/>
      <c r="M221" s="206"/>
      <c r="N221" s="207"/>
      <c r="O221" s="207"/>
      <c r="P221" s="207"/>
      <c r="Q221" s="207"/>
      <c r="R221" s="207"/>
      <c r="S221" s="207"/>
      <c r="T221" s="208"/>
      <c r="AT221" s="209" t="s">
        <v>184</v>
      </c>
      <c r="AU221" s="209" t="s">
        <v>80</v>
      </c>
      <c r="AV221" s="13" t="s">
        <v>80</v>
      </c>
      <c r="AW221" s="13" t="s">
        <v>35</v>
      </c>
      <c r="AX221" s="13" t="s">
        <v>73</v>
      </c>
      <c r="AY221" s="209" t="s">
        <v>171</v>
      </c>
    </row>
    <row r="222" spans="1:65" s="14" customFormat="1" ht="11.25">
      <c r="B222" s="210"/>
      <c r="C222" s="211"/>
      <c r="D222" s="193" t="s">
        <v>184</v>
      </c>
      <c r="E222" s="212" t="s">
        <v>19</v>
      </c>
      <c r="F222" s="213" t="s">
        <v>1805</v>
      </c>
      <c r="G222" s="211"/>
      <c r="H222" s="214">
        <v>7.3440000000000003</v>
      </c>
      <c r="I222" s="215"/>
      <c r="J222" s="211"/>
      <c r="K222" s="211"/>
      <c r="L222" s="216"/>
      <c r="M222" s="217"/>
      <c r="N222" s="218"/>
      <c r="O222" s="218"/>
      <c r="P222" s="218"/>
      <c r="Q222" s="218"/>
      <c r="R222" s="218"/>
      <c r="S222" s="218"/>
      <c r="T222" s="219"/>
      <c r="AT222" s="220" t="s">
        <v>184</v>
      </c>
      <c r="AU222" s="220" t="s">
        <v>80</v>
      </c>
      <c r="AV222" s="14" t="s">
        <v>82</v>
      </c>
      <c r="AW222" s="14" t="s">
        <v>35</v>
      </c>
      <c r="AX222" s="14" t="s">
        <v>73</v>
      </c>
      <c r="AY222" s="220" t="s">
        <v>171</v>
      </c>
    </row>
    <row r="223" spans="1:65" s="13" customFormat="1" ht="11.25">
      <c r="B223" s="200"/>
      <c r="C223" s="201"/>
      <c r="D223" s="193" t="s">
        <v>184</v>
      </c>
      <c r="E223" s="202" t="s">
        <v>19</v>
      </c>
      <c r="F223" s="203" t="s">
        <v>1806</v>
      </c>
      <c r="G223" s="201"/>
      <c r="H223" s="202" t="s">
        <v>19</v>
      </c>
      <c r="I223" s="204"/>
      <c r="J223" s="201"/>
      <c r="K223" s="201"/>
      <c r="L223" s="205"/>
      <c r="M223" s="206"/>
      <c r="N223" s="207"/>
      <c r="O223" s="207"/>
      <c r="P223" s="207"/>
      <c r="Q223" s="207"/>
      <c r="R223" s="207"/>
      <c r="S223" s="207"/>
      <c r="T223" s="208"/>
      <c r="AT223" s="209" t="s">
        <v>184</v>
      </c>
      <c r="AU223" s="209" t="s">
        <v>80</v>
      </c>
      <c r="AV223" s="13" t="s">
        <v>80</v>
      </c>
      <c r="AW223" s="13" t="s">
        <v>35</v>
      </c>
      <c r="AX223" s="13" t="s">
        <v>73</v>
      </c>
      <c r="AY223" s="209" t="s">
        <v>171</v>
      </c>
    </row>
    <row r="224" spans="1:65" s="14" customFormat="1" ht="11.25">
      <c r="B224" s="210"/>
      <c r="C224" s="211"/>
      <c r="D224" s="193" t="s">
        <v>184</v>
      </c>
      <c r="E224" s="212" t="s">
        <v>19</v>
      </c>
      <c r="F224" s="213" t="s">
        <v>1807</v>
      </c>
      <c r="G224" s="211"/>
      <c r="H224" s="214">
        <v>1.1519999999999999</v>
      </c>
      <c r="I224" s="215"/>
      <c r="J224" s="211"/>
      <c r="K224" s="211"/>
      <c r="L224" s="216"/>
      <c r="M224" s="217"/>
      <c r="N224" s="218"/>
      <c r="O224" s="218"/>
      <c r="P224" s="218"/>
      <c r="Q224" s="218"/>
      <c r="R224" s="218"/>
      <c r="S224" s="218"/>
      <c r="T224" s="219"/>
      <c r="AT224" s="220" t="s">
        <v>184</v>
      </c>
      <c r="AU224" s="220" t="s">
        <v>80</v>
      </c>
      <c r="AV224" s="14" t="s">
        <v>82</v>
      </c>
      <c r="AW224" s="14" t="s">
        <v>35</v>
      </c>
      <c r="AX224" s="14" t="s">
        <v>73</v>
      </c>
      <c r="AY224" s="220" t="s">
        <v>171</v>
      </c>
    </row>
    <row r="225" spans="1:65" s="13" customFormat="1" ht="11.25">
      <c r="B225" s="200"/>
      <c r="C225" s="201"/>
      <c r="D225" s="193" t="s">
        <v>184</v>
      </c>
      <c r="E225" s="202" t="s">
        <v>19</v>
      </c>
      <c r="F225" s="203" t="s">
        <v>1798</v>
      </c>
      <c r="G225" s="201"/>
      <c r="H225" s="202" t="s">
        <v>19</v>
      </c>
      <c r="I225" s="204"/>
      <c r="J225" s="201"/>
      <c r="K225" s="201"/>
      <c r="L225" s="205"/>
      <c r="M225" s="206"/>
      <c r="N225" s="207"/>
      <c r="O225" s="207"/>
      <c r="P225" s="207"/>
      <c r="Q225" s="207"/>
      <c r="R225" s="207"/>
      <c r="S225" s="207"/>
      <c r="T225" s="208"/>
      <c r="AT225" s="209" t="s">
        <v>184</v>
      </c>
      <c r="AU225" s="209" t="s">
        <v>80</v>
      </c>
      <c r="AV225" s="13" t="s">
        <v>80</v>
      </c>
      <c r="AW225" s="13" t="s">
        <v>35</v>
      </c>
      <c r="AX225" s="13" t="s">
        <v>73</v>
      </c>
      <c r="AY225" s="209" t="s">
        <v>171</v>
      </c>
    </row>
    <row r="226" spans="1:65" s="13" customFormat="1" ht="22.5">
      <c r="B226" s="200"/>
      <c r="C226" s="201"/>
      <c r="D226" s="193" t="s">
        <v>184</v>
      </c>
      <c r="E226" s="202" t="s">
        <v>19</v>
      </c>
      <c r="F226" s="203" t="s">
        <v>955</v>
      </c>
      <c r="G226" s="201"/>
      <c r="H226" s="202" t="s">
        <v>19</v>
      </c>
      <c r="I226" s="204"/>
      <c r="J226" s="201"/>
      <c r="K226" s="201"/>
      <c r="L226" s="205"/>
      <c r="M226" s="206"/>
      <c r="N226" s="207"/>
      <c r="O226" s="207"/>
      <c r="P226" s="207"/>
      <c r="Q226" s="207"/>
      <c r="R226" s="207"/>
      <c r="S226" s="207"/>
      <c r="T226" s="208"/>
      <c r="AT226" s="209" t="s">
        <v>184</v>
      </c>
      <c r="AU226" s="209" t="s">
        <v>80</v>
      </c>
      <c r="AV226" s="13" t="s">
        <v>80</v>
      </c>
      <c r="AW226" s="13" t="s">
        <v>35</v>
      </c>
      <c r="AX226" s="13" t="s">
        <v>73</v>
      </c>
      <c r="AY226" s="209" t="s">
        <v>171</v>
      </c>
    </row>
    <row r="227" spans="1:65" s="14" customFormat="1" ht="11.25">
      <c r="B227" s="210"/>
      <c r="C227" s="211"/>
      <c r="D227" s="193" t="s">
        <v>184</v>
      </c>
      <c r="E227" s="212" t="s">
        <v>19</v>
      </c>
      <c r="F227" s="213" t="s">
        <v>1799</v>
      </c>
      <c r="G227" s="211"/>
      <c r="H227" s="214">
        <v>42.228000000000002</v>
      </c>
      <c r="I227" s="215"/>
      <c r="J227" s="211"/>
      <c r="K227" s="211"/>
      <c r="L227" s="216"/>
      <c r="M227" s="217"/>
      <c r="N227" s="218"/>
      <c r="O227" s="218"/>
      <c r="P227" s="218"/>
      <c r="Q227" s="218"/>
      <c r="R227" s="218"/>
      <c r="S227" s="218"/>
      <c r="T227" s="219"/>
      <c r="AT227" s="220" t="s">
        <v>184</v>
      </c>
      <c r="AU227" s="220" t="s">
        <v>80</v>
      </c>
      <c r="AV227" s="14" t="s">
        <v>82</v>
      </c>
      <c r="AW227" s="14" t="s">
        <v>35</v>
      </c>
      <c r="AX227" s="14" t="s">
        <v>73</v>
      </c>
      <c r="AY227" s="220" t="s">
        <v>171</v>
      </c>
    </row>
    <row r="228" spans="1:65" s="15" customFormat="1" ht="11.25">
      <c r="B228" s="221"/>
      <c r="C228" s="222"/>
      <c r="D228" s="193" t="s">
        <v>184</v>
      </c>
      <c r="E228" s="223" t="s">
        <v>19</v>
      </c>
      <c r="F228" s="224" t="s">
        <v>189</v>
      </c>
      <c r="G228" s="222"/>
      <c r="H228" s="225">
        <v>85.914000000000001</v>
      </c>
      <c r="I228" s="226"/>
      <c r="J228" s="222"/>
      <c r="K228" s="222"/>
      <c r="L228" s="227"/>
      <c r="M228" s="228"/>
      <c r="N228" s="229"/>
      <c r="O228" s="229"/>
      <c r="P228" s="229"/>
      <c r="Q228" s="229"/>
      <c r="R228" s="229"/>
      <c r="S228" s="229"/>
      <c r="T228" s="230"/>
      <c r="AT228" s="231" t="s">
        <v>184</v>
      </c>
      <c r="AU228" s="231" t="s">
        <v>80</v>
      </c>
      <c r="AV228" s="15" t="s">
        <v>178</v>
      </c>
      <c r="AW228" s="15" t="s">
        <v>35</v>
      </c>
      <c r="AX228" s="15" t="s">
        <v>80</v>
      </c>
      <c r="AY228" s="231" t="s">
        <v>171</v>
      </c>
    </row>
    <row r="229" spans="1:65" s="2" customFormat="1" ht="21.75" customHeight="1">
      <c r="A229" s="36"/>
      <c r="B229" s="37"/>
      <c r="C229" s="180" t="s">
        <v>365</v>
      </c>
      <c r="D229" s="180" t="s">
        <v>173</v>
      </c>
      <c r="E229" s="181" t="s">
        <v>990</v>
      </c>
      <c r="F229" s="182" t="s">
        <v>991</v>
      </c>
      <c r="G229" s="183" t="s">
        <v>252</v>
      </c>
      <c r="H229" s="184">
        <v>21.114000000000001</v>
      </c>
      <c r="I229" s="185"/>
      <c r="J229" s="186">
        <f>ROUND(I229*H229,2)</f>
        <v>0</v>
      </c>
      <c r="K229" s="182" t="s">
        <v>839</v>
      </c>
      <c r="L229" s="41"/>
      <c r="M229" s="187" t="s">
        <v>19</v>
      </c>
      <c r="N229" s="188" t="s">
        <v>44</v>
      </c>
      <c r="O229" s="66"/>
      <c r="P229" s="189">
        <f>O229*H229</f>
        <v>0</v>
      </c>
      <c r="Q229" s="189">
        <v>0</v>
      </c>
      <c r="R229" s="189">
        <f>Q229*H229</f>
        <v>0</v>
      </c>
      <c r="S229" s="189">
        <v>0</v>
      </c>
      <c r="T229" s="190">
        <f>S229*H229</f>
        <v>0</v>
      </c>
      <c r="U229" s="36"/>
      <c r="V229" s="36"/>
      <c r="W229" s="36"/>
      <c r="X229" s="36"/>
      <c r="Y229" s="36"/>
      <c r="Z229" s="36"/>
      <c r="AA229" s="36"/>
      <c r="AB229" s="36"/>
      <c r="AC229" s="36"/>
      <c r="AD229" s="36"/>
      <c r="AE229" s="36"/>
      <c r="AR229" s="191" t="s">
        <v>951</v>
      </c>
      <c r="AT229" s="191" t="s">
        <v>173</v>
      </c>
      <c r="AU229" s="191" t="s">
        <v>80</v>
      </c>
      <c r="AY229" s="19" t="s">
        <v>171</v>
      </c>
      <c r="BE229" s="192">
        <f>IF(N229="základní",J229,0)</f>
        <v>0</v>
      </c>
      <c r="BF229" s="192">
        <f>IF(N229="snížená",J229,0)</f>
        <v>0</v>
      </c>
      <c r="BG229" s="192">
        <f>IF(N229="zákl. přenesená",J229,0)</f>
        <v>0</v>
      </c>
      <c r="BH229" s="192">
        <f>IF(N229="sníž. přenesená",J229,0)</f>
        <v>0</v>
      </c>
      <c r="BI229" s="192">
        <f>IF(N229="nulová",J229,0)</f>
        <v>0</v>
      </c>
      <c r="BJ229" s="19" t="s">
        <v>80</v>
      </c>
      <c r="BK229" s="192">
        <f>ROUND(I229*H229,2)</f>
        <v>0</v>
      </c>
      <c r="BL229" s="19" t="s">
        <v>951</v>
      </c>
      <c r="BM229" s="191" t="s">
        <v>1813</v>
      </c>
    </row>
    <row r="230" spans="1:65" s="2" customFormat="1" ht="58.5">
      <c r="A230" s="36"/>
      <c r="B230" s="37"/>
      <c r="C230" s="38"/>
      <c r="D230" s="193" t="s">
        <v>180</v>
      </c>
      <c r="E230" s="38"/>
      <c r="F230" s="194" t="s">
        <v>993</v>
      </c>
      <c r="G230" s="38"/>
      <c r="H230" s="38"/>
      <c r="I230" s="195"/>
      <c r="J230" s="38"/>
      <c r="K230" s="38"/>
      <c r="L230" s="41"/>
      <c r="M230" s="196"/>
      <c r="N230" s="197"/>
      <c r="O230" s="66"/>
      <c r="P230" s="66"/>
      <c r="Q230" s="66"/>
      <c r="R230" s="66"/>
      <c r="S230" s="66"/>
      <c r="T230" s="67"/>
      <c r="U230" s="36"/>
      <c r="V230" s="36"/>
      <c r="W230" s="36"/>
      <c r="X230" s="36"/>
      <c r="Y230" s="36"/>
      <c r="Z230" s="36"/>
      <c r="AA230" s="36"/>
      <c r="AB230" s="36"/>
      <c r="AC230" s="36"/>
      <c r="AD230" s="36"/>
      <c r="AE230" s="36"/>
      <c r="AT230" s="19" t="s">
        <v>180</v>
      </c>
      <c r="AU230" s="19" t="s">
        <v>80</v>
      </c>
    </row>
    <row r="231" spans="1:65" s="13" customFormat="1" ht="22.5">
      <c r="B231" s="200"/>
      <c r="C231" s="201"/>
      <c r="D231" s="193" t="s">
        <v>184</v>
      </c>
      <c r="E231" s="202" t="s">
        <v>19</v>
      </c>
      <c r="F231" s="203" t="s">
        <v>955</v>
      </c>
      <c r="G231" s="201"/>
      <c r="H231" s="202" t="s">
        <v>19</v>
      </c>
      <c r="I231" s="204"/>
      <c r="J231" s="201"/>
      <c r="K231" s="201"/>
      <c r="L231" s="205"/>
      <c r="M231" s="206"/>
      <c r="N231" s="207"/>
      <c r="O231" s="207"/>
      <c r="P231" s="207"/>
      <c r="Q231" s="207"/>
      <c r="R231" s="207"/>
      <c r="S231" s="207"/>
      <c r="T231" s="208"/>
      <c r="AT231" s="209" t="s">
        <v>184</v>
      </c>
      <c r="AU231" s="209" t="s">
        <v>80</v>
      </c>
      <c r="AV231" s="13" t="s">
        <v>80</v>
      </c>
      <c r="AW231" s="13" t="s">
        <v>35</v>
      </c>
      <c r="AX231" s="13" t="s">
        <v>73</v>
      </c>
      <c r="AY231" s="209" t="s">
        <v>171</v>
      </c>
    </row>
    <row r="232" spans="1:65" s="14" customFormat="1" ht="11.25">
      <c r="B232" s="210"/>
      <c r="C232" s="211"/>
      <c r="D232" s="193" t="s">
        <v>184</v>
      </c>
      <c r="E232" s="212" t="s">
        <v>19</v>
      </c>
      <c r="F232" s="213" t="s">
        <v>1814</v>
      </c>
      <c r="G232" s="211"/>
      <c r="H232" s="214">
        <v>21.114000000000001</v>
      </c>
      <c r="I232" s="215"/>
      <c r="J232" s="211"/>
      <c r="K232" s="211"/>
      <c r="L232" s="216"/>
      <c r="M232" s="217"/>
      <c r="N232" s="218"/>
      <c r="O232" s="218"/>
      <c r="P232" s="218"/>
      <c r="Q232" s="218"/>
      <c r="R232" s="218"/>
      <c r="S232" s="218"/>
      <c r="T232" s="219"/>
      <c r="AT232" s="220" t="s">
        <v>184</v>
      </c>
      <c r="AU232" s="220" t="s">
        <v>80</v>
      </c>
      <c r="AV232" s="14" t="s">
        <v>82</v>
      </c>
      <c r="AW232" s="14" t="s">
        <v>35</v>
      </c>
      <c r="AX232" s="14" t="s">
        <v>73</v>
      </c>
      <c r="AY232" s="220" t="s">
        <v>171</v>
      </c>
    </row>
    <row r="233" spans="1:65" s="15" customFormat="1" ht="11.25">
      <c r="B233" s="221"/>
      <c r="C233" s="222"/>
      <c r="D233" s="193" t="s">
        <v>184</v>
      </c>
      <c r="E233" s="223" t="s">
        <v>19</v>
      </c>
      <c r="F233" s="224" t="s">
        <v>189</v>
      </c>
      <c r="G233" s="222"/>
      <c r="H233" s="225">
        <v>21.114000000000001</v>
      </c>
      <c r="I233" s="226"/>
      <c r="J233" s="222"/>
      <c r="K233" s="222"/>
      <c r="L233" s="227"/>
      <c r="M233" s="228"/>
      <c r="N233" s="229"/>
      <c r="O233" s="229"/>
      <c r="P233" s="229"/>
      <c r="Q233" s="229"/>
      <c r="R233" s="229"/>
      <c r="S233" s="229"/>
      <c r="T233" s="230"/>
      <c r="AT233" s="231" t="s">
        <v>184</v>
      </c>
      <c r="AU233" s="231" t="s">
        <v>80</v>
      </c>
      <c r="AV233" s="15" t="s">
        <v>178</v>
      </c>
      <c r="AW233" s="15" t="s">
        <v>35</v>
      </c>
      <c r="AX233" s="15" t="s">
        <v>80</v>
      </c>
      <c r="AY233" s="231" t="s">
        <v>171</v>
      </c>
    </row>
    <row r="234" spans="1:65" s="2" customFormat="1" ht="16.5" customHeight="1">
      <c r="A234" s="36"/>
      <c r="B234" s="37"/>
      <c r="C234" s="180" t="s">
        <v>377</v>
      </c>
      <c r="D234" s="180" t="s">
        <v>173</v>
      </c>
      <c r="E234" s="181" t="s">
        <v>994</v>
      </c>
      <c r="F234" s="182" t="s">
        <v>995</v>
      </c>
      <c r="G234" s="183" t="s">
        <v>252</v>
      </c>
      <c r="H234" s="184">
        <v>1.2999999999999999E-2</v>
      </c>
      <c r="I234" s="185"/>
      <c r="J234" s="186">
        <f>ROUND(I234*H234,2)</f>
        <v>0</v>
      </c>
      <c r="K234" s="182" t="s">
        <v>839</v>
      </c>
      <c r="L234" s="41"/>
      <c r="M234" s="187" t="s">
        <v>19</v>
      </c>
      <c r="N234" s="188" t="s">
        <v>44</v>
      </c>
      <c r="O234" s="66"/>
      <c r="P234" s="189">
        <f>O234*H234</f>
        <v>0</v>
      </c>
      <c r="Q234" s="189">
        <v>0</v>
      </c>
      <c r="R234" s="189">
        <f>Q234*H234</f>
        <v>0</v>
      </c>
      <c r="S234" s="189">
        <v>0</v>
      </c>
      <c r="T234" s="190">
        <f>S234*H234</f>
        <v>0</v>
      </c>
      <c r="U234" s="36"/>
      <c r="V234" s="36"/>
      <c r="W234" s="36"/>
      <c r="X234" s="36"/>
      <c r="Y234" s="36"/>
      <c r="Z234" s="36"/>
      <c r="AA234" s="36"/>
      <c r="AB234" s="36"/>
      <c r="AC234" s="36"/>
      <c r="AD234" s="36"/>
      <c r="AE234" s="36"/>
      <c r="AR234" s="191" t="s">
        <v>951</v>
      </c>
      <c r="AT234" s="191" t="s">
        <v>173</v>
      </c>
      <c r="AU234" s="191" t="s">
        <v>80</v>
      </c>
      <c r="AY234" s="19" t="s">
        <v>171</v>
      </c>
      <c r="BE234" s="192">
        <f>IF(N234="základní",J234,0)</f>
        <v>0</v>
      </c>
      <c r="BF234" s="192">
        <f>IF(N234="snížená",J234,0)</f>
        <v>0</v>
      </c>
      <c r="BG234" s="192">
        <f>IF(N234="zákl. přenesená",J234,0)</f>
        <v>0</v>
      </c>
      <c r="BH234" s="192">
        <f>IF(N234="sníž. přenesená",J234,0)</f>
        <v>0</v>
      </c>
      <c r="BI234" s="192">
        <f>IF(N234="nulová",J234,0)</f>
        <v>0</v>
      </c>
      <c r="BJ234" s="19" t="s">
        <v>80</v>
      </c>
      <c r="BK234" s="192">
        <f>ROUND(I234*H234,2)</f>
        <v>0</v>
      </c>
      <c r="BL234" s="19" t="s">
        <v>951</v>
      </c>
      <c r="BM234" s="191" t="s">
        <v>1815</v>
      </c>
    </row>
    <row r="235" spans="1:65" s="2" customFormat="1" ht="58.5">
      <c r="A235" s="36"/>
      <c r="B235" s="37"/>
      <c r="C235" s="38"/>
      <c r="D235" s="193" t="s">
        <v>180</v>
      </c>
      <c r="E235" s="38"/>
      <c r="F235" s="194" t="s">
        <v>997</v>
      </c>
      <c r="G235" s="38"/>
      <c r="H235" s="38"/>
      <c r="I235" s="195"/>
      <c r="J235" s="38"/>
      <c r="K235" s="38"/>
      <c r="L235" s="41"/>
      <c r="M235" s="196"/>
      <c r="N235" s="197"/>
      <c r="O235" s="66"/>
      <c r="P235" s="66"/>
      <c r="Q235" s="66"/>
      <c r="R235" s="66"/>
      <c r="S235" s="66"/>
      <c r="T235" s="67"/>
      <c r="U235" s="36"/>
      <c r="V235" s="36"/>
      <c r="W235" s="36"/>
      <c r="X235" s="36"/>
      <c r="Y235" s="36"/>
      <c r="Z235" s="36"/>
      <c r="AA235" s="36"/>
      <c r="AB235" s="36"/>
      <c r="AC235" s="36"/>
      <c r="AD235" s="36"/>
      <c r="AE235" s="36"/>
      <c r="AT235" s="19" t="s">
        <v>180</v>
      </c>
      <c r="AU235" s="19" t="s">
        <v>80</v>
      </c>
    </row>
    <row r="236" spans="1:65" s="13" customFormat="1" ht="11.25">
      <c r="B236" s="200"/>
      <c r="C236" s="201"/>
      <c r="D236" s="193" t="s">
        <v>184</v>
      </c>
      <c r="E236" s="202" t="s">
        <v>19</v>
      </c>
      <c r="F236" s="203" t="s">
        <v>998</v>
      </c>
      <c r="G236" s="201"/>
      <c r="H236" s="202" t="s">
        <v>19</v>
      </c>
      <c r="I236" s="204"/>
      <c r="J236" s="201"/>
      <c r="K236" s="201"/>
      <c r="L236" s="205"/>
      <c r="M236" s="206"/>
      <c r="N236" s="207"/>
      <c r="O236" s="207"/>
      <c r="P236" s="207"/>
      <c r="Q236" s="207"/>
      <c r="R236" s="207"/>
      <c r="S236" s="207"/>
      <c r="T236" s="208"/>
      <c r="AT236" s="209" t="s">
        <v>184</v>
      </c>
      <c r="AU236" s="209" t="s">
        <v>80</v>
      </c>
      <c r="AV236" s="13" t="s">
        <v>80</v>
      </c>
      <c r="AW236" s="13" t="s">
        <v>35</v>
      </c>
      <c r="AX236" s="13" t="s">
        <v>73</v>
      </c>
      <c r="AY236" s="209" t="s">
        <v>171</v>
      </c>
    </row>
    <row r="237" spans="1:65" s="14" customFormat="1" ht="11.25">
      <c r="B237" s="210"/>
      <c r="C237" s="211"/>
      <c r="D237" s="193" t="s">
        <v>184</v>
      </c>
      <c r="E237" s="212" t="s">
        <v>19</v>
      </c>
      <c r="F237" s="213" t="s">
        <v>1325</v>
      </c>
      <c r="G237" s="211"/>
      <c r="H237" s="214">
        <v>1.2999999999999999E-2</v>
      </c>
      <c r="I237" s="215"/>
      <c r="J237" s="211"/>
      <c r="K237" s="211"/>
      <c r="L237" s="216"/>
      <c r="M237" s="217"/>
      <c r="N237" s="218"/>
      <c r="O237" s="218"/>
      <c r="P237" s="218"/>
      <c r="Q237" s="218"/>
      <c r="R237" s="218"/>
      <c r="S237" s="218"/>
      <c r="T237" s="219"/>
      <c r="AT237" s="220" t="s">
        <v>184</v>
      </c>
      <c r="AU237" s="220" t="s">
        <v>80</v>
      </c>
      <c r="AV237" s="14" t="s">
        <v>82</v>
      </c>
      <c r="AW237" s="14" t="s">
        <v>35</v>
      </c>
      <c r="AX237" s="14" t="s">
        <v>73</v>
      </c>
      <c r="AY237" s="220" t="s">
        <v>171</v>
      </c>
    </row>
    <row r="238" spans="1:65" s="15" customFormat="1" ht="11.25">
      <c r="B238" s="221"/>
      <c r="C238" s="222"/>
      <c r="D238" s="193" t="s">
        <v>184</v>
      </c>
      <c r="E238" s="223" t="s">
        <v>19</v>
      </c>
      <c r="F238" s="224" t="s">
        <v>189</v>
      </c>
      <c r="G238" s="222"/>
      <c r="H238" s="225">
        <v>1.2999999999999999E-2</v>
      </c>
      <c r="I238" s="226"/>
      <c r="J238" s="222"/>
      <c r="K238" s="222"/>
      <c r="L238" s="227"/>
      <c r="M238" s="253"/>
      <c r="N238" s="254"/>
      <c r="O238" s="254"/>
      <c r="P238" s="254"/>
      <c r="Q238" s="254"/>
      <c r="R238" s="254"/>
      <c r="S238" s="254"/>
      <c r="T238" s="255"/>
      <c r="AT238" s="231" t="s">
        <v>184</v>
      </c>
      <c r="AU238" s="231" t="s">
        <v>80</v>
      </c>
      <c r="AV238" s="15" t="s">
        <v>178</v>
      </c>
      <c r="AW238" s="15" t="s">
        <v>35</v>
      </c>
      <c r="AX238" s="15" t="s">
        <v>80</v>
      </c>
      <c r="AY238" s="231" t="s">
        <v>171</v>
      </c>
    </row>
    <row r="239" spans="1:65" s="2" customFormat="1" ht="6.95" customHeight="1">
      <c r="A239" s="36"/>
      <c r="B239" s="49"/>
      <c r="C239" s="50"/>
      <c r="D239" s="50"/>
      <c r="E239" s="50"/>
      <c r="F239" s="50"/>
      <c r="G239" s="50"/>
      <c r="H239" s="50"/>
      <c r="I239" s="50"/>
      <c r="J239" s="50"/>
      <c r="K239" s="50"/>
      <c r="L239" s="41"/>
      <c r="M239" s="36"/>
      <c r="O239" s="36"/>
      <c r="P239" s="36"/>
      <c r="Q239" s="36"/>
      <c r="R239" s="36"/>
      <c r="S239" s="36"/>
      <c r="T239" s="36"/>
      <c r="U239" s="36"/>
      <c r="V239" s="36"/>
      <c r="W239" s="36"/>
      <c r="X239" s="36"/>
      <c r="Y239" s="36"/>
      <c r="Z239" s="36"/>
      <c r="AA239" s="36"/>
      <c r="AB239" s="36"/>
      <c r="AC239" s="36"/>
      <c r="AD239" s="36"/>
      <c r="AE239" s="36"/>
    </row>
  </sheetData>
  <sheetProtection algorithmName="SHA-512" hashValue="Z0bwT+NcuGGFPxgfZZnXcsKa5rPpApK8Kwm3WltGyiE2Ol/7X1Yk/G9WLcjqRwfexh0POoU2kRg1VRAotfUCnA==" saltValue="O5f2EjzuenODXa26rzUaKIAFtalnloUpq+G0UGHRqEfOTbGW6EoEz9rbOQ6v7k9A+6L62m7BdDogGu6BqZgkew==" spinCount="100000" sheet="1" objects="1" scenarios="1" formatColumns="0" formatRows="0" autoFilter="0"/>
  <autoFilter ref="C87:K238"/>
  <mergeCells count="12">
    <mergeCell ref="E80:H80"/>
    <mergeCell ref="L2:V2"/>
    <mergeCell ref="E50:H50"/>
    <mergeCell ref="E52:H52"/>
    <mergeCell ref="E54:H54"/>
    <mergeCell ref="E76:H76"/>
    <mergeCell ref="E78:H78"/>
    <mergeCell ref="E7:H7"/>
    <mergeCell ref="E9:H9"/>
    <mergeCell ref="E11:H11"/>
    <mergeCell ref="E20:H20"/>
    <mergeCell ref="E29:H29"/>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121"/>
  <sheetViews>
    <sheetView showGridLines="0" workbookViewId="0"/>
  </sheetViews>
  <sheetFormatPr defaultRowHeight="12.7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370"/>
      <c r="M2" s="370"/>
      <c r="N2" s="370"/>
      <c r="O2" s="370"/>
      <c r="P2" s="370"/>
      <c r="Q2" s="370"/>
      <c r="R2" s="370"/>
      <c r="S2" s="370"/>
      <c r="T2" s="370"/>
      <c r="U2" s="370"/>
      <c r="V2" s="370"/>
      <c r="AT2" s="19" t="s">
        <v>129</v>
      </c>
    </row>
    <row r="3" spans="1:46" s="1" customFormat="1" ht="6.95" customHeight="1">
      <c r="B3" s="110"/>
      <c r="C3" s="111"/>
      <c r="D3" s="111"/>
      <c r="E3" s="111"/>
      <c r="F3" s="111"/>
      <c r="G3" s="111"/>
      <c r="H3" s="111"/>
      <c r="I3" s="111"/>
      <c r="J3" s="111"/>
      <c r="K3" s="111"/>
      <c r="L3" s="22"/>
      <c r="AT3" s="19" t="s">
        <v>82</v>
      </c>
    </row>
    <row r="4" spans="1:46" s="1" customFormat="1" ht="24.95" customHeight="1">
      <c r="B4" s="22"/>
      <c r="D4" s="112" t="s">
        <v>133</v>
      </c>
      <c r="L4" s="22"/>
      <c r="M4" s="113" t="s">
        <v>10</v>
      </c>
      <c r="AT4" s="19" t="s">
        <v>4</v>
      </c>
    </row>
    <row r="5" spans="1:46" s="1" customFormat="1" ht="6.95" customHeight="1">
      <c r="B5" s="22"/>
      <c r="L5" s="22"/>
    </row>
    <row r="6" spans="1:46" s="1" customFormat="1" ht="12" customHeight="1">
      <c r="B6" s="22"/>
      <c r="D6" s="114" t="s">
        <v>16</v>
      </c>
      <c r="L6" s="22"/>
    </row>
    <row r="7" spans="1:46" s="1" customFormat="1" ht="16.5" customHeight="1">
      <c r="B7" s="22"/>
      <c r="E7" s="387" t="str">
        <f>'Rekapitulace stavby'!K6</f>
        <v>Oprava propustků na trati odb. Moravice - Svobodné Heřmanice</v>
      </c>
      <c r="F7" s="388"/>
      <c r="G7" s="388"/>
      <c r="H7" s="388"/>
      <c r="L7" s="22"/>
    </row>
    <row r="8" spans="1:46" s="1" customFormat="1" ht="12" customHeight="1">
      <c r="B8" s="22"/>
      <c r="D8" s="114" t="s">
        <v>134</v>
      </c>
      <c r="L8" s="22"/>
    </row>
    <row r="9" spans="1:46" s="2" customFormat="1" ht="16.5" customHeight="1">
      <c r="A9" s="36"/>
      <c r="B9" s="41"/>
      <c r="C9" s="36"/>
      <c r="D9" s="36"/>
      <c r="E9" s="387" t="s">
        <v>1577</v>
      </c>
      <c r="F9" s="389"/>
      <c r="G9" s="389"/>
      <c r="H9" s="389"/>
      <c r="I9" s="36"/>
      <c r="J9" s="36"/>
      <c r="K9" s="36"/>
      <c r="L9" s="115"/>
      <c r="S9" s="36"/>
      <c r="T9" s="36"/>
      <c r="U9" s="36"/>
      <c r="V9" s="36"/>
      <c r="W9" s="36"/>
      <c r="X9" s="36"/>
      <c r="Y9" s="36"/>
      <c r="Z9" s="36"/>
      <c r="AA9" s="36"/>
      <c r="AB9" s="36"/>
      <c r="AC9" s="36"/>
      <c r="AD9" s="36"/>
      <c r="AE9" s="36"/>
    </row>
    <row r="10" spans="1:46" s="2" customFormat="1" ht="12" customHeight="1">
      <c r="A10" s="36"/>
      <c r="B10" s="41"/>
      <c r="C10" s="36"/>
      <c r="D10" s="114" t="s">
        <v>136</v>
      </c>
      <c r="E10" s="36"/>
      <c r="F10" s="36"/>
      <c r="G10" s="36"/>
      <c r="H10" s="36"/>
      <c r="I10" s="36"/>
      <c r="J10" s="36"/>
      <c r="K10" s="36"/>
      <c r="L10" s="115"/>
      <c r="S10" s="36"/>
      <c r="T10" s="36"/>
      <c r="U10" s="36"/>
      <c r="V10" s="36"/>
      <c r="W10" s="36"/>
      <c r="X10" s="36"/>
      <c r="Y10" s="36"/>
      <c r="Z10" s="36"/>
      <c r="AA10" s="36"/>
      <c r="AB10" s="36"/>
      <c r="AC10" s="36"/>
      <c r="AD10" s="36"/>
      <c r="AE10" s="36"/>
    </row>
    <row r="11" spans="1:46" s="2" customFormat="1" ht="16.5" customHeight="1">
      <c r="A11" s="36"/>
      <c r="B11" s="41"/>
      <c r="C11" s="36"/>
      <c r="D11" s="36"/>
      <c r="E11" s="390" t="s">
        <v>1816</v>
      </c>
      <c r="F11" s="389"/>
      <c r="G11" s="389"/>
      <c r="H11" s="389"/>
      <c r="I11" s="36"/>
      <c r="J11" s="36"/>
      <c r="K11" s="36"/>
      <c r="L11" s="115"/>
      <c r="S11" s="36"/>
      <c r="T11" s="36"/>
      <c r="U11" s="36"/>
      <c r="V11" s="36"/>
      <c r="W11" s="36"/>
      <c r="X11" s="36"/>
      <c r="Y11" s="36"/>
      <c r="Z11" s="36"/>
      <c r="AA11" s="36"/>
      <c r="AB11" s="36"/>
      <c r="AC11" s="36"/>
      <c r="AD11" s="36"/>
      <c r="AE11" s="36"/>
    </row>
    <row r="12" spans="1:46" s="2" customFormat="1" ht="11.25">
      <c r="A12" s="36"/>
      <c r="B12" s="41"/>
      <c r="C12" s="36"/>
      <c r="D12" s="36"/>
      <c r="E12" s="36"/>
      <c r="F12" s="36"/>
      <c r="G12" s="36"/>
      <c r="H12" s="36"/>
      <c r="I12" s="36"/>
      <c r="J12" s="36"/>
      <c r="K12" s="36"/>
      <c r="L12" s="115"/>
      <c r="S12" s="36"/>
      <c r="T12" s="36"/>
      <c r="U12" s="36"/>
      <c r="V12" s="36"/>
      <c r="W12" s="36"/>
      <c r="X12" s="36"/>
      <c r="Y12" s="36"/>
      <c r="Z12" s="36"/>
      <c r="AA12" s="36"/>
      <c r="AB12" s="36"/>
      <c r="AC12" s="36"/>
      <c r="AD12" s="36"/>
      <c r="AE12" s="36"/>
    </row>
    <row r="13" spans="1:46" s="2" customFormat="1" ht="12" customHeight="1">
      <c r="A13" s="36"/>
      <c r="B13" s="41"/>
      <c r="C13" s="36"/>
      <c r="D13" s="114" t="s">
        <v>18</v>
      </c>
      <c r="E13" s="36"/>
      <c r="F13" s="105" t="s">
        <v>19</v>
      </c>
      <c r="G13" s="36"/>
      <c r="H13" s="36"/>
      <c r="I13" s="114" t="s">
        <v>20</v>
      </c>
      <c r="J13" s="105" t="s">
        <v>19</v>
      </c>
      <c r="K13" s="36"/>
      <c r="L13" s="115"/>
      <c r="S13" s="36"/>
      <c r="T13" s="36"/>
      <c r="U13" s="36"/>
      <c r="V13" s="36"/>
      <c r="W13" s="36"/>
      <c r="X13" s="36"/>
      <c r="Y13" s="36"/>
      <c r="Z13" s="36"/>
      <c r="AA13" s="36"/>
      <c r="AB13" s="36"/>
      <c r="AC13" s="36"/>
      <c r="AD13" s="36"/>
      <c r="AE13" s="36"/>
    </row>
    <row r="14" spans="1:46" s="2" customFormat="1" ht="12" customHeight="1">
      <c r="A14" s="36"/>
      <c r="B14" s="41"/>
      <c r="C14" s="36"/>
      <c r="D14" s="114" t="s">
        <v>21</v>
      </c>
      <c r="E14" s="36"/>
      <c r="F14" s="105" t="s">
        <v>22</v>
      </c>
      <c r="G14" s="36"/>
      <c r="H14" s="36"/>
      <c r="I14" s="114" t="s">
        <v>23</v>
      </c>
      <c r="J14" s="116" t="str">
        <f>'Rekapitulace stavby'!AN8</f>
        <v>10. 5. 2023</v>
      </c>
      <c r="K14" s="36"/>
      <c r="L14" s="115"/>
      <c r="S14" s="36"/>
      <c r="T14" s="36"/>
      <c r="U14" s="36"/>
      <c r="V14" s="36"/>
      <c r="W14" s="36"/>
      <c r="X14" s="36"/>
      <c r="Y14" s="36"/>
      <c r="Z14" s="36"/>
      <c r="AA14" s="36"/>
      <c r="AB14" s="36"/>
      <c r="AC14" s="36"/>
      <c r="AD14" s="36"/>
      <c r="AE14" s="36"/>
    </row>
    <row r="15" spans="1:46" s="2" customFormat="1" ht="10.9" customHeight="1">
      <c r="A15" s="36"/>
      <c r="B15" s="41"/>
      <c r="C15" s="36"/>
      <c r="D15" s="36"/>
      <c r="E15" s="36"/>
      <c r="F15" s="36"/>
      <c r="G15" s="36"/>
      <c r="H15" s="36"/>
      <c r="I15" s="36"/>
      <c r="J15" s="36"/>
      <c r="K15" s="36"/>
      <c r="L15" s="115"/>
      <c r="S15" s="36"/>
      <c r="T15" s="36"/>
      <c r="U15" s="36"/>
      <c r="V15" s="36"/>
      <c r="W15" s="36"/>
      <c r="X15" s="36"/>
      <c r="Y15" s="36"/>
      <c r="Z15" s="36"/>
      <c r="AA15" s="36"/>
      <c r="AB15" s="36"/>
      <c r="AC15" s="36"/>
      <c r="AD15" s="36"/>
      <c r="AE15" s="36"/>
    </row>
    <row r="16" spans="1:46" s="2" customFormat="1" ht="12" customHeight="1">
      <c r="A16" s="36"/>
      <c r="B16" s="41"/>
      <c r="C16" s="36"/>
      <c r="D16" s="114" t="s">
        <v>25</v>
      </c>
      <c r="E16" s="36"/>
      <c r="F16" s="36"/>
      <c r="G16" s="36"/>
      <c r="H16" s="36"/>
      <c r="I16" s="114" t="s">
        <v>26</v>
      </c>
      <c r="J16" s="105" t="s">
        <v>27</v>
      </c>
      <c r="K16" s="36"/>
      <c r="L16" s="115"/>
      <c r="S16" s="36"/>
      <c r="T16" s="36"/>
      <c r="U16" s="36"/>
      <c r="V16" s="36"/>
      <c r="W16" s="36"/>
      <c r="X16" s="36"/>
      <c r="Y16" s="36"/>
      <c r="Z16" s="36"/>
      <c r="AA16" s="36"/>
      <c r="AB16" s="36"/>
      <c r="AC16" s="36"/>
      <c r="AD16" s="36"/>
      <c r="AE16" s="36"/>
    </row>
    <row r="17" spans="1:31" s="2" customFormat="1" ht="18" customHeight="1">
      <c r="A17" s="36"/>
      <c r="B17" s="41"/>
      <c r="C17" s="36"/>
      <c r="D17" s="36"/>
      <c r="E17" s="105" t="s">
        <v>28</v>
      </c>
      <c r="F17" s="36"/>
      <c r="G17" s="36"/>
      <c r="H17" s="36"/>
      <c r="I17" s="114" t="s">
        <v>29</v>
      </c>
      <c r="J17" s="105" t="s">
        <v>30</v>
      </c>
      <c r="K17" s="36"/>
      <c r="L17" s="115"/>
      <c r="S17" s="36"/>
      <c r="T17" s="36"/>
      <c r="U17" s="36"/>
      <c r="V17" s="36"/>
      <c r="W17" s="36"/>
      <c r="X17" s="36"/>
      <c r="Y17" s="36"/>
      <c r="Z17" s="36"/>
      <c r="AA17" s="36"/>
      <c r="AB17" s="36"/>
      <c r="AC17" s="36"/>
      <c r="AD17" s="36"/>
      <c r="AE17" s="36"/>
    </row>
    <row r="18" spans="1:31" s="2" customFormat="1" ht="6.95" customHeight="1">
      <c r="A18" s="36"/>
      <c r="B18" s="41"/>
      <c r="C18" s="36"/>
      <c r="D18" s="36"/>
      <c r="E18" s="36"/>
      <c r="F18" s="36"/>
      <c r="G18" s="36"/>
      <c r="H18" s="36"/>
      <c r="I18" s="36"/>
      <c r="J18" s="36"/>
      <c r="K18" s="36"/>
      <c r="L18" s="115"/>
      <c r="S18" s="36"/>
      <c r="T18" s="36"/>
      <c r="U18" s="36"/>
      <c r="V18" s="36"/>
      <c r="W18" s="36"/>
      <c r="X18" s="36"/>
      <c r="Y18" s="36"/>
      <c r="Z18" s="36"/>
      <c r="AA18" s="36"/>
      <c r="AB18" s="36"/>
      <c r="AC18" s="36"/>
      <c r="AD18" s="36"/>
      <c r="AE18" s="36"/>
    </row>
    <row r="19" spans="1:31" s="2" customFormat="1" ht="12" customHeight="1">
      <c r="A19" s="36"/>
      <c r="B19" s="41"/>
      <c r="C19" s="36"/>
      <c r="D19" s="114" t="s">
        <v>31</v>
      </c>
      <c r="E19" s="36"/>
      <c r="F19" s="36"/>
      <c r="G19" s="36"/>
      <c r="H19" s="36"/>
      <c r="I19" s="114" t="s">
        <v>26</v>
      </c>
      <c r="J19" s="32" t="str">
        <f>'Rekapitulace stavby'!AN13</f>
        <v>Vyplň údaj</v>
      </c>
      <c r="K19" s="36"/>
      <c r="L19" s="115"/>
      <c r="S19" s="36"/>
      <c r="T19" s="36"/>
      <c r="U19" s="36"/>
      <c r="V19" s="36"/>
      <c r="W19" s="36"/>
      <c r="X19" s="36"/>
      <c r="Y19" s="36"/>
      <c r="Z19" s="36"/>
      <c r="AA19" s="36"/>
      <c r="AB19" s="36"/>
      <c r="AC19" s="36"/>
      <c r="AD19" s="36"/>
      <c r="AE19" s="36"/>
    </row>
    <row r="20" spans="1:31" s="2" customFormat="1" ht="18" customHeight="1">
      <c r="A20" s="36"/>
      <c r="B20" s="41"/>
      <c r="C20" s="36"/>
      <c r="D20" s="36"/>
      <c r="E20" s="391" t="str">
        <f>'Rekapitulace stavby'!E14</f>
        <v>Vyplň údaj</v>
      </c>
      <c r="F20" s="392"/>
      <c r="G20" s="392"/>
      <c r="H20" s="392"/>
      <c r="I20" s="114" t="s">
        <v>29</v>
      </c>
      <c r="J20" s="32" t="str">
        <f>'Rekapitulace stavby'!AN14</f>
        <v>Vyplň údaj</v>
      </c>
      <c r="K20" s="36"/>
      <c r="L20" s="115"/>
      <c r="S20" s="36"/>
      <c r="T20" s="36"/>
      <c r="U20" s="36"/>
      <c r="V20" s="36"/>
      <c r="W20" s="36"/>
      <c r="X20" s="36"/>
      <c r="Y20" s="36"/>
      <c r="Z20" s="36"/>
      <c r="AA20" s="36"/>
      <c r="AB20" s="36"/>
      <c r="AC20" s="36"/>
      <c r="AD20" s="36"/>
      <c r="AE20" s="36"/>
    </row>
    <row r="21" spans="1:31" s="2" customFormat="1" ht="6.95" customHeight="1">
      <c r="A21" s="36"/>
      <c r="B21" s="41"/>
      <c r="C21" s="36"/>
      <c r="D21" s="36"/>
      <c r="E21" s="36"/>
      <c r="F21" s="36"/>
      <c r="G21" s="36"/>
      <c r="H21" s="36"/>
      <c r="I21" s="36"/>
      <c r="J21" s="36"/>
      <c r="K21" s="36"/>
      <c r="L21" s="115"/>
      <c r="S21" s="36"/>
      <c r="T21" s="36"/>
      <c r="U21" s="36"/>
      <c r="V21" s="36"/>
      <c r="W21" s="36"/>
      <c r="X21" s="36"/>
      <c r="Y21" s="36"/>
      <c r="Z21" s="36"/>
      <c r="AA21" s="36"/>
      <c r="AB21" s="36"/>
      <c r="AC21" s="36"/>
      <c r="AD21" s="36"/>
      <c r="AE21" s="36"/>
    </row>
    <row r="22" spans="1:31" s="2" customFormat="1" ht="12" customHeight="1">
      <c r="A22" s="36"/>
      <c r="B22" s="41"/>
      <c r="C22" s="36"/>
      <c r="D22" s="114" t="s">
        <v>33</v>
      </c>
      <c r="E22" s="36"/>
      <c r="F22" s="36"/>
      <c r="G22" s="36"/>
      <c r="H22" s="36"/>
      <c r="I22" s="114" t="s">
        <v>26</v>
      </c>
      <c r="J22" s="105" t="str">
        <f>IF('Rekapitulace stavby'!AN16="","",'Rekapitulace stavby'!AN16)</f>
        <v/>
      </c>
      <c r="K22" s="36"/>
      <c r="L22" s="115"/>
      <c r="S22" s="36"/>
      <c r="T22" s="36"/>
      <c r="U22" s="36"/>
      <c r="V22" s="36"/>
      <c r="W22" s="36"/>
      <c r="X22" s="36"/>
      <c r="Y22" s="36"/>
      <c r="Z22" s="36"/>
      <c r="AA22" s="36"/>
      <c r="AB22" s="36"/>
      <c r="AC22" s="36"/>
      <c r="AD22" s="36"/>
      <c r="AE22" s="36"/>
    </row>
    <row r="23" spans="1:31" s="2" customFormat="1" ht="18" customHeight="1">
      <c r="A23" s="36"/>
      <c r="B23" s="41"/>
      <c r="C23" s="36"/>
      <c r="D23" s="36"/>
      <c r="E23" s="105" t="str">
        <f>IF('Rekapitulace stavby'!E17="","",'Rekapitulace stavby'!E17)</f>
        <v xml:space="preserve"> </v>
      </c>
      <c r="F23" s="36"/>
      <c r="G23" s="36"/>
      <c r="H23" s="36"/>
      <c r="I23" s="114" t="s">
        <v>29</v>
      </c>
      <c r="J23" s="105" t="str">
        <f>IF('Rekapitulace stavby'!AN17="","",'Rekapitulace stavby'!AN17)</f>
        <v/>
      </c>
      <c r="K23" s="36"/>
      <c r="L23" s="115"/>
      <c r="S23" s="36"/>
      <c r="T23" s="36"/>
      <c r="U23" s="36"/>
      <c r="V23" s="36"/>
      <c r="W23" s="36"/>
      <c r="X23" s="36"/>
      <c r="Y23" s="36"/>
      <c r="Z23" s="36"/>
      <c r="AA23" s="36"/>
      <c r="AB23" s="36"/>
      <c r="AC23" s="36"/>
      <c r="AD23" s="36"/>
      <c r="AE23" s="36"/>
    </row>
    <row r="24" spans="1:31" s="2" customFormat="1" ht="6.95" customHeight="1">
      <c r="A24" s="36"/>
      <c r="B24" s="41"/>
      <c r="C24" s="36"/>
      <c r="D24" s="36"/>
      <c r="E24" s="36"/>
      <c r="F24" s="36"/>
      <c r="G24" s="36"/>
      <c r="H24" s="36"/>
      <c r="I24" s="36"/>
      <c r="J24" s="36"/>
      <c r="K24" s="36"/>
      <c r="L24" s="115"/>
      <c r="S24" s="36"/>
      <c r="T24" s="36"/>
      <c r="U24" s="36"/>
      <c r="V24" s="36"/>
      <c r="W24" s="36"/>
      <c r="X24" s="36"/>
      <c r="Y24" s="36"/>
      <c r="Z24" s="36"/>
      <c r="AA24" s="36"/>
      <c r="AB24" s="36"/>
      <c r="AC24" s="36"/>
      <c r="AD24" s="36"/>
      <c r="AE24" s="36"/>
    </row>
    <row r="25" spans="1:31" s="2" customFormat="1" ht="12" customHeight="1">
      <c r="A25" s="36"/>
      <c r="B25" s="41"/>
      <c r="C25" s="36"/>
      <c r="D25" s="114" t="s">
        <v>36</v>
      </c>
      <c r="E25" s="36"/>
      <c r="F25" s="36"/>
      <c r="G25" s="36"/>
      <c r="H25" s="36"/>
      <c r="I25" s="114" t="s">
        <v>26</v>
      </c>
      <c r="J25" s="105" t="str">
        <f>IF('Rekapitulace stavby'!AN19="","",'Rekapitulace stavby'!AN19)</f>
        <v/>
      </c>
      <c r="K25" s="36"/>
      <c r="L25" s="115"/>
      <c r="S25" s="36"/>
      <c r="T25" s="36"/>
      <c r="U25" s="36"/>
      <c r="V25" s="36"/>
      <c r="W25" s="36"/>
      <c r="X25" s="36"/>
      <c r="Y25" s="36"/>
      <c r="Z25" s="36"/>
      <c r="AA25" s="36"/>
      <c r="AB25" s="36"/>
      <c r="AC25" s="36"/>
      <c r="AD25" s="36"/>
      <c r="AE25" s="36"/>
    </row>
    <row r="26" spans="1:31" s="2" customFormat="1" ht="18" customHeight="1">
      <c r="A26" s="36"/>
      <c r="B26" s="41"/>
      <c r="C26" s="36"/>
      <c r="D26" s="36"/>
      <c r="E26" s="105" t="str">
        <f>IF('Rekapitulace stavby'!E20="","",'Rekapitulace stavby'!E20)</f>
        <v xml:space="preserve"> </v>
      </c>
      <c r="F26" s="36"/>
      <c r="G26" s="36"/>
      <c r="H26" s="36"/>
      <c r="I26" s="114" t="s">
        <v>29</v>
      </c>
      <c r="J26" s="105" t="str">
        <f>IF('Rekapitulace stavby'!AN20="","",'Rekapitulace stavby'!AN20)</f>
        <v/>
      </c>
      <c r="K26" s="36"/>
      <c r="L26" s="115"/>
      <c r="S26" s="36"/>
      <c r="T26" s="36"/>
      <c r="U26" s="36"/>
      <c r="V26" s="36"/>
      <c r="W26" s="36"/>
      <c r="X26" s="36"/>
      <c r="Y26" s="36"/>
      <c r="Z26" s="36"/>
      <c r="AA26" s="36"/>
      <c r="AB26" s="36"/>
      <c r="AC26" s="36"/>
      <c r="AD26" s="36"/>
      <c r="AE26" s="36"/>
    </row>
    <row r="27" spans="1:31" s="2" customFormat="1" ht="6.95" customHeight="1">
      <c r="A27" s="36"/>
      <c r="B27" s="41"/>
      <c r="C27" s="36"/>
      <c r="D27" s="36"/>
      <c r="E27" s="36"/>
      <c r="F27" s="36"/>
      <c r="G27" s="36"/>
      <c r="H27" s="36"/>
      <c r="I27" s="36"/>
      <c r="J27" s="36"/>
      <c r="K27" s="36"/>
      <c r="L27" s="115"/>
      <c r="S27" s="36"/>
      <c r="T27" s="36"/>
      <c r="U27" s="36"/>
      <c r="V27" s="36"/>
      <c r="W27" s="36"/>
      <c r="X27" s="36"/>
      <c r="Y27" s="36"/>
      <c r="Z27" s="36"/>
      <c r="AA27" s="36"/>
      <c r="AB27" s="36"/>
      <c r="AC27" s="36"/>
      <c r="AD27" s="36"/>
      <c r="AE27" s="36"/>
    </row>
    <row r="28" spans="1:31" s="2" customFormat="1" ht="12" customHeight="1">
      <c r="A28" s="36"/>
      <c r="B28" s="41"/>
      <c r="C28" s="36"/>
      <c r="D28" s="114" t="s">
        <v>37</v>
      </c>
      <c r="E28" s="36"/>
      <c r="F28" s="36"/>
      <c r="G28" s="36"/>
      <c r="H28" s="36"/>
      <c r="I28" s="36"/>
      <c r="J28" s="36"/>
      <c r="K28" s="36"/>
      <c r="L28" s="115"/>
      <c r="S28" s="36"/>
      <c r="T28" s="36"/>
      <c r="U28" s="36"/>
      <c r="V28" s="36"/>
      <c r="W28" s="36"/>
      <c r="X28" s="36"/>
      <c r="Y28" s="36"/>
      <c r="Z28" s="36"/>
      <c r="AA28" s="36"/>
      <c r="AB28" s="36"/>
      <c r="AC28" s="36"/>
      <c r="AD28" s="36"/>
      <c r="AE28" s="36"/>
    </row>
    <row r="29" spans="1:31" s="8" customFormat="1" ht="16.5" customHeight="1">
      <c r="A29" s="117"/>
      <c r="B29" s="118"/>
      <c r="C29" s="117"/>
      <c r="D29" s="117"/>
      <c r="E29" s="393" t="s">
        <v>19</v>
      </c>
      <c r="F29" s="393"/>
      <c r="G29" s="393"/>
      <c r="H29" s="393"/>
      <c r="I29" s="117"/>
      <c r="J29" s="117"/>
      <c r="K29" s="117"/>
      <c r="L29" s="119"/>
      <c r="S29" s="117"/>
      <c r="T29" s="117"/>
      <c r="U29" s="117"/>
      <c r="V29" s="117"/>
      <c r="W29" s="117"/>
      <c r="X29" s="117"/>
      <c r="Y29" s="117"/>
      <c r="Z29" s="117"/>
      <c r="AA29" s="117"/>
      <c r="AB29" s="117"/>
      <c r="AC29" s="117"/>
      <c r="AD29" s="117"/>
      <c r="AE29" s="117"/>
    </row>
    <row r="30" spans="1:31" s="2" customFormat="1" ht="6.95" customHeight="1">
      <c r="A30" s="36"/>
      <c r="B30" s="41"/>
      <c r="C30" s="36"/>
      <c r="D30" s="36"/>
      <c r="E30" s="36"/>
      <c r="F30" s="36"/>
      <c r="G30" s="36"/>
      <c r="H30" s="36"/>
      <c r="I30" s="36"/>
      <c r="J30" s="36"/>
      <c r="K30" s="36"/>
      <c r="L30" s="115"/>
      <c r="S30" s="36"/>
      <c r="T30" s="36"/>
      <c r="U30" s="36"/>
      <c r="V30" s="36"/>
      <c r="W30" s="36"/>
      <c r="X30" s="36"/>
      <c r="Y30" s="36"/>
      <c r="Z30" s="36"/>
      <c r="AA30" s="36"/>
      <c r="AB30" s="36"/>
      <c r="AC30" s="36"/>
      <c r="AD30" s="36"/>
      <c r="AE30" s="36"/>
    </row>
    <row r="31" spans="1:31" s="2" customFormat="1" ht="6.95" customHeight="1">
      <c r="A31" s="36"/>
      <c r="B31" s="41"/>
      <c r="C31" s="36"/>
      <c r="D31" s="120"/>
      <c r="E31" s="120"/>
      <c r="F31" s="120"/>
      <c r="G31" s="120"/>
      <c r="H31" s="120"/>
      <c r="I31" s="120"/>
      <c r="J31" s="120"/>
      <c r="K31" s="120"/>
      <c r="L31" s="115"/>
      <c r="S31" s="36"/>
      <c r="T31" s="36"/>
      <c r="U31" s="36"/>
      <c r="V31" s="36"/>
      <c r="W31" s="36"/>
      <c r="X31" s="36"/>
      <c r="Y31" s="36"/>
      <c r="Z31" s="36"/>
      <c r="AA31" s="36"/>
      <c r="AB31" s="36"/>
      <c r="AC31" s="36"/>
      <c r="AD31" s="36"/>
      <c r="AE31" s="36"/>
    </row>
    <row r="32" spans="1:31" s="2" customFormat="1" ht="25.35" customHeight="1">
      <c r="A32" s="36"/>
      <c r="B32" s="41"/>
      <c r="C32" s="36"/>
      <c r="D32" s="121" t="s">
        <v>39</v>
      </c>
      <c r="E32" s="36"/>
      <c r="F32" s="36"/>
      <c r="G32" s="36"/>
      <c r="H32" s="36"/>
      <c r="I32" s="36"/>
      <c r="J32" s="122">
        <f>ROUND(J89, 2)</f>
        <v>0</v>
      </c>
      <c r="K32" s="36"/>
      <c r="L32" s="115"/>
      <c r="S32" s="36"/>
      <c r="T32" s="36"/>
      <c r="U32" s="36"/>
      <c r="V32" s="36"/>
      <c r="W32" s="36"/>
      <c r="X32" s="36"/>
      <c r="Y32" s="36"/>
      <c r="Z32" s="36"/>
      <c r="AA32" s="36"/>
      <c r="AB32" s="36"/>
      <c r="AC32" s="36"/>
      <c r="AD32" s="36"/>
      <c r="AE32" s="36"/>
    </row>
    <row r="33" spans="1:31" s="2" customFormat="1" ht="6.95" customHeight="1">
      <c r="A33" s="36"/>
      <c r="B33" s="41"/>
      <c r="C33" s="36"/>
      <c r="D33" s="120"/>
      <c r="E33" s="120"/>
      <c r="F33" s="120"/>
      <c r="G33" s="120"/>
      <c r="H33" s="120"/>
      <c r="I33" s="120"/>
      <c r="J33" s="120"/>
      <c r="K33" s="120"/>
      <c r="L33" s="115"/>
      <c r="S33" s="36"/>
      <c r="T33" s="36"/>
      <c r="U33" s="36"/>
      <c r="V33" s="36"/>
      <c r="W33" s="36"/>
      <c r="X33" s="36"/>
      <c r="Y33" s="36"/>
      <c r="Z33" s="36"/>
      <c r="AA33" s="36"/>
      <c r="AB33" s="36"/>
      <c r="AC33" s="36"/>
      <c r="AD33" s="36"/>
      <c r="AE33" s="36"/>
    </row>
    <row r="34" spans="1:31" s="2" customFormat="1" ht="14.45" customHeight="1">
      <c r="A34" s="36"/>
      <c r="B34" s="41"/>
      <c r="C34" s="36"/>
      <c r="D34" s="36"/>
      <c r="E34" s="36"/>
      <c r="F34" s="123" t="s">
        <v>41</v>
      </c>
      <c r="G34" s="36"/>
      <c r="H34" s="36"/>
      <c r="I34" s="123" t="s">
        <v>40</v>
      </c>
      <c r="J34" s="123" t="s">
        <v>42</v>
      </c>
      <c r="K34" s="36"/>
      <c r="L34" s="115"/>
      <c r="S34" s="36"/>
      <c r="T34" s="36"/>
      <c r="U34" s="36"/>
      <c r="V34" s="36"/>
      <c r="W34" s="36"/>
      <c r="X34" s="36"/>
      <c r="Y34" s="36"/>
      <c r="Z34" s="36"/>
      <c r="AA34" s="36"/>
      <c r="AB34" s="36"/>
      <c r="AC34" s="36"/>
      <c r="AD34" s="36"/>
      <c r="AE34" s="36"/>
    </row>
    <row r="35" spans="1:31" s="2" customFormat="1" ht="14.45" customHeight="1">
      <c r="A35" s="36"/>
      <c r="B35" s="41"/>
      <c r="C35" s="36"/>
      <c r="D35" s="124" t="s">
        <v>43</v>
      </c>
      <c r="E35" s="114" t="s">
        <v>44</v>
      </c>
      <c r="F35" s="125">
        <f>ROUND((SUM(BE89:BE120)),  2)</f>
        <v>0</v>
      </c>
      <c r="G35" s="36"/>
      <c r="H35" s="36"/>
      <c r="I35" s="126">
        <v>0.21</v>
      </c>
      <c r="J35" s="125">
        <f>ROUND(((SUM(BE89:BE120))*I35),  2)</f>
        <v>0</v>
      </c>
      <c r="K35" s="36"/>
      <c r="L35" s="115"/>
      <c r="S35" s="36"/>
      <c r="T35" s="36"/>
      <c r="U35" s="36"/>
      <c r="V35" s="36"/>
      <c r="W35" s="36"/>
      <c r="X35" s="36"/>
      <c r="Y35" s="36"/>
      <c r="Z35" s="36"/>
      <c r="AA35" s="36"/>
      <c r="AB35" s="36"/>
      <c r="AC35" s="36"/>
      <c r="AD35" s="36"/>
      <c r="AE35" s="36"/>
    </row>
    <row r="36" spans="1:31" s="2" customFormat="1" ht="14.45" customHeight="1">
      <c r="A36" s="36"/>
      <c r="B36" s="41"/>
      <c r="C36" s="36"/>
      <c r="D36" s="36"/>
      <c r="E36" s="114" t="s">
        <v>45</v>
      </c>
      <c r="F36" s="125">
        <f>ROUND((SUM(BF89:BF120)),  2)</f>
        <v>0</v>
      </c>
      <c r="G36" s="36"/>
      <c r="H36" s="36"/>
      <c r="I36" s="126">
        <v>0.15</v>
      </c>
      <c r="J36" s="125">
        <f>ROUND(((SUM(BF89:BF120))*I36),  2)</f>
        <v>0</v>
      </c>
      <c r="K36" s="36"/>
      <c r="L36" s="115"/>
      <c r="S36" s="36"/>
      <c r="T36" s="36"/>
      <c r="U36" s="36"/>
      <c r="V36" s="36"/>
      <c r="W36" s="36"/>
      <c r="X36" s="36"/>
      <c r="Y36" s="36"/>
      <c r="Z36" s="36"/>
      <c r="AA36" s="36"/>
      <c r="AB36" s="36"/>
      <c r="AC36" s="36"/>
      <c r="AD36" s="36"/>
      <c r="AE36" s="36"/>
    </row>
    <row r="37" spans="1:31" s="2" customFormat="1" ht="14.45" hidden="1" customHeight="1">
      <c r="A37" s="36"/>
      <c r="B37" s="41"/>
      <c r="C37" s="36"/>
      <c r="D37" s="36"/>
      <c r="E37" s="114" t="s">
        <v>46</v>
      </c>
      <c r="F37" s="125">
        <f>ROUND((SUM(BG89:BG120)),  2)</f>
        <v>0</v>
      </c>
      <c r="G37" s="36"/>
      <c r="H37" s="36"/>
      <c r="I37" s="126">
        <v>0.21</v>
      </c>
      <c r="J37" s="125">
        <f>0</f>
        <v>0</v>
      </c>
      <c r="K37" s="36"/>
      <c r="L37" s="115"/>
      <c r="S37" s="36"/>
      <c r="T37" s="36"/>
      <c r="U37" s="36"/>
      <c r="V37" s="36"/>
      <c r="W37" s="36"/>
      <c r="X37" s="36"/>
      <c r="Y37" s="36"/>
      <c r="Z37" s="36"/>
      <c r="AA37" s="36"/>
      <c r="AB37" s="36"/>
      <c r="AC37" s="36"/>
      <c r="AD37" s="36"/>
      <c r="AE37" s="36"/>
    </row>
    <row r="38" spans="1:31" s="2" customFormat="1" ht="14.45" hidden="1" customHeight="1">
      <c r="A38" s="36"/>
      <c r="B38" s="41"/>
      <c r="C38" s="36"/>
      <c r="D38" s="36"/>
      <c r="E38" s="114" t="s">
        <v>47</v>
      </c>
      <c r="F38" s="125">
        <f>ROUND((SUM(BH89:BH120)),  2)</f>
        <v>0</v>
      </c>
      <c r="G38" s="36"/>
      <c r="H38" s="36"/>
      <c r="I38" s="126">
        <v>0.15</v>
      </c>
      <c r="J38" s="125">
        <f>0</f>
        <v>0</v>
      </c>
      <c r="K38" s="36"/>
      <c r="L38" s="115"/>
      <c r="S38" s="36"/>
      <c r="T38" s="36"/>
      <c r="U38" s="36"/>
      <c r="V38" s="36"/>
      <c r="W38" s="36"/>
      <c r="X38" s="36"/>
      <c r="Y38" s="36"/>
      <c r="Z38" s="36"/>
      <c r="AA38" s="36"/>
      <c r="AB38" s="36"/>
      <c r="AC38" s="36"/>
      <c r="AD38" s="36"/>
      <c r="AE38" s="36"/>
    </row>
    <row r="39" spans="1:31" s="2" customFormat="1" ht="14.45" hidden="1" customHeight="1">
      <c r="A39" s="36"/>
      <c r="B39" s="41"/>
      <c r="C39" s="36"/>
      <c r="D39" s="36"/>
      <c r="E39" s="114" t="s">
        <v>48</v>
      </c>
      <c r="F39" s="125">
        <f>ROUND((SUM(BI89:BI120)),  2)</f>
        <v>0</v>
      </c>
      <c r="G39" s="36"/>
      <c r="H39" s="36"/>
      <c r="I39" s="126">
        <v>0</v>
      </c>
      <c r="J39" s="125">
        <f>0</f>
        <v>0</v>
      </c>
      <c r="K39" s="36"/>
      <c r="L39" s="115"/>
      <c r="S39" s="36"/>
      <c r="T39" s="36"/>
      <c r="U39" s="36"/>
      <c r="V39" s="36"/>
      <c r="W39" s="36"/>
      <c r="X39" s="36"/>
      <c r="Y39" s="36"/>
      <c r="Z39" s="36"/>
      <c r="AA39" s="36"/>
      <c r="AB39" s="36"/>
      <c r="AC39" s="36"/>
      <c r="AD39" s="36"/>
      <c r="AE39" s="36"/>
    </row>
    <row r="40" spans="1:31" s="2" customFormat="1" ht="6.95" customHeight="1">
      <c r="A40" s="36"/>
      <c r="B40" s="41"/>
      <c r="C40" s="36"/>
      <c r="D40" s="36"/>
      <c r="E40" s="36"/>
      <c r="F40" s="36"/>
      <c r="G40" s="36"/>
      <c r="H40" s="36"/>
      <c r="I40" s="36"/>
      <c r="J40" s="36"/>
      <c r="K40" s="36"/>
      <c r="L40" s="115"/>
      <c r="S40" s="36"/>
      <c r="T40" s="36"/>
      <c r="U40" s="36"/>
      <c r="V40" s="36"/>
      <c r="W40" s="36"/>
      <c r="X40" s="36"/>
      <c r="Y40" s="36"/>
      <c r="Z40" s="36"/>
      <c r="AA40" s="36"/>
      <c r="AB40" s="36"/>
      <c r="AC40" s="36"/>
      <c r="AD40" s="36"/>
      <c r="AE40" s="36"/>
    </row>
    <row r="41" spans="1:31" s="2" customFormat="1" ht="25.35" customHeight="1">
      <c r="A41" s="36"/>
      <c r="B41" s="41"/>
      <c r="C41" s="127"/>
      <c r="D41" s="128" t="s">
        <v>49</v>
      </c>
      <c r="E41" s="129"/>
      <c r="F41" s="129"/>
      <c r="G41" s="130" t="s">
        <v>50</v>
      </c>
      <c r="H41" s="131" t="s">
        <v>51</v>
      </c>
      <c r="I41" s="129"/>
      <c r="J41" s="132">
        <f>SUM(J32:J39)</f>
        <v>0</v>
      </c>
      <c r="K41" s="133"/>
      <c r="L41" s="115"/>
      <c r="S41" s="36"/>
      <c r="T41" s="36"/>
      <c r="U41" s="36"/>
      <c r="V41" s="36"/>
      <c r="W41" s="36"/>
      <c r="X41" s="36"/>
      <c r="Y41" s="36"/>
      <c r="Z41" s="36"/>
      <c r="AA41" s="36"/>
      <c r="AB41" s="36"/>
      <c r="AC41" s="36"/>
      <c r="AD41" s="36"/>
      <c r="AE41" s="36"/>
    </row>
    <row r="42" spans="1:31" s="2" customFormat="1" ht="14.45" customHeight="1">
      <c r="A42" s="36"/>
      <c r="B42" s="134"/>
      <c r="C42" s="135"/>
      <c r="D42" s="135"/>
      <c r="E42" s="135"/>
      <c r="F42" s="135"/>
      <c r="G42" s="135"/>
      <c r="H42" s="135"/>
      <c r="I42" s="135"/>
      <c r="J42" s="135"/>
      <c r="K42" s="135"/>
      <c r="L42" s="115"/>
      <c r="S42" s="36"/>
      <c r="T42" s="36"/>
      <c r="U42" s="36"/>
      <c r="V42" s="36"/>
      <c r="W42" s="36"/>
      <c r="X42" s="36"/>
      <c r="Y42" s="36"/>
      <c r="Z42" s="36"/>
      <c r="AA42" s="36"/>
      <c r="AB42" s="36"/>
      <c r="AC42" s="36"/>
      <c r="AD42" s="36"/>
      <c r="AE42" s="36"/>
    </row>
    <row r="46" spans="1:31" s="2" customFormat="1" ht="6.95" customHeight="1">
      <c r="A46" s="36"/>
      <c r="B46" s="136"/>
      <c r="C46" s="137"/>
      <c r="D46" s="137"/>
      <c r="E46" s="137"/>
      <c r="F46" s="137"/>
      <c r="G46" s="137"/>
      <c r="H46" s="137"/>
      <c r="I46" s="137"/>
      <c r="J46" s="137"/>
      <c r="K46" s="137"/>
      <c r="L46" s="115"/>
      <c r="S46" s="36"/>
      <c r="T46" s="36"/>
      <c r="U46" s="36"/>
      <c r="V46" s="36"/>
      <c r="W46" s="36"/>
      <c r="X46" s="36"/>
      <c r="Y46" s="36"/>
      <c r="Z46" s="36"/>
      <c r="AA46" s="36"/>
      <c r="AB46" s="36"/>
      <c r="AC46" s="36"/>
      <c r="AD46" s="36"/>
      <c r="AE46" s="36"/>
    </row>
    <row r="47" spans="1:31" s="2" customFormat="1" ht="24.95" customHeight="1">
      <c r="A47" s="36"/>
      <c r="B47" s="37"/>
      <c r="C47" s="25" t="s">
        <v>138</v>
      </c>
      <c r="D47" s="38"/>
      <c r="E47" s="38"/>
      <c r="F47" s="38"/>
      <c r="G47" s="38"/>
      <c r="H47" s="38"/>
      <c r="I47" s="38"/>
      <c r="J47" s="38"/>
      <c r="K47" s="38"/>
      <c r="L47" s="115"/>
      <c r="S47" s="36"/>
      <c r="T47" s="36"/>
      <c r="U47" s="36"/>
      <c r="V47" s="36"/>
      <c r="W47" s="36"/>
      <c r="X47" s="36"/>
      <c r="Y47" s="36"/>
      <c r="Z47" s="36"/>
      <c r="AA47" s="36"/>
      <c r="AB47" s="36"/>
      <c r="AC47" s="36"/>
      <c r="AD47" s="36"/>
      <c r="AE47" s="36"/>
    </row>
    <row r="48" spans="1:31" s="2" customFormat="1" ht="6.95" customHeight="1">
      <c r="A48" s="36"/>
      <c r="B48" s="37"/>
      <c r="C48" s="38"/>
      <c r="D48" s="38"/>
      <c r="E48" s="38"/>
      <c r="F48" s="38"/>
      <c r="G48" s="38"/>
      <c r="H48" s="38"/>
      <c r="I48" s="38"/>
      <c r="J48" s="38"/>
      <c r="K48" s="38"/>
      <c r="L48" s="115"/>
      <c r="S48" s="36"/>
      <c r="T48" s="36"/>
      <c r="U48" s="36"/>
      <c r="V48" s="36"/>
      <c r="W48" s="36"/>
      <c r="X48" s="36"/>
      <c r="Y48" s="36"/>
      <c r="Z48" s="36"/>
      <c r="AA48" s="36"/>
      <c r="AB48" s="36"/>
      <c r="AC48" s="36"/>
      <c r="AD48" s="36"/>
      <c r="AE48" s="36"/>
    </row>
    <row r="49" spans="1:47" s="2" customFormat="1" ht="12" customHeight="1">
      <c r="A49" s="36"/>
      <c r="B49" s="37"/>
      <c r="C49" s="31" t="s">
        <v>16</v>
      </c>
      <c r="D49" s="38"/>
      <c r="E49" s="38"/>
      <c r="F49" s="38"/>
      <c r="G49" s="38"/>
      <c r="H49" s="38"/>
      <c r="I49" s="38"/>
      <c r="J49" s="38"/>
      <c r="K49" s="38"/>
      <c r="L49" s="115"/>
      <c r="S49" s="36"/>
      <c r="T49" s="36"/>
      <c r="U49" s="36"/>
      <c r="V49" s="36"/>
      <c r="W49" s="36"/>
      <c r="X49" s="36"/>
      <c r="Y49" s="36"/>
      <c r="Z49" s="36"/>
      <c r="AA49" s="36"/>
      <c r="AB49" s="36"/>
      <c r="AC49" s="36"/>
      <c r="AD49" s="36"/>
      <c r="AE49" s="36"/>
    </row>
    <row r="50" spans="1:47" s="2" customFormat="1" ht="16.5" customHeight="1">
      <c r="A50" s="36"/>
      <c r="B50" s="37"/>
      <c r="C50" s="38"/>
      <c r="D50" s="38"/>
      <c r="E50" s="394" t="str">
        <f>E7</f>
        <v>Oprava propustků na trati odb. Moravice - Svobodné Heřmanice</v>
      </c>
      <c r="F50" s="395"/>
      <c r="G50" s="395"/>
      <c r="H50" s="395"/>
      <c r="I50" s="38"/>
      <c r="J50" s="38"/>
      <c r="K50" s="38"/>
      <c r="L50" s="115"/>
      <c r="S50" s="36"/>
      <c r="T50" s="36"/>
      <c r="U50" s="36"/>
      <c r="V50" s="36"/>
      <c r="W50" s="36"/>
      <c r="X50" s="36"/>
      <c r="Y50" s="36"/>
      <c r="Z50" s="36"/>
      <c r="AA50" s="36"/>
      <c r="AB50" s="36"/>
      <c r="AC50" s="36"/>
      <c r="AD50" s="36"/>
      <c r="AE50" s="36"/>
    </row>
    <row r="51" spans="1:47" s="1" customFormat="1" ht="12" customHeight="1">
      <c r="B51" s="23"/>
      <c r="C51" s="31" t="s">
        <v>134</v>
      </c>
      <c r="D51" s="24"/>
      <c r="E51" s="24"/>
      <c r="F51" s="24"/>
      <c r="G51" s="24"/>
      <c r="H51" s="24"/>
      <c r="I51" s="24"/>
      <c r="J51" s="24"/>
      <c r="K51" s="24"/>
      <c r="L51" s="22"/>
    </row>
    <row r="52" spans="1:47" s="2" customFormat="1" ht="16.5" customHeight="1">
      <c r="A52" s="36"/>
      <c r="B52" s="37"/>
      <c r="C52" s="38"/>
      <c r="D52" s="38"/>
      <c r="E52" s="394" t="s">
        <v>1577</v>
      </c>
      <c r="F52" s="396"/>
      <c r="G52" s="396"/>
      <c r="H52" s="396"/>
      <c r="I52" s="38"/>
      <c r="J52" s="38"/>
      <c r="K52" s="38"/>
      <c r="L52" s="115"/>
      <c r="S52" s="36"/>
      <c r="T52" s="36"/>
      <c r="U52" s="36"/>
      <c r="V52" s="36"/>
      <c r="W52" s="36"/>
      <c r="X52" s="36"/>
      <c r="Y52" s="36"/>
      <c r="Z52" s="36"/>
      <c r="AA52" s="36"/>
      <c r="AB52" s="36"/>
      <c r="AC52" s="36"/>
      <c r="AD52" s="36"/>
      <c r="AE52" s="36"/>
    </row>
    <row r="53" spans="1:47" s="2" customFormat="1" ht="12" customHeight="1">
      <c r="A53" s="36"/>
      <c r="B53" s="37"/>
      <c r="C53" s="31" t="s">
        <v>136</v>
      </c>
      <c r="D53" s="38"/>
      <c r="E53" s="38"/>
      <c r="F53" s="38"/>
      <c r="G53" s="38"/>
      <c r="H53" s="38"/>
      <c r="I53" s="38"/>
      <c r="J53" s="38"/>
      <c r="K53" s="38"/>
      <c r="L53" s="115"/>
      <c r="S53" s="36"/>
      <c r="T53" s="36"/>
      <c r="U53" s="36"/>
      <c r="V53" s="36"/>
      <c r="W53" s="36"/>
      <c r="X53" s="36"/>
      <c r="Y53" s="36"/>
      <c r="Z53" s="36"/>
      <c r="AA53" s="36"/>
      <c r="AB53" s="36"/>
      <c r="AC53" s="36"/>
      <c r="AD53" s="36"/>
      <c r="AE53" s="36"/>
    </row>
    <row r="54" spans="1:47" s="2" customFormat="1" ht="16.5" customHeight="1">
      <c r="A54" s="36"/>
      <c r="B54" s="37"/>
      <c r="C54" s="38"/>
      <c r="D54" s="38"/>
      <c r="E54" s="348" t="str">
        <f>E11</f>
        <v>SO 04.3 - Propustek v km 19,378 - kabelové trasy</v>
      </c>
      <c r="F54" s="396"/>
      <c r="G54" s="396"/>
      <c r="H54" s="396"/>
      <c r="I54" s="38"/>
      <c r="J54" s="38"/>
      <c r="K54" s="38"/>
      <c r="L54" s="115"/>
      <c r="S54" s="36"/>
      <c r="T54" s="36"/>
      <c r="U54" s="36"/>
      <c r="V54" s="36"/>
      <c r="W54" s="36"/>
      <c r="X54" s="36"/>
      <c r="Y54" s="36"/>
      <c r="Z54" s="36"/>
      <c r="AA54" s="36"/>
      <c r="AB54" s="36"/>
      <c r="AC54" s="36"/>
      <c r="AD54" s="36"/>
      <c r="AE54" s="36"/>
    </row>
    <row r="55" spans="1:47" s="2" customFormat="1" ht="6.95" customHeight="1">
      <c r="A55" s="36"/>
      <c r="B55" s="37"/>
      <c r="C55" s="38"/>
      <c r="D55" s="38"/>
      <c r="E55" s="38"/>
      <c r="F55" s="38"/>
      <c r="G55" s="38"/>
      <c r="H55" s="38"/>
      <c r="I55" s="38"/>
      <c r="J55" s="38"/>
      <c r="K55" s="38"/>
      <c r="L55" s="115"/>
      <c r="S55" s="36"/>
      <c r="T55" s="36"/>
      <c r="U55" s="36"/>
      <c r="V55" s="36"/>
      <c r="W55" s="36"/>
      <c r="X55" s="36"/>
      <c r="Y55" s="36"/>
      <c r="Z55" s="36"/>
      <c r="AA55" s="36"/>
      <c r="AB55" s="36"/>
      <c r="AC55" s="36"/>
      <c r="AD55" s="36"/>
      <c r="AE55" s="36"/>
    </row>
    <row r="56" spans="1:47" s="2" customFormat="1" ht="12" customHeight="1">
      <c r="A56" s="36"/>
      <c r="B56" s="37"/>
      <c r="C56" s="31" t="s">
        <v>21</v>
      </c>
      <c r="D56" s="38"/>
      <c r="E56" s="38"/>
      <c r="F56" s="29" t="str">
        <f>F14</f>
        <v>OŘ Ostrava</v>
      </c>
      <c r="G56" s="38"/>
      <c r="H56" s="38"/>
      <c r="I56" s="31" t="s">
        <v>23</v>
      </c>
      <c r="J56" s="61" t="str">
        <f>IF(J14="","",J14)</f>
        <v>10. 5. 2023</v>
      </c>
      <c r="K56" s="38"/>
      <c r="L56" s="115"/>
      <c r="S56" s="36"/>
      <c r="T56" s="36"/>
      <c r="U56" s="36"/>
      <c r="V56" s="36"/>
      <c r="W56" s="36"/>
      <c r="X56" s="36"/>
      <c r="Y56" s="36"/>
      <c r="Z56" s="36"/>
      <c r="AA56" s="36"/>
      <c r="AB56" s="36"/>
      <c r="AC56" s="36"/>
      <c r="AD56" s="36"/>
      <c r="AE56" s="36"/>
    </row>
    <row r="57" spans="1:47" s="2" customFormat="1" ht="6.95" customHeight="1">
      <c r="A57" s="36"/>
      <c r="B57" s="37"/>
      <c r="C57" s="38"/>
      <c r="D57" s="38"/>
      <c r="E57" s="38"/>
      <c r="F57" s="38"/>
      <c r="G57" s="38"/>
      <c r="H57" s="38"/>
      <c r="I57" s="38"/>
      <c r="J57" s="38"/>
      <c r="K57" s="38"/>
      <c r="L57" s="115"/>
      <c r="S57" s="36"/>
      <c r="T57" s="36"/>
      <c r="U57" s="36"/>
      <c r="V57" s="36"/>
      <c r="W57" s="36"/>
      <c r="X57" s="36"/>
      <c r="Y57" s="36"/>
      <c r="Z57" s="36"/>
      <c r="AA57" s="36"/>
      <c r="AB57" s="36"/>
      <c r="AC57" s="36"/>
      <c r="AD57" s="36"/>
      <c r="AE57" s="36"/>
    </row>
    <row r="58" spans="1:47" s="2" customFormat="1" ht="15.2" customHeight="1">
      <c r="A58" s="36"/>
      <c r="B58" s="37"/>
      <c r="C58" s="31" t="s">
        <v>25</v>
      </c>
      <c r="D58" s="38"/>
      <c r="E58" s="38"/>
      <c r="F58" s="29" t="str">
        <f>E17</f>
        <v>Správa železnic s.o. OŘ Ostrava</v>
      </c>
      <c r="G58" s="38"/>
      <c r="H58" s="38"/>
      <c r="I58" s="31" t="s">
        <v>33</v>
      </c>
      <c r="J58" s="34" t="str">
        <f>E23</f>
        <v xml:space="preserve"> </v>
      </c>
      <c r="K58" s="38"/>
      <c r="L58" s="115"/>
      <c r="S58" s="36"/>
      <c r="T58" s="36"/>
      <c r="U58" s="36"/>
      <c r="V58" s="36"/>
      <c r="W58" s="36"/>
      <c r="X58" s="36"/>
      <c r="Y58" s="36"/>
      <c r="Z58" s="36"/>
      <c r="AA58" s="36"/>
      <c r="AB58" s="36"/>
      <c r="AC58" s="36"/>
      <c r="AD58" s="36"/>
      <c r="AE58" s="36"/>
    </row>
    <row r="59" spans="1:47" s="2" customFormat="1" ht="15.2" customHeight="1">
      <c r="A59" s="36"/>
      <c r="B59" s="37"/>
      <c r="C59" s="31" t="s">
        <v>31</v>
      </c>
      <c r="D59" s="38"/>
      <c r="E59" s="38"/>
      <c r="F59" s="29" t="str">
        <f>IF(E20="","",E20)</f>
        <v>Vyplň údaj</v>
      </c>
      <c r="G59" s="38"/>
      <c r="H59" s="38"/>
      <c r="I59" s="31" t="s">
        <v>36</v>
      </c>
      <c r="J59" s="34" t="str">
        <f>E26</f>
        <v xml:space="preserve"> </v>
      </c>
      <c r="K59" s="38"/>
      <c r="L59" s="115"/>
      <c r="S59" s="36"/>
      <c r="T59" s="36"/>
      <c r="U59" s="36"/>
      <c r="V59" s="36"/>
      <c r="W59" s="36"/>
      <c r="X59" s="36"/>
      <c r="Y59" s="36"/>
      <c r="Z59" s="36"/>
      <c r="AA59" s="36"/>
      <c r="AB59" s="36"/>
      <c r="AC59" s="36"/>
      <c r="AD59" s="36"/>
      <c r="AE59" s="36"/>
    </row>
    <row r="60" spans="1:47" s="2" customFormat="1" ht="10.35" customHeight="1">
      <c r="A60" s="36"/>
      <c r="B60" s="37"/>
      <c r="C60" s="38"/>
      <c r="D60" s="38"/>
      <c r="E60" s="38"/>
      <c r="F60" s="38"/>
      <c r="G60" s="38"/>
      <c r="H60" s="38"/>
      <c r="I60" s="38"/>
      <c r="J60" s="38"/>
      <c r="K60" s="38"/>
      <c r="L60" s="115"/>
      <c r="S60" s="36"/>
      <c r="T60" s="36"/>
      <c r="U60" s="36"/>
      <c r="V60" s="36"/>
      <c r="W60" s="36"/>
      <c r="X60" s="36"/>
      <c r="Y60" s="36"/>
      <c r="Z60" s="36"/>
      <c r="AA60" s="36"/>
      <c r="AB60" s="36"/>
      <c r="AC60" s="36"/>
      <c r="AD60" s="36"/>
      <c r="AE60" s="36"/>
    </row>
    <row r="61" spans="1:47" s="2" customFormat="1" ht="29.25" customHeight="1">
      <c r="A61" s="36"/>
      <c r="B61" s="37"/>
      <c r="C61" s="138" t="s">
        <v>139</v>
      </c>
      <c r="D61" s="139"/>
      <c r="E61" s="139"/>
      <c r="F61" s="139"/>
      <c r="G61" s="139"/>
      <c r="H61" s="139"/>
      <c r="I61" s="139"/>
      <c r="J61" s="140" t="s">
        <v>140</v>
      </c>
      <c r="K61" s="139"/>
      <c r="L61" s="115"/>
      <c r="S61" s="36"/>
      <c r="T61" s="36"/>
      <c r="U61" s="36"/>
      <c r="V61" s="36"/>
      <c r="W61" s="36"/>
      <c r="X61" s="36"/>
      <c r="Y61" s="36"/>
      <c r="Z61" s="36"/>
      <c r="AA61" s="36"/>
      <c r="AB61" s="36"/>
      <c r="AC61" s="36"/>
      <c r="AD61" s="36"/>
      <c r="AE61" s="36"/>
    </row>
    <row r="62" spans="1:47" s="2" customFormat="1" ht="10.35" customHeight="1">
      <c r="A62" s="36"/>
      <c r="B62" s="37"/>
      <c r="C62" s="38"/>
      <c r="D62" s="38"/>
      <c r="E62" s="38"/>
      <c r="F62" s="38"/>
      <c r="G62" s="38"/>
      <c r="H62" s="38"/>
      <c r="I62" s="38"/>
      <c r="J62" s="38"/>
      <c r="K62" s="38"/>
      <c r="L62" s="115"/>
      <c r="S62" s="36"/>
      <c r="T62" s="36"/>
      <c r="U62" s="36"/>
      <c r="V62" s="36"/>
      <c r="W62" s="36"/>
      <c r="X62" s="36"/>
      <c r="Y62" s="36"/>
      <c r="Z62" s="36"/>
      <c r="AA62" s="36"/>
      <c r="AB62" s="36"/>
      <c r="AC62" s="36"/>
      <c r="AD62" s="36"/>
      <c r="AE62" s="36"/>
    </row>
    <row r="63" spans="1:47" s="2" customFormat="1" ht="22.9" customHeight="1">
      <c r="A63" s="36"/>
      <c r="B63" s="37"/>
      <c r="C63" s="141" t="s">
        <v>71</v>
      </c>
      <c r="D63" s="38"/>
      <c r="E63" s="38"/>
      <c r="F63" s="38"/>
      <c r="G63" s="38"/>
      <c r="H63" s="38"/>
      <c r="I63" s="38"/>
      <c r="J63" s="79">
        <f>J89</f>
        <v>0</v>
      </c>
      <c r="K63" s="38"/>
      <c r="L63" s="115"/>
      <c r="S63" s="36"/>
      <c r="T63" s="36"/>
      <c r="U63" s="36"/>
      <c r="V63" s="36"/>
      <c r="W63" s="36"/>
      <c r="X63" s="36"/>
      <c r="Y63" s="36"/>
      <c r="Z63" s="36"/>
      <c r="AA63" s="36"/>
      <c r="AB63" s="36"/>
      <c r="AC63" s="36"/>
      <c r="AD63" s="36"/>
      <c r="AE63" s="36"/>
      <c r="AU63" s="19" t="s">
        <v>141</v>
      </c>
    </row>
    <row r="64" spans="1:47" s="9" customFormat="1" ht="24.95" customHeight="1">
      <c r="B64" s="142"/>
      <c r="C64" s="143"/>
      <c r="D64" s="144" t="s">
        <v>142</v>
      </c>
      <c r="E64" s="145"/>
      <c r="F64" s="145"/>
      <c r="G64" s="145"/>
      <c r="H64" s="145"/>
      <c r="I64" s="145"/>
      <c r="J64" s="146">
        <f>J90</f>
        <v>0</v>
      </c>
      <c r="K64" s="143"/>
      <c r="L64" s="147"/>
    </row>
    <row r="65" spans="1:31" s="10" customFormat="1" ht="19.899999999999999" customHeight="1">
      <c r="B65" s="148"/>
      <c r="C65" s="99"/>
      <c r="D65" s="149" t="s">
        <v>143</v>
      </c>
      <c r="E65" s="150"/>
      <c r="F65" s="150"/>
      <c r="G65" s="150"/>
      <c r="H65" s="150"/>
      <c r="I65" s="150"/>
      <c r="J65" s="151">
        <f>J91</f>
        <v>0</v>
      </c>
      <c r="K65" s="99"/>
      <c r="L65" s="152"/>
    </row>
    <row r="66" spans="1:31" s="9" customFormat="1" ht="24.95" customHeight="1">
      <c r="B66" s="142"/>
      <c r="C66" s="143"/>
      <c r="D66" s="144" t="s">
        <v>1001</v>
      </c>
      <c r="E66" s="145"/>
      <c r="F66" s="145"/>
      <c r="G66" s="145"/>
      <c r="H66" s="145"/>
      <c r="I66" s="145"/>
      <c r="J66" s="146">
        <f>J99</f>
        <v>0</v>
      </c>
      <c r="K66" s="143"/>
      <c r="L66" s="147"/>
    </row>
    <row r="67" spans="1:31" s="10" customFormat="1" ht="19.899999999999999" customHeight="1">
      <c r="B67" s="148"/>
      <c r="C67" s="99"/>
      <c r="D67" s="149" t="s">
        <v>1002</v>
      </c>
      <c r="E67" s="150"/>
      <c r="F67" s="150"/>
      <c r="G67" s="150"/>
      <c r="H67" s="150"/>
      <c r="I67" s="150"/>
      <c r="J67" s="151">
        <f>J100</f>
        <v>0</v>
      </c>
      <c r="K67" s="99"/>
      <c r="L67" s="152"/>
    </row>
    <row r="68" spans="1:31" s="2" customFormat="1" ht="21.75" customHeight="1">
      <c r="A68" s="36"/>
      <c r="B68" s="37"/>
      <c r="C68" s="38"/>
      <c r="D68" s="38"/>
      <c r="E68" s="38"/>
      <c r="F68" s="38"/>
      <c r="G68" s="38"/>
      <c r="H68" s="38"/>
      <c r="I68" s="38"/>
      <c r="J68" s="38"/>
      <c r="K68" s="38"/>
      <c r="L68" s="115"/>
      <c r="S68" s="36"/>
      <c r="T68" s="36"/>
      <c r="U68" s="36"/>
      <c r="V68" s="36"/>
      <c r="W68" s="36"/>
      <c r="X68" s="36"/>
      <c r="Y68" s="36"/>
      <c r="Z68" s="36"/>
      <c r="AA68" s="36"/>
      <c r="AB68" s="36"/>
      <c r="AC68" s="36"/>
      <c r="AD68" s="36"/>
      <c r="AE68" s="36"/>
    </row>
    <row r="69" spans="1:31" s="2" customFormat="1" ht="6.95" customHeight="1">
      <c r="A69" s="36"/>
      <c r="B69" s="49"/>
      <c r="C69" s="50"/>
      <c r="D69" s="50"/>
      <c r="E69" s="50"/>
      <c r="F69" s="50"/>
      <c r="G69" s="50"/>
      <c r="H69" s="50"/>
      <c r="I69" s="50"/>
      <c r="J69" s="50"/>
      <c r="K69" s="50"/>
      <c r="L69" s="115"/>
      <c r="S69" s="36"/>
      <c r="T69" s="36"/>
      <c r="U69" s="36"/>
      <c r="V69" s="36"/>
      <c r="W69" s="36"/>
      <c r="X69" s="36"/>
      <c r="Y69" s="36"/>
      <c r="Z69" s="36"/>
      <c r="AA69" s="36"/>
      <c r="AB69" s="36"/>
      <c r="AC69" s="36"/>
      <c r="AD69" s="36"/>
      <c r="AE69" s="36"/>
    </row>
    <row r="73" spans="1:31" s="2" customFormat="1" ht="6.95" customHeight="1">
      <c r="A73" s="36"/>
      <c r="B73" s="51"/>
      <c r="C73" s="52"/>
      <c r="D73" s="52"/>
      <c r="E73" s="52"/>
      <c r="F73" s="52"/>
      <c r="G73" s="52"/>
      <c r="H73" s="52"/>
      <c r="I73" s="52"/>
      <c r="J73" s="52"/>
      <c r="K73" s="52"/>
      <c r="L73" s="115"/>
      <c r="S73" s="36"/>
      <c r="T73" s="36"/>
      <c r="U73" s="36"/>
      <c r="V73" s="36"/>
      <c r="W73" s="36"/>
      <c r="X73" s="36"/>
      <c r="Y73" s="36"/>
      <c r="Z73" s="36"/>
      <c r="AA73" s="36"/>
      <c r="AB73" s="36"/>
      <c r="AC73" s="36"/>
      <c r="AD73" s="36"/>
      <c r="AE73" s="36"/>
    </row>
    <row r="74" spans="1:31" s="2" customFormat="1" ht="24.95" customHeight="1">
      <c r="A74" s="36"/>
      <c r="B74" s="37"/>
      <c r="C74" s="25" t="s">
        <v>156</v>
      </c>
      <c r="D74" s="38"/>
      <c r="E74" s="38"/>
      <c r="F74" s="38"/>
      <c r="G74" s="38"/>
      <c r="H74" s="38"/>
      <c r="I74" s="38"/>
      <c r="J74" s="38"/>
      <c r="K74" s="38"/>
      <c r="L74" s="115"/>
      <c r="S74" s="36"/>
      <c r="T74" s="36"/>
      <c r="U74" s="36"/>
      <c r="V74" s="36"/>
      <c r="W74" s="36"/>
      <c r="X74" s="36"/>
      <c r="Y74" s="36"/>
      <c r="Z74" s="36"/>
      <c r="AA74" s="36"/>
      <c r="AB74" s="36"/>
      <c r="AC74" s="36"/>
      <c r="AD74" s="36"/>
      <c r="AE74" s="36"/>
    </row>
    <row r="75" spans="1:31" s="2" customFormat="1" ht="6.95" customHeight="1">
      <c r="A75" s="36"/>
      <c r="B75" s="37"/>
      <c r="C75" s="38"/>
      <c r="D75" s="38"/>
      <c r="E75" s="38"/>
      <c r="F75" s="38"/>
      <c r="G75" s="38"/>
      <c r="H75" s="38"/>
      <c r="I75" s="38"/>
      <c r="J75" s="38"/>
      <c r="K75" s="38"/>
      <c r="L75" s="115"/>
      <c r="S75" s="36"/>
      <c r="T75" s="36"/>
      <c r="U75" s="36"/>
      <c r="V75" s="36"/>
      <c r="W75" s="36"/>
      <c r="X75" s="36"/>
      <c r="Y75" s="36"/>
      <c r="Z75" s="36"/>
      <c r="AA75" s="36"/>
      <c r="AB75" s="36"/>
      <c r="AC75" s="36"/>
      <c r="AD75" s="36"/>
      <c r="AE75" s="36"/>
    </row>
    <row r="76" spans="1:31" s="2" customFormat="1" ht="12" customHeight="1">
      <c r="A76" s="36"/>
      <c r="B76" s="37"/>
      <c r="C76" s="31" t="s">
        <v>16</v>
      </c>
      <c r="D76" s="38"/>
      <c r="E76" s="38"/>
      <c r="F76" s="38"/>
      <c r="G76" s="38"/>
      <c r="H76" s="38"/>
      <c r="I76" s="38"/>
      <c r="J76" s="38"/>
      <c r="K76" s="38"/>
      <c r="L76" s="115"/>
      <c r="S76" s="36"/>
      <c r="T76" s="36"/>
      <c r="U76" s="36"/>
      <c r="V76" s="36"/>
      <c r="W76" s="36"/>
      <c r="X76" s="36"/>
      <c r="Y76" s="36"/>
      <c r="Z76" s="36"/>
      <c r="AA76" s="36"/>
      <c r="AB76" s="36"/>
      <c r="AC76" s="36"/>
      <c r="AD76" s="36"/>
      <c r="AE76" s="36"/>
    </row>
    <row r="77" spans="1:31" s="2" customFormat="1" ht="16.5" customHeight="1">
      <c r="A77" s="36"/>
      <c r="B77" s="37"/>
      <c r="C77" s="38"/>
      <c r="D77" s="38"/>
      <c r="E77" s="394" t="str">
        <f>E7</f>
        <v>Oprava propustků na trati odb. Moravice - Svobodné Heřmanice</v>
      </c>
      <c r="F77" s="395"/>
      <c r="G77" s="395"/>
      <c r="H77" s="395"/>
      <c r="I77" s="38"/>
      <c r="J77" s="38"/>
      <c r="K77" s="38"/>
      <c r="L77" s="115"/>
      <c r="S77" s="36"/>
      <c r="T77" s="36"/>
      <c r="U77" s="36"/>
      <c r="V77" s="36"/>
      <c r="W77" s="36"/>
      <c r="X77" s="36"/>
      <c r="Y77" s="36"/>
      <c r="Z77" s="36"/>
      <c r="AA77" s="36"/>
      <c r="AB77" s="36"/>
      <c r="AC77" s="36"/>
      <c r="AD77" s="36"/>
      <c r="AE77" s="36"/>
    </row>
    <row r="78" spans="1:31" s="1" customFormat="1" ht="12" customHeight="1">
      <c r="B78" s="23"/>
      <c r="C78" s="31" t="s">
        <v>134</v>
      </c>
      <c r="D78" s="24"/>
      <c r="E78" s="24"/>
      <c r="F78" s="24"/>
      <c r="G78" s="24"/>
      <c r="H78" s="24"/>
      <c r="I78" s="24"/>
      <c r="J78" s="24"/>
      <c r="K78" s="24"/>
      <c r="L78" s="22"/>
    </row>
    <row r="79" spans="1:31" s="2" customFormat="1" ht="16.5" customHeight="1">
      <c r="A79" s="36"/>
      <c r="B79" s="37"/>
      <c r="C79" s="38"/>
      <c r="D79" s="38"/>
      <c r="E79" s="394" t="s">
        <v>1577</v>
      </c>
      <c r="F79" s="396"/>
      <c r="G79" s="396"/>
      <c r="H79" s="396"/>
      <c r="I79" s="38"/>
      <c r="J79" s="38"/>
      <c r="K79" s="38"/>
      <c r="L79" s="115"/>
      <c r="S79" s="36"/>
      <c r="T79" s="36"/>
      <c r="U79" s="36"/>
      <c r="V79" s="36"/>
      <c r="W79" s="36"/>
      <c r="X79" s="36"/>
      <c r="Y79" s="36"/>
      <c r="Z79" s="36"/>
      <c r="AA79" s="36"/>
      <c r="AB79" s="36"/>
      <c r="AC79" s="36"/>
      <c r="AD79" s="36"/>
      <c r="AE79" s="36"/>
    </row>
    <row r="80" spans="1:31" s="2" customFormat="1" ht="12" customHeight="1">
      <c r="A80" s="36"/>
      <c r="B80" s="37"/>
      <c r="C80" s="31" t="s">
        <v>136</v>
      </c>
      <c r="D80" s="38"/>
      <c r="E80" s="38"/>
      <c r="F80" s="38"/>
      <c r="G80" s="38"/>
      <c r="H80" s="38"/>
      <c r="I80" s="38"/>
      <c r="J80" s="38"/>
      <c r="K80" s="38"/>
      <c r="L80" s="115"/>
      <c r="S80" s="36"/>
      <c r="T80" s="36"/>
      <c r="U80" s="36"/>
      <c r="V80" s="36"/>
      <c r="W80" s="36"/>
      <c r="X80" s="36"/>
      <c r="Y80" s="36"/>
      <c r="Z80" s="36"/>
      <c r="AA80" s="36"/>
      <c r="AB80" s="36"/>
      <c r="AC80" s="36"/>
      <c r="AD80" s="36"/>
      <c r="AE80" s="36"/>
    </row>
    <row r="81" spans="1:65" s="2" customFormat="1" ht="16.5" customHeight="1">
      <c r="A81" s="36"/>
      <c r="B81" s="37"/>
      <c r="C81" s="38"/>
      <c r="D81" s="38"/>
      <c r="E81" s="348" t="str">
        <f>E11</f>
        <v>SO 04.3 - Propustek v km 19,378 - kabelové trasy</v>
      </c>
      <c r="F81" s="396"/>
      <c r="G81" s="396"/>
      <c r="H81" s="396"/>
      <c r="I81" s="38"/>
      <c r="J81" s="38"/>
      <c r="K81" s="38"/>
      <c r="L81" s="115"/>
      <c r="S81" s="36"/>
      <c r="T81" s="36"/>
      <c r="U81" s="36"/>
      <c r="V81" s="36"/>
      <c r="W81" s="36"/>
      <c r="X81" s="36"/>
      <c r="Y81" s="36"/>
      <c r="Z81" s="36"/>
      <c r="AA81" s="36"/>
      <c r="AB81" s="36"/>
      <c r="AC81" s="36"/>
      <c r="AD81" s="36"/>
      <c r="AE81" s="36"/>
    </row>
    <row r="82" spans="1:65" s="2" customFormat="1" ht="6.95" customHeight="1">
      <c r="A82" s="36"/>
      <c r="B82" s="37"/>
      <c r="C82" s="38"/>
      <c r="D82" s="38"/>
      <c r="E82" s="38"/>
      <c r="F82" s="38"/>
      <c r="G82" s="38"/>
      <c r="H82" s="38"/>
      <c r="I82" s="38"/>
      <c r="J82" s="38"/>
      <c r="K82" s="38"/>
      <c r="L82" s="115"/>
      <c r="S82" s="36"/>
      <c r="T82" s="36"/>
      <c r="U82" s="36"/>
      <c r="V82" s="36"/>
      <c r="W82" s="36"/>
      <c r="X82" s="36"/>
      <c r="Y82" s="36"/>
      <c r="Z82" s="36"/>
      <c r="AA82" s="36"/>
      <c r="AB82" s="36"/>
      <c r="AC82" s="36"/>
      <c r="AD82" s="36"/>
      <c r="AE82" s="36"/>
    </row>
    <row r="83" spans="1:65" s="2" customFormat="1" ht="12" customHeight="1">
      <c r="A83" s="36"/>
      <c r="B83" s="37"/>
      <c r="C83" s="31" t="s">
        <v>21</v>
      </c>
      <c r="D83" s="38"/>
      <c r="E83" s="38"/>
      <c r="F83" s="29" t="str">
        <f>F14</f>
        <v>OŘ Ostrava</v>
      </c>
      <c r="G83" s="38"/>
      <c r="H83" s="38"/>
      <c r="I83" s="31" t="s">
        <v>23</v>
      </c>
      <c r="J83" s="61" t="str">
        <f>IF(J14="","",J14)</f>
        <v>10. 5. 2023</v>
      </c>
      <c r="K83" s="38"/>
      <c r="L83" s="115"/>
      <c r="S83" s="36"/>
      <c r="T83" s="36"/>
      <c r="U83" s="36"/>
      <c r="V83" s="36"/>
      <c r="W83" s="36"/>
      <c r="X83" s="36"/>
      <c r="Y83" s="36"/>
      <c r="Z83" s="36"/>
      <c r="AA83" s="36"/>
      <c r="AB83" s="36"/>
      <c r="AC83" s="36"/>
      <c r="AD83" s="36"/>
      <c r="AE83" s="36"/>
    </row>
    <row r="84" spans="1:65" s="2" customFormat="1" ht="6.95" customHeight="1">
      <c r="A84" s="36"/>
      <c r="B84" s="37"/>
      <c r="C84" s="38"/>
      <c r="D84" s="38"/>
      <c r="E84" s="38"/>
      <c r="F84" s="38"/>
      <c r="G84" s="38"/>
      <c r="H84" s="38"/>
      <c r="I84" s="38"/>
      <c r="J84" s="38"/>
      <c r="K84" s="38"/>
      <c r="L84" s="115"/>
      <c r="S84" s="36"/>
      <c r="T84" s="36"/>
      <c r="U84" s="36"/>
      <c r="V84" s="36"/>
      <c r="W84" s="36"/>
      <c r="X84" s="36"/>
      <c r="Y84" s="36"/>
      <c r="Z84" s="36"/>
      <c r="AA84" s="36"/>
      <c r="AB84" s="36"/>
      <c r="AC84" s="36"/>
      <c r="AD84" s="36"/>
      <c r="AE84" s="36"/>
    </row>
    <row r="85" spans="1:65" s="2" customFormat="1" ht="15.2" customHeight="1">
      <c r="A85" s="36"/>
      <c r="B85" s="37"/>
      <c r="C85" s="31" t="s">
        <v>25</v>
      </c>
      <c r="D85" s="38"/>
      <c r="E85" s="38"/>
      <c r="F85" s="29" t="str">
        <f>E17</f>
        <v>Správa železnic s.o. OŘ Ostrava</v>
      </c>
      <c r="G85" s="38"/>
      <c r="H85" s="38"/>
      <c r="I85" s="31" t="s">
        <v>33</v>
      </c>
      <c r="J85" s="34" t="str">
        <f>E23</f>
        <v xml:space="preserve"> </v>
      </c>
      <c r="K85" s="38"/>
      <c r="L85" s="115"/>
      <c r="S85" s="36"/>
      <c r="T85" s="36"/>
      <c r="U85" s="36"/>
      <c r="V85" s="36"/>
      <c r="W85" s="36"/>
      <c r="X85" s="36"/>
      <c r="Y85" s="36"/>
      <c r="Z85" s="36"/>
      <c r="AA85" s="36"/>
      <c r="AB85" s="36"/>
      <c r="AC85" s="36"/>
      <c r="AD85" s="36"/>
      <c r="AE85" s="36"/>
    </row>
    <row r="86" spans="1:65" s="2" customFormat="1" ht="15.2" customHeight="1">
      <c r="A86" s="36"/>
      <c r="B86" s="37"/>
      <c r="C86" s="31" t="s">
        <v>31</v>
      </c>
      <c r="D86" s="38"/>
      <c r="E86" s="38"/>
      <c r="F86" s="29" t="str">
        <f>IF(E20="","",E20)</f>
        <v>Vyplň údaj</v>
      </c>
      <c r="G86" s="38"/>
      <c r="H86" s="38"/>
      <c r="I86" s="31" t="s">
        <v>36</v>
      </c>
      <c r="J86" s="34" t="str">
        <f>E26</f>
        <v xml:space="preserve"> </v>
      </c>
      <c r="K86" s="38"/>
      <c r="L86" s="115"/>
      <c r="S86" s="36"/>
      <c r="T86" s="36"/>
      <c r="U86" s="36"/>
      <c r="V86" s="36"/>
      <c r="W86" s="36"/>
      <c r="X86" s="36"/>
      <c r="Y86" s="36"/>
      <c r="Z86" s="36"/>
      <c r="AA86" s="36"/>
      <c r="AB86" s="36"/>
      <c r="AC86" s="36"/>
      <c r="AD86" s="36"/>
      <c r="AE86" s="36"/>
    </row>
    <row r="87" spans="1:65" s="2" customFormat="1" ht="10.35" customHeight="1">
      <c r="A87" s="36"/>
      <c r="B87" s="37"/>
      <c r="C87" s="38"/>
      <c r="D87" s="38"/>
      <c r="E87" s="38"/>
      <c r="F87" s="38"/>
      <c r="G87" s="38"/>
      <c r="H87" s="38"/>
      <c r="I87" s="38"/>
      <c r="J87" s="38"/>
      <c r="K87" s="38"/>
      <c r="L87" s="115"/>
      <c r="S87" s="36"/>
      <c r="T87" s="36"/>
      <c r="U87" s="36"/>
      <c r="V87" s="36"/>
      <c r="W87" s="36"/>
      <c r="X87" s="36"/>
      <c r="Y87" s="36"/>
      <c r="Z87" s="36"/>
      <c r="AA87" s="36"/>
      <c r="AB87" s="36"/>
      <c r="AC87" s="36"/>
      <c r="AD87" s="36"/>
      <c r="AE87" s="36"/>
    </row>
    <row r="88" spans="1:65" s="11" customFormat="1" ht="29.25" customHeight="1">
      <c r="A88" s="153"/>
      <c r="B88" s="154"/>
      <c r="C88" s="155" t="s">
        <v>157</v>
      </c>
      <c r="D88" s="156" t="s">
        <v>58</v>
      </c>
      <c r="E88" s="156" t="s">
        <v>54</v>
      </c>
      <c r="F88" s="156" t="s">
        <v>55</v>
      </c>
      <c r="G88" s="156" t="s">
        <v>158</v>
      </c>
      <c r="H88" s="156" t="s">
        <v>159</v>
      </c>
      <c r="I88" s="156" t="s">
        <v>160</v>
      </c>
      <c r="J88" s="156" t="s">
        <v>140</v>
      </c>
      <c r="K88" s="157" t="s">
        <v>161</v>
      </c>
      <c r="L88" s="158"/>
      <c r="M88" s="70" t="s">
        <v>19</v>
      </c>
      <c r="N88" s="71" t="s">
        <v>43</v>
      </c>
      <c r="O88" s="71" t="s">
        <v>162</v>
      </c>
      <c r="P88" s="71" t="s">
        <v>163</v>
      </c>
      <c r="Q88" s="71" t="s">
        <v>164</v>
      </c>
      <c r="R88" s="71" t="s">
        <v>165</v>
      </c>
      <c r="S88" s="71" t="s">
        <v>166</v>
      </c>
      <c r="T88" s="72" t="s">
        <v>167</v>
      </c>
      <c r="U88" s="153"/>
      <c r="V88" s="153"/>
      <c r="W88" s="153"/>
      <c r="X88" s="153"/>
      <c r="Y88" s="153"/>
      <c r="Z88" s="153"/>
      <c r="AA88" s="153"/>
      <c r="AB88" s="153"/>
      <c r="AC88" s="153"/>
      <c r="AD88" s="153"/>
      <c r="AE88" s="153"/>
    </row>
    <row r="89" spans="1:65" s="2" customFormat="1" ht="22.9" customHeight="1">
      <c r="A89" s="36"/>
      <c r="B89" s="37"/>
      <c r="C89" s="77" t="s">
        <v>168</v>
      </c>
      <c r="D89" s="38"/>
      <c r="E89" s="38"/>
      <c r="F89" s="38"/>
      <c r="G89" s="38"/>
      <c r="H89" s="38"/>
      <c r="I89" s="38"/>
      <c r="J89" s="159">
        <f>BK89</f>
        <v>0</v>
      </c>
      <c r="K89" s="38"/>
      <c r="L89" s="41"/>
      <c r="M89" s="73"/>
      <c r="N89" s="160"/>
      <c r="O89" s="74"/>
      <c r="P89" s="161">
        <f>P90+P99</f>
        <v>0</v>
      </c>
      <c r="Q89" s="74"/>
      <c r="R89" s="161">
        <f>R90+R99</f>
        <v>0.51987000000000005</v>
      </c>
      <c r="S89" s="74"/>
      <c r="T89" s="162">
        <f>T90+T99</f>
        <v>0</v>
      </c>
      <c r="U89" s="36"/>
      <c r="V89" s="36"/>
      <c r="W89" s="36"/>
      <c r="X89" s="36"/>
      <c r="Y89" s="36"/>
      <c r="Z89" s="36"/>
      <c r="AA89" s="36"/>
      <c r="AB89" s="36"/>
      <c r="AC89" s="36"/>
      <c r="AD89" s="36"/>
      <c r="AE89" s="36"/>
      <c r="AT89" s="19" t="s">
        <v>72</v>
      </c>
      <c r="AU89" s="19" t="s">
        <v>141</v>
      </c>
      <c r="BK89" s="163">
        <f>BK90+BK99</f>
        <v>0</v>
      </c>
    </row>
    <row r="90" spans="1:65" s="12" customFormat="1" ht="25.9" customHeight="1">
      <c r="B90" s="164"/>
      <c r="C90" s="165"/>
      <c r="D90" s="166" t="s">
        <v>72</v>
      </c>
      <c r="E90" s="167" t="s">
        <v>169</v>
      </c>
      <c r="F90" s="167" t="s">
        <v>170</v>
      </c>
      <c r="G90" s="165"/>
      <c r="H90" s="165"/>
      <c r="I90" s="168"/>
      <c r="J90" s="169">
        <f>BK90</f>
        <v>0</v>
      </c>
      <c r="K90" s="165"/>
      <c r="L90" s="170"/>
      <c r="M90" s="171"/>
      <c r="N90" s="172"/>
      <c r="O90" s="172"/>
      <c r="P90" s="173">
        <f>P91</f>
        <v>0</v>
      </c>
      <c r="Q90" s="172"/>
      <c r="R90" s="173">
        <f>R91</f>
        <v>0.47970000000000002</v>
      </c>
      <c r="S90" s="172"/>
      <c r="T90" s="174">
        <f>T91</f>
        <v>0</v>
      </c>
      <c r="AR90" s="175" t="s">
        <v>80</v>
      </c>
      <c r="AT90" s="176" t="s">
        <v>72</v>
      </c>
      <c r="AU90" s="176" t="s">
        <v>73</v>
      </c>
      <c r="AY90" s="175" t="s">
        <v>171</v>
      </c>
      <c r="BK90" s="177">
        <f>BK91</f>
        <v>0</v>
      </c>
    </row>
    <row r="91" spans="1:65" s="12" customFormat="1" ht="22.9" customHeight="1">
      <c r="B91" s="164"/>
      <c r="C91" s="165"/>
      <c r="D91" s="166" t="s">
        <v>72</v>
      </c>
      <c r="E91" s="178" t="s">
        <v>80</v>
      </c>
      <c r="F91" s="178" t="s">
        <v>172</v>
      </c>
      <c r="G91" s="165"/>
      <c r="H91" s="165"/>
      <c r="I91" s="168"/>
      <c r="J91" s="179">
        <f>BK91</f>
        <v>0</v>
      </c>
      <c r="K91" s="165"/>
      <c r="L91" s="170"/>
      <c r="M91" s="171"/>
      <c r="N91" s="172"/>
      <c r="O91" s="172"/>
      <c r="P91" s="173">
        <f>SUM(P92:P98)</f>
        <v>0</v>
      </c>
      <c r="Q91" s="172"/>
      <c r="R91" s="173">
        <f>SUM(R92:R98)</f>
        <v>0.47970000000000002</v>
      </c>
      <c r="S91" s="172"/>
      <c r="T91" s="174">
        <f>SUM(T92:T98)</f>
        <v>0</v>
      </c>
      <c r="AR91" s="175" t="s">
        <v>80</v>
      </c>
      <c r="AT91" s="176" t="s">
        <v>72</v>
      </c>
      <c r="AU91" s="176" t="s">
        <v>80</v>
      </c>
      <c r="AY91" s="175" t="s">
        <v>171</v>
      </c>
      <c r="BK91" s="177">
        <f>SUM(BK92:BK98)</f>
        <v>0</v>
      </c>
    </row>
    <row r="92" spans="1:65" s="2" customFormat="1" ht="24.2" customHeight="1">
      <c r="A92" s="36"/>
      <c r="B92" s="37"/>
      <c r="C92" s="180" t="s">
        <v>80</v>
      </c>
      <c r="D92" s="180" t="s">
        <v>173</v>
      </c>
      <c r="E92" s="181" t="s">
        <v>1003</v>
      </c>
      <c r="F92" s="182" t="s">
        <v>1004</v>
      </c>
      <c r="G92" s="183" t="s">
        <v>606</v>
      </c>
      <c r="H92" s="184">
        <v>13</v>
      </c>
      <c r="I92" s="185"/>
      <c r="J92" s="186">
        <f>ROUND(I92*H92,2)</f>
        <v>0</v>
      </c>
      <c r="K92" s="182" t="s">
        <v>177</v>
      </c>
      <c r="L92" s="41"/>
      <c r="M92" s="187" t="s">
        <v>19</v>
      </c>
      <c r="N92" s="188" t="s">
        <v>44</v>
      </c>
      <c r="O92" s="66"/>
      <c r="P92" s="189">
        <f>O92*H92</f>
        <v>0</v>
      </c>
      <c r="Q92" s="189">
        <v>3.6900000000000002E-2</v>
      </c>
      <c r="R92" s="189">
        <f>Q92*H92</f>
        <v>0.47970000000000002</v>
      </c>
      <c r="S92" s="189">
        <v>0</v>
      </c>
      <c r="T92" s="190">
        <f>S92*H92</f>
        <v>0</v>
      </c>
      <c r="U92" s="36"/>
      <c r="V92" s="36"/>
      <c r="W92" s="36"/>
      <c r="X92" s="36"/>
      <c r="Y92" s="36"/>
      <c r="Z92" s="36"/>
      <c r="AA92" s="36"/>
      <c r="AB92" s="36"/>
      <c r="AC92" s="36"/>
      <c r="AD92" s="36"/>
      <c r="AE92" s="36"/>
      <c r="AR92" s="191" t="s">
        <v>178</v>
      </c>
      <c r="AT92" s="191" t="s">
        <v>173</v>
      </c>
      <c r="AU92" s="191" t="s">
        <v>82</v>
      </c>
      <c r="AY92" s="19" t="s">
        <v>171</v>
      </c>
      <c r="BE92" s="192">
        <f>IF(N92="základní",J92,0)</f>
        <v>0</v>
      </c>
      <c r="BF92" s="192">
        <f>IF(N92="snížená",J92,0)</f>
        <v>0</v>
      </c>
      <c r="BG92" s="192">
        <f>IF(N92="zákl. přenesená",J92,0)</f>
        <v>0</v>
      </c>
      <c r="BH92" s="192">
        <f>IF(N92="sníž. přenesená",J92,0)</f>
        <v>0</v>
      </c>
      <c r="BI92" s="192">
        <f>IF(N92="nulová",J92,0)</f>
        <v>0</v>
      </c>
      <c r="BJ92" s="19" t="s">
        <v>80</v>
      </c>
      <c r="BK92" s="192">
        <f>ROUND(I92*H92,2)</f>
        <v>0</v>
      </c>
      <c r="BL92" s="19" t="s">
        <v>178</v>
      </c>
      <c r="BM92" s="191" t="s">
        <v>1817</v>
      </c>
    </row>
    <row r="93" spans="1:65" s="2" customFormat="1" ht="58.5">
      <c r="A93" s="36"/>
      <c r="B93" s="37"/>
      <c r="C93" s="38"/>
      <c r="D93" s="193" t="s">
        <v>180</v>
      </c>
      <c r="E93" s="38"/>
      <c r="F93" s="194" t="s">
        <v>1006</v>
      </c>
      <c r="G93" s="38"/>
      <c r="H93" s="38"/>
      <c r="I93" s="195"/>
      <c r="J93" s="38"/>
      <c r="K93" s="38"/>
      <c r="L93" s="41"/>
      <c r="M93" s="196"/>
      <c r="N93" s="197"/>
      <c r="O93" s="66"/>
      <c r="P93" s="66"/>
      <c r="Q93" s="66"/>
      <c r="R93" s="66"/>
      <c r="S93" s="66"/>
      <c r="T93" s="67"/>
      <c r="U93" s="36"/>
      <c r="V93" s="36"/>
      <c r="W93" s="36"/>
      <c r="X93" s="36"/>
      <c r="Y93" s="36"/>
      <c r="Z93" s="36"/>
      <c r="AA93" s="36"/>
      <c r="AB93" s="36"/>
      <c r="AC93" s="36"/>
      <c r="AD93" s="36"/>
      <c r="AE93" s="36"/>
      <c r="AT93" s="19" t="s">
        <v>180</v>
      </c>
      <c r="AU93" s="19" t="s">
        <v>82</v>
      </c>
    </row>
    <row r="94" spans="1:65" s="2" customFormat="1" ht="11.25">
      <c r="A94" s="36"/>
      <c r="B94" s="37"/>
      <c r="C94" s="38"/>
      <c r="D94" s="198" t="s">
        <v>182</v>
      </c>
      <c r="E94" s="38"/>
      <c r="F94" s="199" t="s">
        <v>1007</v>
      </c>
      <c r="G94" s="38"/>
      <c r="H94" s="38"/>
      <c r="I94" s="195"/>
      <c r="J94" s="38"/>
      <c r="K94" s="38"/>
      <c r="L94" s="41"/>
      <c r="M94" s="196"/>
      <c r="N94" s="197"/>
      <c r="O94" s="66"/>
      <c r="P94" s="66"/>
      <c r="Q94" s="66"/>
      <c r="R94" s="66"/>
      <c r="S94" s="66"/>
      <c r="T94" s="67"/>
      <c r="U94" s="36"/>
      <c r="V94" s="36"/>
      <c r="W94" s="36"/>
      <c r="X94" s="36"/>
      <c r="Y94" s="36"/>
      <c r="Z94" s="36"/>
      <c r="AA94" s="36"/>
      <c r="AB94" s="36"/>
      <c r="AC94" s="36"/>
      <c r="AD94" s="36"/>
      <c r="AE94" s="36"/>
      <c r="AT94" s="19" t="s">
        <v>182</v>
      </c>
      <c r="AU94" s="19" t="s">
        <v>82</v>
      </c>
    </row>
    <row r="95" spans="1:65" s="2" customFormat="1" ht="19.5">
      <c r="A95" s="36"/>
      <c r="B95" s="37"/>
      <c r="C95" s="38"/>
      <c r="D95" s="193" t="s">
        <v>1008</v>
      </c>
      <c r="E95" s="38"/>
      <c r="F95" s="256" t="s">
        <v>1009</v>
      </c>
      <c r="G95" s="38"/>
      <c r="H95" s="38"/>
      <c r="I95" s="195"/>
      <c r="J95" s="38"/>
      <c r="K95" s="38"/>
      <c r="L95" s="41"/>
      <c r="M95" s="196"/>
      <c r="N95" s="197"/>
      <c r="O95" s="66"/>
      <c r="P95" s="66"/>
      <c r="Q95" s="66"/>
      <c r="R95" s="66"/>
      <c r="S95" s="66"/>
      <c r="T95" s="67"/>
      <c r="U95" s="36"/>
      <c r="V95" s="36"/>
      <c r="W95" s="36"/>
      <c r="X95" s="36"/>
      <c r="Y95" s="36"/>
      <c r="Z95" s="36"/>
      <c r="AA95" s="36"/>
      <c r="AB95" s="36"/>
      <c r="AC95" s="36"/>
      <c r="AD95" s="36"/>
      <c r="AE95" s="36"/>
      <c r="AT95" s="19" t="s">
        <v>1008</v>
      </c>
      <c r="AU95" s="19" t="s">
        <v>82</v>
      </c>
    </row>
    <row r="96" spans="1:65" s="13" customFormat="1" ht="22.5">
      <c r="B96" s="200"/>
      <c r="C96" s="201"/>
      <c r="D96" s="193" t="s">
        <v>184</v>
      </c>
      <c r="E96" s="202" t="s">
        <v>19</v>
      </c>
      <c r="F96" s="203" t="s">
        <v>1010</v>
      </c>
      <c r="G96" s="201"/>
      <c r="H96" s="202" t="s">
        <v>19</v>
      </c>
      <c r="I96" s="204"/>
      <c r="J96" s="201"/>
      <c r="K96" s="201"/>
      <c r="L96" s="205"/>
      <c r="M96" s="206"/>
      <c r="N96" s="207"/>
      <c r="O96" s="207"/>
      <c r="P96" s="207"/>
      <c r="Q96" s="207"/>
      <c r="R96" s="207"/>
      <c r="S96" s="207"/>
      <c r="T96" s="208"/>
      <c r="AT96" s="209" t="s">
        <v>184</v>
      </c>
      <c r="AU96" s="209" t="s">
        <v>82</v>
      </c>
      <c r="AV96" s="13" t="s">
        <v>80</v>
      </c>
      <c r="AW96" s="13" t="s">
        <v>35</v>
      </c>
      <c r="AX96" s="13" t="s">
        <v>73</v>
      </c>
      <c r="AY96" s="209" t="s">
        <v>171</v>
      </c>
    </row>
    <row r="97" spans="1:65" s="14" customFormat="1" ht="11.25">
      <c r="B97" s="210"/>
      <c r="C97" s="211"/>
      <c r="D97" s="193" t="s">
        <v>184</v>
      </c>
      <c r="E97" s="212" t="s">
        <v>19</v>
      </c>
      <c r="F97" s="213" t="s">
        <v>1818</v>
      </c>
      <c r="G97" s="211"/>
      <c r="H97" s="214">
        <v>13</v>
      </c>
      <c r="I97" s="215"/>
      <c r="J97" s="211"/>
      <c r="K97" s="211"/>
      <c r="L97" s="216"/>
      <c r="M97" s="217"/>
      <c r="N97" s="218"/>
      <c r="O97" s="218"/>
      <c r="P97" s="218"/>
      <c r="Q97" s="218"/>
      <c r="R97" s="218"/>
      <c r="S97" s="218"/>
      <c r="T97" s="219"/>
      <c r="AT97" s="220" t="s">
        <v>184</v>
      </c>
      <c r="AU97" s="220" t="s">
        <v>82</v>
      </c>
      <c r="AV97" s="14" t="s">
        <v>82</v>
      </c>
      <c r="AW97" s="14" t="s">
        <v>35</v>
      </c>
      <c r="AX97" s="14" t="s">
        <v>73</v>
      </c>
      <c r="AY97" s="220" t="s">
        <v>171</v>
      </c>
    </row>
    <row r="98" spans="1:65" s="15" customFormat="1" ht="11.25">
      <c r="B98" s="221"/>
      <c r="C98" s="222"/>
      <c r="D98" s="193" t="s">
        <v>184</v>
      </c>
      <c r="E98" s="223" t="s">
        <v>19</v>
      </c>
      <c r="F98" s="224" t="s">
        <v>189</v>
      </c>
      <c r="G98" s="222"/>
      <c r="H98" s="225">
        <v>13</v>
      </c>
      <c r="I98" s="226"/>
      <c r="J98" s="222"/>
      <c r="K98" s="222"/>
      <c r="L98" s="227"/>
      <c r="M98" s="228"/>
      <c r="N98" s="229"/>
      <c r="O98" s="229"/>
      <c r="P98" s="229"/>
      <c r="Q98" s="229"/>
      <c r="R98" s="229"/>
      <c r="S98" s="229"/>
      <c r="T98" s="230"/>
      <c r="AT98" s="231" t="s">
        <v>184</v>
      </c>
      <c r="AU98" s="231" t="s">
        <v>82</v>
      </c>
      <c r="AV98" s="15" t="s">
        <v>178</v>
      </c>
      <c r="AW98" s="15" t="s">
        <v>35</v>
      </c>
      <c r="AX98" s="15" t="s">
        <v>80</v>
      </c>
      <c r="AY98" s="231" t="s">
        <v>171</v>
      </c>
    </row>
    <row r="99" spans="1:65" s="12" customFormat="1" ht="25.9" customHeight="1">
      <c r="B99" s="164"/>
      <c r="C99" s="165"/>
      <c r="D99" s="166" t="s">
        <v>72</v>
      </c>
      <c r="E99" s="167" t="s">
        <v>335</v>
      </c>
      <c r="F99" s="167" t="s">
        <v>1012</v>
      </c>
      <c r="G99" s="165"/>
      <c r="H99" s="165"/>
      <c r="I99" s="168"/>
      <c r="J99" s="169">
        <f>BK99</f>
        <v>0</v>
      </c>
      <c r="K99" s="165"/>
      <c r="L99" s="170"/>
      <c r="M99" s="171"/>
      <c r="N99" s="172"/>
      <c r="O99" s="172"/>
      <c r="P99" s="173">
        <f>P100</f>
        <v>0</v>
      </c>
      <c r="Q99" s="172"/>
      <c r="R99" s="173">
        <f>R100</f>
        <v>4.0169999999999997E-2</v>
      </c>
      <c r="S99" s="172"/>
      <c r="T99" s="174">
        <f>T100</f>
        <v>0</v>
      </c>
      <c r="AR99" s="175" t="s">
        <v>197</v>
      </c>
      <c r="AT99" s="176" t="s">
        <v>72</v>
      </c>
      <c r="AU99" s="176" t="s">
        <v>73</v>
      </c>
      <c r="AY99" s="175" t="s">
        <v>171</v>
      </c>
      <c r="BK99" s="177">
        <f>BK100</f>
        <v>0</v>
      </c>
    </row>
    <row r="100" spans="1:65" s="12" customFormat="1" ht="22.9" customHeight="1">
      <c r="B100" s="164"/>
      <c r="C100" s="165"/>
      <c r="D100" s="166" t="s">
        <v>72</v>
      </c>
      <c r="E100" s="178" t="s">
        <v>1013</v>
      </c>
      <c r="F100" s="178" t="s">
        <v>1014</v>
      </c>
      <c r="G100" s="165"/>
      <c r="H100" s="165"/>
      <c r="I100" s="168"/>
      <c r="J100" s="179">
        <f>BK100</f>
        <v>0</v>
      </c>
      <c r="K100" s="165"/>
      <c r="L100" s="170"/>
      <c r="M100" s="171"/>
      <c r="N100" s="172"/>
      <c r="O100" s="172"/>
      <c r="P100" s="173">
        <f>SUM(P101:P120)</f>
        <v>0</v>
      </c>
      <c r="Q100" s="172"/>
      <c r="R100" s="173">
        <f>SUM(R101:R120)</f>
        <v>4.0169999999999997E-2</v>
      </c>
      <c r="S100" s="172"/>
      <c r="T100" s="174">
        <f>SUM(T101:T120)</f>
        <v>0</v>
      </c>
      <c r="AR100" s="175" t="s">
        <v>197</v>
      </c>
      <c r="AT100" s="176" t="s">
        <v>72</v>
      </c>
      <c r="AU100" s="176" t="s">
        <v>80</v>
      </c>
      <c r="AY100" s="175" t="s">
        <v>171</v>
      </c>
      <c r="BK100" s="177">
        <f>SUM(BK101:BK120)</f>
        <v>0</v>
      </c>
    </row>
    <row r="101" spans="1:65" s="2" customFormat="1" ht="24.2" customHeight="1">
      <c r="A101" s="36"/>
      <c r="B101" s="37"/>
      <c r="C101" s="180" t="s">
        <v>82</v>
      </c>
      <c r="D101" s="180" t="s">
        <v>173</v>
      </c>
      <c r="E101" s="181" t="s">
        <v>1015</v>
      </c>
      <c r="F101" s="182" t="s">
        <v>1016</v>
      </c>
      <c r="G101" s="183" t="s">
        <v>606</v>
      </c>
      <c r="H101" s="184">
        <v>13</v>
      </c>
      <c r="I101" s="185"/>
      <c r="J101" s="186">
        <f>ROUND(I101*H101,2)</f>
        <v>0</v>
      </c>
      <c r="K101" s="182" t="s">
        <v>177</v>
      </c>
      <c r="L101" s="41"/>
      <c r="M101" s="187" t="s">
        <v>19</v>
      </c>
      <c r="N101" s="188" t="s">
        <v>44</v>
      </c>
      <c r="O101" s="66"/>
      <c r="P101" s="189">
        <f>O101*H101</f>
        <v>0</v>
      </c>
      <c r="Q101" s="189">
        <v>0</v>
      </c>
      <c r="R101" s="189">
        <f>Q101*H101</f>
        <v>0</v>
      </c>
      <c r="S101" s="189">
        <v>0</v>
      </c>
      <c r="T101" s="190">
        <f>S101*H101</f>
        <v>0</v>
      </c>
      <c r="U101" s="36"/>
      <c r="V101" s="36"/>
      <c r="W101" s="36"/>
      <c r="X101" s="36"/>
      <c r="Y101" s="36"/>
      <c r="Z101" s="36"/>
      <c r="AA101" s="36"/>
      <c r="AB101" s="36"/>
      <c r="AC101" s="36"/>
      <c r="AD101" s="36"/>
      <c r="AE101" s="36"/>
      <c r="AR101" s="191" t="s">
        <v>706</v>
      </c>
      <c r="AT101" s="191" t="s">
        <v>173</v>
      </c>
      <c r="AU101" s="191" t="s">
        <v>82</v>
      </c>
      <c r="AY101" s="19" t="s">
        <v>171</v>
      </c>
      <c r="BE101" s="192">
        <f>IF(N101="základní",J101,0)</f>
        <v>0</v>
      </c>
      <c r="BF101" s="192">
        <f>IF(N101="snížená",J101,0)</f>
        <v>0</v>
      </c>
      <c r="BG101" s="192">
        <f>IF(N101="zákl. přenesená",J101,0)</f>
        <v>0</v>
      </c>
      <c r="BH101" s="192">
        <f>IF(N101="sníž. přenesená",J101,0)</f>
        <v>0</v>
      </c>
      <c r="BI101" s="192">
        <f>IF(N101="nulová",J101,0)</f>
        <v>0</v>
      </c>
      <c r="BJ101" s="19" t="s">
        <v>80</v>
      </c>
      <c r="BK101" s="192">
        <f>ROUND(I101*H101,2)</f>
        <v>0</v>
      </c>
      <c r="BL101" s="19" t="s">
        <v>706</v>
      </c>
      <c r="BM101" s="191" t="s">
        <v>1819</v>
      </c>
    </row>
    <row r="102" spans="1:65" s="2" customFormat="1" ht="39">
      <c r="A102" s="36"/>
      <c r="B102" s="37"/>
      <c r="C102" s="38"/>
      <c r="D102" s="193" t="s">
        <v>180</v>
      </c>
      <c r="E102" s="38"/>
      <c r="F102" s="194" t="s">
        <v>1018</v>
      </c>
      <c r="G102" s="38"/>
      <c r="H102" s="38"/>
      <c r="I102" s="195"/>
      <c r="J102" s="38"/>
      <c r="K102" s="38"/>
      <c r="L102" s="41"/>
      <c r="M102" s="196"/>
      <c r="N102" s="197"/>
      <c r="O102" s="66"/>
      <c r="P102" s="66"/>
      <c r="Q102" s="66"/>
      <c r="R102" s="66"/>
      <c r="S102" s="66"/>
      <c r="T102" s="67"/>
      <c r="U102" s="36"/>
      <c r="V102" s="36"/>
      <c r="W102" s="36"/>
      <c r="X102" s="36"/>
      <c r="Y102" s="36"/>
      <c r="Z102" s="36"/>
      <c r="AA102" s="36"/>
      <c r="AB102" s="36"/>
      <c r="AC102" s="36"/>
      <c r="AD102" s="36"/>
      <c r="AE102" s="36"/>
      <c r="AT102" s="19" t="s">
        <v>180</v>
      </c>
      <c r="AU102" s="19" t="s">
        <v>82</v>
      </c>
    </row>
    <row r="103" spans="1:65" s="2" customFormat="1" ht="11.25">
      <c r="A103" s="36"/>
      <c r="B103" s="37"/>
      <c r="C103" s="38"/>
      <c r="D103" s="198" t="s">
        <v>182</v>
      </c>
      <c r="E103" s="38"/>
      <c r="F103" s="199" t="s">
        <v>1019</v>
      </c>
      <c r="G103" s="38"/>
      <c r="H103" s="38"/>
      <c r="I103" s="195"/>
      <c r="J103" s="38"/>
      <c r="K103" s="38"/>
      <c r="L103" s="41"/>
      <c r="M103" s="196"/>
      <c r="N103" s="197"/>
      <c r="O103" s="66"/>
      <c r="P103" s="66"/>
      <c r="Q103" s="66"/>
      <c r="R103" s="66"/>
      <c r="S103" s="66"/>
      <c r="T103" s="67"/>
      <c r="U103" s="36"/>
      <c r="V103" s="36"/>
      <c r="W103" s="36"/>
      <c r="X103" s="36"/>
      <c r="Y103" s="36"/>
      <c r="Z103" s="36"/>
      <c r="AA103" s="36"/>
      <c r="AB103" s="36"/>
      <c r="AC103" s="36"/>
      <c r="AD103" s="36"/>
      <c r="AE103" s="36"/>
      <c r="AT103" s="19" t="s">
        <v>182</v>
      </c>
      <c r="AU103" s="19" t="s">
        <v>82</v>
      </c>
    </row>
    <row r="104" spans="1:65" s="13" customFormat="1" ht="11.25">
      <c r="B104" s="200"/>
      <c r="C104" s="201"/>
      <c r="D104" s="193" t="s">
        <v>184</v>
      </c>
      <c r="E104" s="202" t="s">
        <v>19</v>
      </c>
      <c r="F104" s="203" t="s">
        <v>1020</v>
      </c>
      <c r="G104" s="201"/>
      <c r="H104" s="202" t="s">
        <v>19</v>
      </c>
      <c r="I104" s="204"/>
      <c r="J104" s="201"/>
      <c r="K104" s="201"/>
      <c r="L104" s="205"/>
      <c r="M104" s="206"/>
      <c r="N104" s="207"/>
      <c r="O104" s="207"/>
      <c r="P104" s="207"/>
      <c r="Q104" s="207"/>
      <c r="R104" s="207"/>
      <c r="S104" s="207"/>
      <c r="T104" s="208"/>
      <c r="AT104" s="209" t="s">
        <v>184</v>
      </c>
      <c r="AU104" s="209" t="s">
        <v>82</v>
      </c>
      <c r="AV104" s="13" t="s">
        <v>80</v>
      </c>
      <c r="AW104" s="13" t="s">
        <v>35</v>
      </c>
      <c r="AX104" s="13" t="s">
        <v>73</v>
      </c>
      <c r="AY104" s="209" t="s">
        <v>171</v>
      </c>
    </row>
    <row r="105" spans="1:65" s="14" customFormat="1" ht="11.25">
      <c r="B105" s="210"/>
      <c r="C105" s="211"/>
      <c r="D105" s="193" t="s">
        <v>184</v>
      </c>
      <c r="E105" s="212" t="s">
        <v>19</v>
      </c>
      <c r="F105" s="213" t="s">
        <v>1820</v>
      </c>
      <c r="G105" s="211"/>
      <c r="H105" s="214">
        <v>13</v>
      </c>
      <c r="I105" s="215"/>
      <c r="J105" s="211"/>
      <c r="K105" s="211"/>
      <c r="L105" s="216"/>
      <c r="M105" s="217"/>
      <c r="N105" s="218"/>
      <c r="O105" s="218"/>
      <c r="P105" s="218"/>
      <c r="Q105" s="218"/>
      <c r="R105" s="218"/>
      <c r="S105" s="218"/>
      <c r="T105" s="219"/>
      <c r="AT105" s="220" t="s">
        <v>184</v>
      </c>
      <c r="AU105" s="220" t="s">
        <v>82</v>
      </c>
      <c r="AV105" s="14" t="s">
        <v>82</v>
      </c>
      <c r="AW105" s="14" t="s">
        <v>35</v>
      </c>
      <c r="AX105" s="14" t="s">
        <v>73</v>
      </c>
      <c r="AY105" s="220" t="s">
        <v>171</v>
      </c>
    </row>
    <row r="106" spans="1:65" s="15" customFormat="1" ht="11.25">
      <c r="B106" s="221"/>
      <c r="C106" s="222"/>
      <c r="D106" s="193" t="s">
        <v>184</v>
      </c>
      <c r="E106" s="223" t="s">
        <v>19</v>
      </c>
      <c r="F106" s="224" t="s">
        <v>189</v>
      </c>
      <c r="G106" s="222"/>
      <c r="H106" s="225">
        <v>13</v>
      </c>
      <c r="I106" s="226"/>
      <c r="J106" s="222"/>
      <c r="K106" s="222"/>
      <c r="L106" s="227"/>
      <c r="M106" s="228"/>
      <c r="N106" s="229"/>
      <c r="O106" s="229"/>
      <c r="P106" s="229"/>
      <c r="Q106" s="229"/>
      <c r="R106" s="229"/>
      <c r="S106" s="229"/>
      <c r="T106" s="230"/>
      <c r="AT106" s="231" t="s">
        <v>184</v>
      </c>
      <c r="AU106" s="231" t="s">
        <v>82</v>
      </c>
      <c r="AV106" s="15" t="s">
        <v>178</v>
      </c>
      <c r="AW106" s="15" t="s">
        <v>35</v>
      </c>
      <c r="AX106" s="15" t="s">
        <v>80</v>
      </c>
      <c r="AY106" s="231" t="s">
        <v>171</v>
      </c>
    </row>
    <row r="107" spans="1:65" s="2" customFormat="1" ht="24.2" customHeight="1">
      <c r="A107" s="36"/>
      <c r="B107" s="37"/>
      <c r="C107" s="180" t="s">
        <v>197</v>
      </c>
      <c r="D107" s="180" t="s">
        <v>173</v>
      </c>
      <c r="E107" s="181" t="s">
        <v>1022</v>
      </c>
      <c r="F107" s="182" t="s">
        <v>1023</v>
      </c>
      <c r="G107" s="183" t="s">
        <v>606</v>
      </c>
      <c r="H107" s="184">
        <v>13</v>
      </c>
      <c r="I107" s="185"/>
      <c r="J107" s="186">
        <f>ROUND(I107*H107,2)</f>
        <v>0</v>
      </c>
      <c r="K107" s="182" t="s">
        <v>177</v>
      </c>
      <c r="L107" s="41"/>
      <c r="M107" s="187" t="s">
        <v>19</v>
      </c>
      <c r="N107" s="188" t="s">
        <v>44</v>
      </c>
      <c r="O107" s="66"/>
      <c r="P107" s="189">
        <f>O107*H107</f>
        <v>0</v>
      </c>
      <c r="Q107" s="189">
        <v>0</v>
      </c>
      <c r="R107" s="189">
        <f>Q107*H107</f>
        <v>0</v>
      </c>
      <c r="S107" s="189">
        <v>0</v>
      </c>
      <c r="T107" s="190">
        <f>S107*H107</f>
        <v>0</v>
      </c>
      <c r="U107" s="36"/>
      <c r="V107" s="36"/>
      <c r="W107" s="36"/>
      <c r="X107" s="36"/>
      <c r="Y107" s="36"/>
      <c r="Z107" s="36"/>
      <c r="AA107" s="36"/>
      <c r="AB107" s="36"/>
      <c r="AC107" s="36"/>
      <c r="AD107" s="36"/>
      <c r="AE107" s="36"/>
      <c r="AR107" s="191" t="s">
        <v>178</v>
      </c>
      <c r="AT107" s="191" t="s">
        <v>173</v>
      </c>
      <c r="AU107" s="191" t="s">
        <v>82</v>
      </c>
      <c r="AY107" s="19" t="s">
        <v>171</v>
      </c>
      <c r="BE107" s="192">
        <f>IF(N107="základní",J107,0)</f>
        <v>0</v>
      </c>
      <c r="BF107" s="192">
        <f>IF(N107="snížená",J107,0)</f>
        <v>0</v>
      </c>
      <c r="BG107" s="192">
        <f>IF(N107="zákl. přenesená",J107,0)</f>
        <v>0</v>
      </c>
      <c r="BH107" s="192">
        <f>IF(N107="sníž. přenesená",J107,0)</f>
        <v>0</v>
      </c>
      <c r="BI107" s="192">
        <f>IF(N107="nulová",J107,0)</f>
        <v>0</v>
      </c>
      <c r="BJ107" s="19" t="s">
        <v>80</v>
      </c>
      <c r="BK107" s="192">
        <f>ROUND(I107*H107,2)</f>
        <v>0</v>
      </c>
      <c r="BL107" s="19" t="s">
        <v>178</v>
      </c>
      <c r="BM107" s="191" t="s">
        <v>1821</v>
      </c>
    </row>
    <row r="108" spans="1:65" s="2" customFormat="1" ht="39">
      <c r="A108" s="36"/>
      <c r="B108" s="37"/>
      <c r="C108" s="38"/>
      <c r="D108" s="193" t="s">
        <v>180</v>
      </c>
      <c r="E108" s="38"/>
      <c r="F108" s="194" t="s">
        <v>1025</v>
      </c>
      <c r="G108" s="38"/>
      <c r="H108" s="38"/>
      <c r="I108" s="195"/>
      <c r="J108" s="38"/>
      <c r="K108" s="38"/>
      <c r="L108" s="41"/>
      <c r="M108" s="196"/>
      <c r="N108" s="197"/>
      <c r="O108" s="66"/>
      <c r="P108" s="66"/>
      <c r="Q108" s="66"/>
      <c r="R108" s="66"/>
      <c r="S108" s="66"/>
      <c r="T108" s="67"/>
      <c r="U108" s="36"/>
      <c r="V108" s="36"/>
      <c r="W108" s="36"/>
      <c r="X108" s="36"/>
      <c r="Y108" s="36"/>
      <c r="Z108" s="36"/>
      <c r="AA108" s="36"/>
      <c r="AB108" s="36"/>
      <c r="AC108" s="36"/>
      <c r="AD108" s="36"/>
      <c r="AE108" s="36"/>
      <c r="AT108" s="19" t="s">
        <v>180</v>
      </c>
      <c r="AU108" s="19" t="s">
        <v>82</v>
      </c>
    </row>
    <row r="109" spans="1:65" s="2" customFormat="1" ht="11.25">
      <c r="A109" s="36"/>
      <c r="B109" s="37"/>
      <c r="C109" s="38"/>
      <c r="D109" s="198" t="s">
        <v>182</v>
      </c>
      <c r="E109" s="38"/>
      <c r="F109" s="199" t="s">
        <v>1026</v>
      </c>
      <c r="G109" s="38"/>
      <c r="H109" s="38"/>
      <c r="I109" s="195"/>
      <c r="J109" s="38"/>
      <c r="K109" s="38"/>
      <c r="L109" s="41"/>
      <c r="M109" s="196"/>
      <c r="N109" s="197"/>
      <c r="O109" s="66"/>
      <c r="P109" s="66"/>
      <c r="Q109" s="66"/>
      <c r="R109" s="66"/>
      <c r="S109" s="66"/>
      <c r="T109" s="67"/>
      <c r="U109" s="36"/>
      <c r="V109" s="36"/>
      <c r="W109" s="36"/>
      <c r="X109" s="36"/>
      <c r="Y109" s="36"/>
      <c r="Z109" s="36"/>
      <c r="AA109" s="36"/>
      <c r="AB109" s="36"/>
      <c r="AC109" s="36"/>
      <c r="AD109" s="36"/>
      <c r="AE109" s="36"/>
      <c r="AT109" s="19" t="s">
        <v>182</v>
      </c>
      <c r="AU109" s="19" t="s">
        <v>82</v>
      </c>
    </row>
    <row r="110" spans="1:65" s="2" customFormat="1" ht="16.5" customHeight="1">
      <c r="A110" s="36"/>
      <c r="B110" s="37"/>
      <c r="C110" s="180" t="s">
        <v>178</v>
      </c>
      <c r="D110" s="180" t="s">
        <v>173</v>
      </c>
      <c r="E110" s="181" t="s">
        <v>1027</v>
      </c>
      <c r="F110" s="182" t="s">
        <v>1028</v>
      </c>
      <c r="G110" s="183" t="s">
        <v>606</v>
      </c>
      <c r="H110" s="184">
        <v>13</v>
      </c>
      <c r="I110" s="185"/>
      <c r="J110" s="186">
        <f>ROUND(I110*H110,2)</f>
        <v>0</v>
      </c>
      <c r="K110" s="182" t="s">
        <v>177</v>
      </c>
      <c r="L110" s="41"/>
      <c r="M110" s="187" t="s">
        <v>19</v>
      </c>
      <c r="N110" s="188" t="s">
        <v>44</v>
      </c>
      <c r="O110" s="66"/>
      <c r="P110" s="189">
        <f>O110*H110</f>
        <v>0</v>
      </c>
      <c r="Q110" s="189">
        <v>9.0000000000000006E-5</v>
      </c>
      <c r="R110" s="189">
        <f>Q110*H110</f>
        <v>1.17E-3</v>
      </c>
      <c r="S110" s="189">
        <v>0</v>
      </c>
      <c r="T110" s="190">
        <f>S110*H110</f>
        <v>0</v>
      </c>
      <c r="U110" s="36"/>
      <c r="V110" s="36"/>
      <c r="W110" s="36"/>
      <c r="X110" s="36"/>
      <c r="Y110" s="36"/>
      <c r="Z110" s="36"/>
      <c r="AA110" s="36"/>
      <c r="AB110" s="36"/>
      <c r="AC110" s="36"/>
      <c r="AD110" s="36"/>
      <c r="AE110" s="36"/>
      <c r="AR110" s="191" t="s">
        <v>706</v>
      </c>
      <c r="AT110" s="191" t="s">
        <v>173</v>
      </c>
      <c r="AU110" s="191" t="s">
        <v>82</v>
      </c>
      <c r="AY110" s="19" t="s">
        <v>171</v>
      </c>
      <c r="BE110" s="192">
        <f>IF(N110="základní",J110,0)</f>
        <v>0</v>
      </c>
      <c r="BF110" s="192">
        <f>IF(N110="snížená",J110,0)</f>
        <v>0</v>
      </c>
      <c r="BG110" s="192">
        <f>IF(N110="zákl. přenesená",J110,0)</f>
        <v>0</v>
      </c>
      <c r="BH110" s="192">
        <f>IF(N110="sníž. přenesená",J110,0)</f>
        <v>0</v>
      </c>
      <c r="BI110" s="192">
        <f>IF(N110="nulová",J110,0)</f>
        <v>0</v>
      </c>
      <c r="BJ110" s="19" t="s">
        <v>80</v>
      </c>
      <c r="BK110" s="192">
        <f>ROUND(I110*H110,2)</f>
        <v>0</v>
      </c>
      <c r="BL110" s="19" t="s">
        <v>706</v>
      </c>
      <c r="BM110" s="191" t="s">
        <v>1822</v>
      </c>
    </row>
    <row r="111" spans="1:65" s="2" customFormat="1" ht="19.5">
      <c r="A111" s="36"/>
      <c r="B111" s="37"/>
      <c r="C111" s="38"/>
      <c r="D111" s="193" t="s">
        <v>180</v>
      </c>
      <c r="E111" s="38"/>
      <c r="F111" s="194" t="s">
        <v>1030</v>
      </c>
      <c r="G111" s="38"/>
      <c r="H111" s="38"/>
      <c r="I111" s="195"/>
      <c r="J111" s="38"/>
      <c r="K111" s="38"/>
      <c r="L111" s="41"/>
      <c r="M111" s="196"/>
      <c r="N111" s="197"/>
      <c r="O111" s="66"/>
      <c r="P111" s="66"/>
      <c r="Q111" s="66"/>
      <c r="R111" s="66"/>
      <c r="S111" s="66"/>
      <c r="T111" s="67"/>
      <c r="U111" s="36"/>
      <c r="V111" s="36"/>
      <c r="W111" s="36"/>
      <c r="X111" s="36"/>
      <c r="Y111" s="36"/>
      <c r="Z111" s="36"/>
      <c r="AA111" s="36"/>
      <c r="AB111" s="36"/>
      <c r="AC111" s="36"/>
      <c r="AD111" s="36"/>
      <c r="AE111" s="36"/>
      <c r="AT111" s="19" t="s">
        <v>180</v>
      </c>
      <c r="AU111" s="19" t="s">
        <v>82</v>
      </c>
    </row>
    <row r="112" spans="1:65" s="2" customFormat="1" ht="11.25">
      <c r="A112" s="36"/>
      <c r="B112" s="37"/>
      <c r="C112" s="38"/>
      <c r="D112" s="198" t="s">
        <v>182</v>
      </c>
      <c r="E112" s="38"/>
      <c r="F112" s="199" t="s">
        <v>1031</v>
      </c>
      <c r="G112" s="38"/>
      <c r="H112" s="38"/>
      <c r="I112" s="195"/>
      <c r="J112" s="38"/>
      <c r="K112" s="38"/>
      <c r="L112" s="41"/>
      <c r="M112" s="196"/>
      <c r="N112" s="197"/>
      <c r="O112" s="66"/>
      <c r="P112" s="66"/>
      <c r="Q112" s="66"/>
      <c r="R112" s="66"/>
      <c r="S112" s="66"/>
      <c r="T112" s="67"/>
      <c r="U112" s="36"/>
      <c r="V112" s="36"/>
      <c r="W112" s="36"/>
      <c r="X112" s="36"/>
      <c r="Y112" s="36"/>
      <c r="Z112" s="36"/>
      <c r="AA112" s="36"/>
      <c r="AB112" s="36"/>
      <c r="AC112" s="36"/>
      <c r="AD112" s="36"/>
      <c r="AE112" s="36"/>
      <c r="AT112" s="19" t="s">
        <v>182</v>
      </c>
      <c r="AU112" s="19" t="s">
        <v>82</v>
      </c>
    </row>
    <row r="113" spans="1:65" s="2" customFormat="1" ht="16.5" customHeight="1">
      <c r="A113" s="36"/>
      <c r="B113" s="37"/>
      <c r="C113" s="232" t="s">
        <v>210</v>
      </c>
      <c r="D113" s="232" t="s">
        <v>335</v>
      </c>
      <c r="E113" s="233" t="s">
        <v>1038</v>
      </c>
      <c r="F113" s="234" t="s">
        <v>1039</v>
      </c>
      <c r="G113" s="235" t="s">
        <v>606</v>
      </c>
      <c r="H113" s="236">
        <v>13</v>
      </c>
      <c r="I113" s="237"/>
      <c r="J113" s="238">
        <f>ROUND(I113*H113,2)</f>
        <v>0</v>
      </c>
      <c r="K113" s="234" t="s">
        <v>177</v>
      </c>
      <c r="L113" s="239"/>
      <c r="M113" s="240" t="s">
        <v>19</v>
      </c>
      <c r="N113" s="241" t="s">
        <v>44</v>
      </c>
      <c r="O113" s="66"/>
      <c r="P113" s="189">
        <f>O113*H113</f>
        <v>0</v>
      </c>
      <c r="Q113" s="189">
        <v>3.0000000000000001E-3</v>
      </c>
      <c r="R113" s="189">
        <f>Q113*H113</f>
        <v>3.9E-2</v>
      </c>
      <c r="S113" s="189">
        <v>0</v>
      </c>
      <c r="T113" s="190">
        <f>S113*H113</f>
        <v>0</v>
      </c>
      <c r="U113" s="36"/>
      <c r="V113" s="36"/>
      <c r="W113" s="36"/>
      <c r="X113" s="36"/>
      <c r="Y113" s="36"/>
      <c r="Z113" s="36"/>
      <c r="AA113" s="36"/>
      <c r="AB113" s="36"/>
      <c r="AC113" s="36"/>
      <c r="AD113" s="36"/>
      <c r="AE113" s="36"/>
      <c r="AR113" s="191" t="s">
        <v>242</v>
      </c>
      <c r="AT113" s="191" t="s">
        <v>335</v>
      </c>
      <c r="AU113" s="191" t="s">
        <v>82</v>
      </c>
      <c r="AY113" s="19" t="s">
        <v>171</v>
      </c>
      <c r="BE113" s="192">
        <f>IF(N113="základní",J113,0)</f>
        <v>0</v>
      </c>
      <c r="BF113" s="192">
        <f>IF(N113="snížená",J113,0)</f>
        <v>0</v>
      </c>
      <c r="BG113" s="192">
        <f>IF(N113="zákl. přenesená",J113,0)</f>
        <v>0</v>
      </c>
      <c r="BH113" s="192">
        <f>IF(N113="sníž. přenesená",J113,0)</f>
        <v>0</v>
      </c>
      <c r="BI113" s="192">
        <f>IF(N113="nulová",J113,0)</f>
        <v>0</v>
      </c>
      <c r="BJ113" s="19" t="s">
        <v>80</v>
      </c>
      <c r="BK113" s="192">
        <f>ROUND(I113*H113,2)</f>
        <v>0</v>
      </c>
      <c r="BL113" s="19" t="s">
        <v>178</v>
      </c>
      <c r="BM113" s="191" t="s">
        <v>1823</v>
      </c>
    </row>
    <row r="114" spans="1:65" s="2" customFormat="1" ht="11.25">
      <c r="A114" s="36"/>
      <c r="B114" s="37"/>
      <c r="C114" s="38"/>
      <c r="D114" s="193" t="s">
        <v>180</v>
      </c>
      <c r="E114" s="38"/>
      <c r="F114" s="194" t="s">
        <v>1039</v>
      </c>
      <c r="G114" s="38"/>
      <c r="H114" s="38"/>
      <c r="I114" s="195"/>
      <c r="J114" s="38"/>
      <c r="K114" s="38"/>
      <c r="L114" s="41"/>
      <c r="M114" s="196"/>
      <c r="N114" s="197"/>
      <c r="O114" s="66"/>
      <c r="P114" s="66"/>
      <c r="Q114" s="66"/>
      <c r="R114" s="66"/>
      <c r="S114" s="66"/>
      <c r="T114" s="67"/>
      <c r="U114" s="36"/>
      <c r="V114" s="36"/>
      <c r="W114" s="36"/>
      <c r="X114" s="36"/>
      <c r="Y114" s="36"/>
      <c r="Z114" s="36"/>
      <c r="AA114" s="36"/>
      <c r="AB114" s="36"/>
      <c r="AC114" s="36"/>
      <c r="AD114" s="36"/>
      <c r="AE114" s="36"/>
      <c r="AT114" s="19" t="s">
        <v>180</v>
      </c>
      <c r="AU114" s="19" t="s">
        <v>82</v>
      </c>
    </row>
    <row r="115" spans="1:65" s="2" customFormat="1" ht="24.2" customHeight="1">
      <c r="A115" s="36"/>
      <c r="B115" s="37"/>
      <c r="C115" s="180" t="s">
        <v>217</v>
      </c>
      <c r="D115" s="180" t="s">
        <v>173</v>
      </c>
      <c r="E115" s="181" t="s">
        <v>1032</v>
      </c>
      <c r="F115" s="182" t="s">
        <v>1033</v>
      </c>
      <c r="G115" s="183" t="s">
        <v>606</v>
      </c>
      <c r="H115" s="184">
        <v>13</v>
      </c>
      <c r="I115" s="185"/>
      <c r="J115" s="186">
        <f>ROUND(I115*H115,2)</f>
        <v>0</v>
      </c>
      <c r="K115" s="182" t="s">
        <v>177</v>
      </c>
      <c r="L115" s="41"/>
      <c r="M115" s="187" t="s">
        <v>19</v>
      </c>
      <c r="N115" s="188" t="s">
        <v>44</v>
      </c>
      <c r="O115" s="66"/>
      <c r="P115" s="189">
        <f>O115*H115</f>
        <v>0</v>
      </c>
      <c r="Q115" s="189">
        <v>0</v>
      </c>
      <c r="R115" s="189">
        <f>Q115*H115</f>
        <v>0</v>
      </c>
      <c r="S115" s="189">
        <v>0</v>
      </c>
      <c r="T115" s="190">
        <f>S115*H115</f>
        <v>0</v>
      </c>
      <c r="U115" s="36"/>
      <c r="V115" s="36"/>
      <c r="W115" s="36"/>
      <c r="X115" s="36"/>
      <c r="Y115" s="36"/>
      <c r="Z115" s="36"/>
      <c r="AA115" s="36"/>
      <c r="AB115" s="36"/>
      <c r="AC115" s="36"/>
      <c r="AD115" s="36"/>
      <c r="AE115" s="36"/>
      <c r="AR115" s="191" t="s">
        <v>706</v>
      </c>
      <c r="AT115" s="191" t="s">
        <v>173</v>
      </c>
      <c r="AU115" s="191" t="s">
        <v>82</v>
      </c>
      <c r="AY115" s="19" t="s">
        <v>171</v>
      </c>
      <c r="BE115" s="192">
        <f>IF(N115="základní",J115,0)</f>
        <v>0</v>
      </c>
      <c r="BF115" s="192">
        <f>IF(N115="snížená",J115,0)</f>
        <v>0</v>
      </c>
      <c r="BG115" s="192">
        <f>IF(N115="zákl. přenesená",J115,0)</f>
        <v>0</v>
      </c>
      <c r="BH115" s="192">
        <f>IF(N115="sníž. přenesená",J115,0)</f>
        <v>0</v>
      </c>
      <c r="BI115" s="192">
        <f>IF(N115="nulová",J115,0)</f>
        <v>0</v>
      </c>
      <c r="BJ115" s="19" t="s">
        <v>80</v>
      </c>
      <c r="BK115" s="192">
        <f>ROUND(I115*H115,2)</f>
        <v>0</v>
      </c>
      <c r="BL115" s="19" t="s">
        <v>706</v>
      </c>
      <c r="BM115" s="191" t="s">
        <v>1824</v>
      </c>
    </row>
    <row r="116" spans="1:65" s="2" customFormat="1" ht="29.25">
      <c r="A116" s="36"/>
      <c r="B116" s="37"/>
      <c r="C116" s="38"/>
      <c r="D116" s="193" t="s">
        <v>180</v>
      </c>
      <c r="E116" s="38"/>
      <c r="F116" s="194" t="s">
        <v>1035</v>
      </c>
      <c r="G116" s="38"/>
      <c r="H116" s="38"/>
      <c r="I116" s="195"/>
      <c r="J116" s="38"/>
      <c r="K116" s="38"/>
      <c r="L116" s="41"/>
      <c r="M116" s="196"/>
      <c r="N116" s="197"/>
      <c r="O116" s="66"/>
      <c r="P116" s="66"/>
      <c r="Q116" s="66"/>
      <c r="R116" s="66"/>
      <c r="S116" s="66"/>
      <c r="T116" s="67"/>
      <c r="U116" s="36"/>
      <c r="V116" s="36"/>
      <c r="W116" s="36"/>
      <c r="X116" s="36"/>
      <c r="Y116" s="36"/>
      <c r="Z116" s="36"/>
      <c r="AA116" s="36"/>
      <c r="AB116" s="36"/>
      <c r="AC116" s="36"/>
      <c r="AD116" s="36"/>
      <c r="AE116" s="36"/>
      <c r="AT116" s="19" t="s">
        <v>180</v>
      </c>
      <c r="AU116" s="19" t="s">
        <v>82</v>
      </c>
    </row>
    <row r="117" spans="1:65" s="2" customFormat="1" ht="11.25">
      <c r="A117" s="36"/>
      <c r="B117" s="37"/>
      <c r="C117" s="38"/>
      <c r="D117" s="198" t="s">
        <v>182</v>
      </c>
      <c r="E117" s="38"/>
      <c r="F117" s="199" t="s">
        <v>1036</v>
      </c>
      <c r="G117" s="38"/>
      <c r="H117" s="38"/>
      <c r="I117" s="195"/>
      <c r="J117" s="38"/>
      <c r="K117" s="38"/>
      <c r="L117" s="41"/>
      <c r="M117" s="196"/>
      <c r="N117" s="197"/>
      <c r="O117" s="66"/>
      <c r="P117" s="66"/>
      <c r="Q117" s="66"/>
      <c r="R117" s="66"/>
      <c r="S117" s="66"/>
      <c r="T117" s="67"/>
      <c r="U117" s="36"/>
      <c r="V117" s="36"/>
      <c r="W117" s="36"/>
      <c r="X117" s="36"/>
      <c r="Y117" s="36"/>
      <c r="Z117" s="36"/>
      <c r="AA117" s="36"/>
      <c r="AB117" s="36"/>
      <c r="AC117" s="36"/>
      <c r="AD117" s="36"/>
      <c r="AE117" s="36"/>
      <c r="AT117" s="19" t="s">
        <v>182</v>
      </c>
      <c r="AU117" s="19" t="s">
        <v>82</v>
      </c>
    </row>
    <row r="118" spans="1:65" s="13" customFormat="1" ht="22.5">
      <c r="B118" s="200"/>
      <c r="C118" s="201"/>
      <c r="D118" s="193" t="s">
        <v>184</v>
      </c>
      <c r="E118" s="202" t="s">
        <v>19</v>
      </c>
      <c r="F118" s="203" t="s">
        <v>1037</v>
      </c>
      <c r="G118" s="201"/>
      <c r="H118" s="202" t="s">
        <v>19</v>
      </c>
      <c r="I118" s="204"/>
      <c r="J118" s="201"/>
      <c r="K118" s="201"/>
      <c r="L118" s="205"/>
      <c r="M118" s="206"/>
      <c r="N118" s="207"/>
      <c r="O118" s="207"/>
      <c r="P118" s="207"/>
      <c r="Q118" s="207"/>
      <c r="R118" s="207"/>
      <c r="S118" s="207"/>
      <c r="T118" s="208"/>
      <c r="AT118" s="209" t="s">
        <v>184</v>
      </c>
      <c r="AU118" s="209" t="s">
        <v>82</v>
      </c>
      <c r="AV118" s="13" t="s">
        <v>80</v>
      </c>
      <c r="AW118" s="13" t="s">
        <v>35</v>
      </c>
      <c r="AX118" s="13" t="s">
        <v>73</v>
      </c>
      <c r="AY118" s="209" t="s">
        <v>171</v>
      </c>
    </row>
    <row r="119" spans="1:65" s="14" customFormat="1" ht="11.25">
      <c r="B119" s="210"/>
      <c r="C119" s="211"/>
      <c r="D119" s="193" t="s">
        <v>184</v>
      </c>
      <c r="E119" s="212" t="s">
        <v>19</v>
      </c>
      <c r="F119" s="213" t="s">
        <v>1818</v>
      </c>
      <c r="G119" s="211"/>
      <c r="H119" s="214">
        <v>13</v>
      </c>
      <c r="I119" s="215"/>
      <c r="J119" s="211"/>
      <c r="K119" s="211"/>
      <c r="L119" s="216"/>
      <c r="M119" s="217"/>
      <c r="N119" s="218"/>
      <c r="O119" s="218"/>
      <c r="P119" s="218"/>
      <c r="Q119" s="218"/>
      <c r="R119" s="218"/>
      <c r="S119" s="218"/>
      <c r="T119" s="219"/>
      <c r="AT119" s="220" t="s">
        <v>184</v>
      </c>
      <c r="AU119" s="220" t="s">
        <v>82</v>
      </c>
      <c r="AV119" s="14" t="s">
        <v>82</v>
      </c>
      <c r="AW119" s="14" t="s">
        <v>35</v>
      </c>
      <c r="AX119" s="14" t="s">
        <v>73</v>
      </c>
      <c r="AY119" s="220" t="s">
        <v>171</v>
      </c>
    </row>
    <row r="120" spans="1:65" s="15" customFormat="1" ht="11.25">
      <c r="B120" s="221"/>
      <c r="C120" s="222"/>
      <c r="D120" s="193" t="s">
        <v>184</v>
      </c>
      <c r="E120" s="223" t="s">
        <v>19</v>
      </c>
      <c r="F120" s="224" t="s">
        <v>189</v>
      </c>
      <c r="G120" s="222"/>
      <c r="H120" s="225">
        <v>13</v>
      </c>
      <c r="I120" s="226"/>
      <c r="J120" s="222"/>
      <c r="K120" s="222"/>
      <c r="L120" s="227"/>
      <c r="M120" s="253"/>
      <c r="N120" s="254"/>
      <c r="O120" s="254"/>
      <c r="P120" s="254"/>
      <c r="Q120" s="254"/>
      <c r="R120" s="254"/>
      <c r="S120" s="254"/>
      <c r="T120" s="255"/>
      <c r="AT120" s="231" t="s">
        <v>184</v>
      </c>
      <c r="AU120" s="231" t="s">
        <v>82</v>
      </c>
      <c r="AV120" s="15" t="s">
        <v>178</v>
      </c>
      <c r="AW120" s="15" t="s">
        <v>35</v>
      </c>
      <c r="AX120" s="15" t="s">
        <v>80</v>
      </c>
      <c r="AY120" s="231" t="s">
        <v>171</v>
      </c>
    </row>
    <row r="121" spans="1:65" s="2" customFormat="1" ht="6.95" customHeight="1">
      <c r="A121" s="36"/>
      <c r="B121" s="49"/>
      <c r="C121" s="50"/>
      <c r="D121" s="50"/>
      <c r="E121" s="50"/>
      <c r="F121" s="50"/>
      <c r="G121" s="50"/>
      <c r="H121" s="50"/>
      <c r="I121" s="50"/>
      <c r="J121" s="50"/>
      <c r="K121" s="50"/>
      <c r="L121" s="41"/>
      <c r="M121" s="36"/>
      <c r="O121" s="36"/>
      <c r="P121" s="36"/>
      <c r="Q121" s="36"/>
      <c r="R121" s="36"/>
      <c r="S121" s="36"/>
      <c r="T121" s="36"/>
      <c r="U121" s="36"/>
      <c r="V121" s="36"/>
      <c r="W121" s="36"/>
      <c r="X121" s="36"/>
      <c r="Y121" s="36"/>
      <c r="Z121" s="36"/>
      <c r="AA121" s="36"/>
      <c r="AB121" s="36"/>
      <c r="AC121" s="36"/>
      <c r="AD121" s="36"/>
      <c r="AE121" s="36"/>
    </row>
  </sheetData>
  <sheetProtection algorithmName="SHA-512" hashValue="ZDEHOxzOoXXaaZxEjRZ+cuB9y0dEbELC7EDQdEjCIgdrJJ09nLOnjiYVH+48P0zM1HGfvOFXEpVzhvqXbgxd2w==" saltValue="X7YvNBA5wRnRHp/QMGRIcBBqxjb1XHqQLbklBnzruHVhMMMFdt/D2dsTqZftlP805ghBLqYWUVdZASI7yJxIcQ==" spinCount="100000" sheet="1" objects="1" scenarios="1" formatColumns="0" formatRows="0" autoFilter="0"/>
  <autoFilter ref="C88:K120"/>
  <mergeCells count="12">
    <mergeCell ref="E81:H81"/>
    <mergeCell ref="L2:V2"/>
    <mergeCell ref="E50:H50"/>
    <mergeCell ref="E52:H52"/>
    <mergeCell ref="E54:H54"/>
    <mergeCell ref="E77:H77"/>
    <mergeCell ref="E79:H79"/>
    <mergeCell ref="E7:H7"/>
    <mergeCell ref="E9:H9"/>
    <mergeCell ref="E11:H11"/>
    <mergeCell ref="E20:H20"/>
    <mergeCell ref="E29:H29"/>
  </mergeCells>
  <hyperlinks>
    <hyperlink ref="F94" r:id="rId1"/>
    <hyperlink ref="F103" r:id="rId2"/>
    <hyperlink ref="F109" r:id="rId3"/>
    <hyperlink ref="F112" r:id="rId4"/>
    <hyperlink ref="F117" r:id="rId5"/>
  </hyperlinks>
  <pageMargins left="0.39374999999999999" right="0.39374999999999999" top="0.39374999999999999" bottom="0.39374999999999999" header="0" footer="0"/>
  <pageSetup paperSize="9" fitToHeight="100" orientation="portrait" blackAndWhite="1"/>
  <headerFooter>
    <oddFooter>&amp;CStrana &amp;P z &amp;N</oddFooter>
  </headerFooter>
  <drawing r:id="rId6"/>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247"/>
  <sheetViews>
    <sheetView showGridLines="0" tabSelected="1" topLeftCell="A212" workbookViewId="0"/>
  </sheetViews>
  <sheetFormatPr defaultRowHeight="12.7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370"/>
      <c r="M2" s="370"/>
      <c r="N2" s="370"/>
      <c r="O2" s="370"/>
      <c r="P2" s="370"/>
      <c r="Q2" s="370"/>
      <c r="R2" s="370"/>
      <c r="S2" s="370"/>
      <c r="T2" s="370"/>
      <c r="U2" s="370"/>
      <c r="V2" s="370"/>
      <c r="AT2" s="19" t="s">
        <v>132</v>
      </c>
    </row>
    <row r="3" spans="1:46" s="1" customFormat="1" ht="6.95" customHeight="1">
      <c r="B3" s="110"/>
      <c r="C3" s="111"/>
      <c r="D3" s="111"/>
      <c r="E3" s="111"/>
      <c r="F3" s="111"/>
      <c r="G3" s="111"/>
      <c r="H3" s="111"/>
      <c r="I3" s="111"/>
      <c r="J3" s="111"/>
      <c r="K3" s="111"/>
      <c r="L3" s="22"/>
      <c r="AT3" s="19" t="s">
        <v>82</v>
      </c>
    </row>
    <row r="4" spans="1:46" s="1" customFormat="1" ht="24.95" customHeight="1">
      <c r="B4" s="22"/>
      <c r="D4" s="112" t="s">
        <v>133</v>
      </c>
      <c r="L4" s="22"/>
      <c r="M4" s="113" t="s">
        <v>10</v>
      </c>
      <c r="AT4" s="19" t="s">
        <v>4</v>
      </c>
    </row>
    <row r="5" spans="1:46" s="1" customFormat="1" ht="6.95" customHeight="1">
      <c r="B5" s="22"/>
      <c r="L5" s="22"/>
    </row>
    <row r="6" spans="1:46" s="1" customFormat="1" ht="12" customHeight="1">
      <c r="B6" s="22"/>
      <c r="D6" s="114" t="s">
        <v>16</v>
      </c>
      <c r="L6" s="22"/>
    </row>
    <row r="7" spans="1:46" s="1" customFormat="1" ht="16.5" customHeight="1">
      <c r="B7" s="22"/>
      <c r="E7" s="387" t="str">
        <f>'Rekapitulace stavby'!K6</f>
        <v>Oprava propustků na trati odb. Moravice - Svobodné Heřmanice</v>
      </c>
      <c r="F7" s="388"/>
      <c r="G7" s="388"/>
      <c r="H7" s="388"/>
      <c r="L7" s="22"/>
    </row>
    <row r="8" spans="1:46" s="2" customFormat="1" ht="12" customHeight="1">
      <c r="A8" s="36"/>
      <c r="B8" s="41"/>
      <c r="C8" s="36"/>
      <c r="D8" s="114" t="s">
        <v>134</v>
      </c>
      <c r="E8" s="36"/>
      <c r="F8" s="36"/>
      <c r="G8" s="36"/>
      <c r="H8" s="36"/>
      <c r="I8" s="36"/>
      <c r="J8" s="36"/>
      <c r="K8" s="36"/>
      <c r="L8" s="115"/>
      <c r="S8" s="36"/>
      <c r="T8" s="36"/>
      <c r="U8" s="36"/>
      <c r="V8" s="36"/>
      <c r="W8" s="36"/>
      <c r="X8" s="36"/>
      <c r="Y8" s="36"/>
      <c r="Z8" s="36"/>
      <c r="AA8" s="36"/>
      <c r="AB8" s="36"/>
      <c r="AC8" s="36"/>
      <c r="AD8" s="36"/>
      <c r="AE8" s="36"/>
    </row>
    <row r="9" spans="1:46" s="2" customFormat="1" ht="16.5" customHeight="1">
      <c r="A9" s="36"/>
      <c r="B9" s="41"/>
      <c r="C9" s="36"/>
      <c r="D9" s="36"/>
      <c r="E9" s="390" t="s">
        <v>154</v>
      </c>
      <c r="F9" s="389"/>
      <c r="G9" s="389"/>
      <c r="H9" s="389"/>
      <c r="I9" s="36"/>
      <c r="J9" s="36"/>
      <c r="K9" s="36"/>
      <c r="L9" s="115"/>
      <c r="S9" s="36"/>
      <c r="T9" s="36"/>
      <c r="U9" s="36"/>
      <c r="V9" s="36"/>
      <c r="W9" s="36"/>
      <c r="X9" s="36"/>
      <c r="Y9" s="36"/>
      <c r="Z9" s="36"/>
      <c r="AA9" s="36"/>
      <c r="AB9" s="36"/>
      <c r="AC9" s="36"/>
      <c r="AD9" s="36"/>
      <c r="AE9" s="36"/>
    </row>
    <row r="10" spans="1:46" s="2" customFormat="1" ht="11.25">
      <c r="A10" s="36"/>
      <c r="B10" s="41"/>
      <c r="C10" s="36"/>
      <c r="D10" s="36"/>
      <c r="E10" s="36"/>
      <c r="F10" s="36"/>
      <c r="G10" s="36"/>
      <c r="H10" s="36"/>
      <c r="I10" s="36"/>
      <c r="J10" s="36"/>
      <c r="K10" s="36"/>
      <c r="L10" s="115"/>
      <c r="S10" s="36"/>
      <c r="T10" s="36"/>
      <c r="U10" s="36"/>
      <c r="V10" s="36"/>
      <c r="W10" s="36"/>
      <c r="X10" s="36"/>
      <c r="Y10" s="36"/>
      <c r="Z10" s="36"/>
      <c r="AA10" s="36"/>
      <c r="AB10" s="36"/>
      <c r="AC10" s="36"/>
      <c r="AD10" s="36"/>
      <c r="AE10" s="36"/>
    </row>
    <row r="11" spans="1:46" s="2" customFormat="1" ht="12" customHeight="1">
      <c r="A11" s="36"/>
      <c r="B11" s="41"/>
      <c r="C11" s="36"/>
      <c r="D11" s="114" t="s">
        <v>18</v>
      </c>
      <c r="E11" s="36"/>
      <c r="F11" s="105" t="s">
        <v>19</v>
      </c>
      <c r="G11" s="36"/>
      <c r="H11" s="36"/>
      <c r="I11" s="114" t="s">
        <v>20</v>
      </c>
      <c r="J11" s="105" t="s">
        <v>19</v>
      </c>
      <c r="K11" s="36"/>
      <c r="L11" s="115"/>
      <c r="S11" s="36"/>
      <c r="T11" s="36"/>
      <c r="U11" s="36"/>
      <c r="V11" s="36"/>
      <c r="W11" s="36"/>
      <c r="X11" s="36"/>
      <c r="Y11" s="36"/>
      <c r="Z11" s="36"/>
      <c r="AA11" s="36"/>
      <c r="AB11" s="36"/>
      <c r="AC11" s="36"/>
      <c r="AD11" s="36"/>
      <c r="AE11" s="36"/>
    </row>
    <row r="12" spans="1:46" s="2" customFormat="1" ht="12" customHeight="1">
      <c r="A12" s="36"/>
      <c r="B12" s="41"/>
      <c r="C12" s="36"/>
      <c r="D12" s="114" t="s">
        <v>21</v>
      </c>
      <c r="E12" s="36"/>
      <c r="F12" s="105" t="s">
        <v>22</v>
      </c>
      <c r="G12" s="36"/>
      <c r="H12" s="36"/>
      <c r="I12" s="114" t="s">
        <v>23</v>
      </c>
      <c r="J12" s="116" t="str">
        <f>'Rekapitulace stavby'!AN8</f>
        <v>10. 5. 2023</v>
      </c>
      <c r="K12" s="36"/>
      <c r="L12" s="115"/>
      <c r="S12" s="36"/>
      <c r="T12" s="36"/>
      <c r="U12" s="36"/>
      <c r="V12" s="36"/>
      <c r="W12" s="36"/>
      <c r="X12" s="36"/>
      <c r="Y12" s="36"/>
      <c r="Z12" s="36"/>
      <c r="AA12" s="36"/>
      <c r="AB12" s="36"/>
      <c r="AC12" s="36"/>
      <c r="AD12" s="36"/>
      <c r="AE12" s="36"/>
    </row>
    <row r="13" spans="1:46" s="2" customFormat="1" ht="10.9" customHeight="1">
      <c r="A13" s="36"/>
      <c r="B13" s="41"/>
      <c r="C13" s="36"/>
      <c r="D13" s="36"/>
      <c r="E13" s="36"/>
      <c r="F13" s="36"/>
      <c r="G13" s="36"/>
      <c r="H13" s="36"/>
      <c r="I13" s="36"/>
      <c r="J13" s="36"/>
      <c r="K13" s="36"/>
      <c r="L13" s="115"/>
      <c r="S13" s="36"/>
      <c r="T13" s="36"/>
      <c r="U13" s="36"/>
      <c r="V13" s="36"/>
      <c r="W13" s="36"/>
      <c r="X13" s="36"/>
      <c r="Y13" s="36"/>
      <c r="Z13" s="36"/>
      <c r="AA13" s="36"/>
      <c r="AB13" s="36"/>
      <c r="AC13" s="36"/>
      <c r="AD13" s="36"/>
      <c r="AE13" s="36"/>
    </row>
    <row r="14" spans="1:46" s="2" customFormat="1" ht="12" customHeight="1">
      <c r="A14" s="36"/>
      <c r="B14" s="41"/>
      <c r="C14" s="36"/>
      <c r="D14" s="114" t="s">
        <v>25</v>
      </c>
      <c r="E14" s="36"/>
      <c r="F14" s="36"/>
      <c r="G14" s="36"/>
      <c r="H14" s="36"/>
      <c r="I14" s="114" t="s">
        <v>26</v>
      </c>
      <c r="J14" s="105" t="s">
        <v>27</v>
      </c>
      <c r="K14" s="36"/>
      <c r="L14" s="115"/>
      <c r="S14" s="36"/>
      <c r="T14" s="36"/>
      <c r="U14" s="36"/>
      <c r="V14" s="36"/>
      <c r="W14" s="36"/>
      <c r="X14" s="36"/>
      <c r="Y14" s="36"/>
      <c r="Z14" s="36"/>
      <c r="AA14" s="36"/>
      <c r="AB14" s="36"/>
      <c r="AC14" s="36"/>
      <c r="AD14" s="36"/>
      <c r="AE14" s="36"/>
    </row>
    <row r="15" spans="1:46" s="2" customFormat="1" ht="18" customHeight="1">
      <c r="A15" s="36"/>
      <c r="B15" s="41"/>
      <c r="C15" s="36"/>
      <c r="D15" s="36"/>
      <c r="E15" s="105" t="s">
        <v>28</v>
      </c>
      <c r="F15" s="36"/>
      <c r="G15" s="36"/>
      <c r="H15" s="36"/>
      <c r="I15" s="114" t="s">
        <v>29</v>
      </c>
      <c r="J15" s="105" t="s">
        <v>30</v>
      </c>
      <c r="K15" s="36"/>
      <c r="L15" s="115"/>
      <c r="S15" s="36"/>
      <c r="T15" s="36"/>
      <c r="U15" s="36"/>
      <c r="V15" s="36"/>
      <c r="W15" s="36"/>
      <c r="X15" s="36"/>
      <c r="Y15" s="36"/>
      <c r="Z15" s="36"/>
      <c r="AA15" s="36"/>
      <c r="AB15" s="36"/>
      <c r="AC15" s="36"/>
      <c r="AD15" s="36"/>
      <c r="AE15" s="36"/>
    </row>
    <row r="16" spans="1:46" s="2" customFormat="1" ht="6.95" customHeight="1">
      <c r="A16" s="36"/>
      <c r="B16" s="41"/>
      <c r="C16" s="36"/>
      <c r="D16" s="36"/>
      <c r="E16" s="36"/>
      <c r="F16" s="36"/>
      <c r="G16" s="36"/>
      <c r="H16" s="36"/>
      <c r="I16" s="36"/>
      <c r="J16" s="36"/>
      <c r="K16" s="36"/>
      <c r="L16" s="115"/>
      <c r="S16" s="36"/>
      <c r="T16" s="36"/>
      <c r="U16" s="36"/>
      <c r="V16" s="36"/>
      <c r="W16" s="36"/>
      <c r="X16" s="36"/>
      <c r="Y16" s="36"/>
      <c r="Z16" s="36"/>
      <c r="AA16" s="36"/>
      <c r="AB16" s="36"/>
      <c r="AC16" s="36"/>
      <c r="AD16" s="36"/>
      <c r="AE16" s="36"/>
    </row>
    <row r="17" spans="1:31" s="2" customFormat="1" ht="12" customHeight="1">
      <c r="A17" s="36"/>
      <c r="B17" s="41"/>
      <c r="C17" s="36"/>
      <c r="D17" s="114" t="s">
        <v>31</v>
      </c>
      <c r="E17" s="36"/>
      <c r="F17" s="36"/>
      <c r="G17" s="36"/>
      <c r="H17" s="36"/>
      <c r="I17" s="114" t="s">
        <v>26</v>
      </c>
      <c r="J17" s="32" t="str">
        <f>'Rekapitulace stavby'!AN13</f>
        <v>Vyplň údaj</v>
      </c>
      <c r="K17" s="36"/>
      <c r="L17" s="115"/>
      <c r="S17" s="36"/>
      <c r="T17" s="36"/>
      <c r="U17" s="36"/>
      <c r="V17" s="36"/>
      <c r="W17" s="36"/>
      <c r="X17" s="36"/>
      <c r="Y17" s="36"/>
      <c r="Z17" s="36"/>
      <c r="AA17" s="36"/>
      <c r="AB17" s="36"/>
      <c r="AC17" s="36"/>
      <c r="AD17" s="36"/>
      <c r="AE17" s="36"/>
    </row>
    <row r="18" spans="1:31" s="2" customFormat="1" ht="18" customHeight="1">
      <c r="A18" s="36"/>
      <c r="B18" s="41"/>
      <c r="C18" s="36"/>
      <c r="D18" s="36"/>
      <c r="E18" s="391" t="str">
        <f>'Rekapitulace stavby'!E14</f>
        <v>Vyplň údaj</v>
      </c>
      <c r="F18" s="392"/>
      <c r="G18" s="392"/>
      <c r="H18" s="392"/>
      <c r="I18" s="114" t="s">
        <v>29</v>
      </c>
      <c r="J18" s="32" t="str">
        <f>'Rekapitulace stavby'!AN14</f>
        <v>Vyplň údaj</v>
      </c>
      <c r="K18" s="36"/>
      <c r="L18" s="115"/>
      <c r="S18" s="36"/>
      <c r="T18" s="36"/>
      <c r="U18" s="36"/>
      <c r="V18" s="36"/>
      <c r="W18" s="36"/>
      <c r="X18" s="36"/>
      <c r="Y18" s="36"/>
      <c r="Z18" s="36"/>
      <c r="AA18" s="36"/>
      <c r="AB18" s="36"/>
      <c r="AC18" s="36"/>
      <c r="AD18" s="36"/>
      <c r="AE18" s="36"/>
    </row>
    <row r="19" spans="1:31" s="2" customFormat="1" ht="6.95" customHeight="1">
      <c r="A19" s="36"/>
      <c r="B19" s="41"/>
      <c r="C19" s="36"/>
      <c r="D19" s="36"/>
      <c r="E19" s="36"/>
      <c r="F19" s="36"/>
      <c r="G19" s="36"/>
      <c r="H19" s="36"/>
      <c r="I19" s="36"/>
      <c r="J19" s="36"/>
      <c r="K19" s="36"/>
      <c r="L19" s="115"/>
      <c r="S19" s="36"/>
      <c r="T19" s="36"/>
      <c r="U19" s="36"/>
      <c r="V19" s="36"/>
      <c r="W19" s="36"/>
      <c r="X19" s="36"/>
      <c r="Y19" s="36"/>
      <c r="Z19" s="36"/>
      <c r="AA19" s="36"/>
      <c r="AB19" s="36"/>
      <c r="AC19" s="36"/>
      <c r="AD19" s="36"/>
      <c r="AE19" s="36"/>
    </row>
    <row r="20" spans="1:31" s="2" customFormat="1" ht="12" customHeight="1">
      <c r="A20" s="36"/>
      <c r="B20" s="41"/>
      <c r="C20" s="36"/>
      <c r="D20" s="114" t="s">
        <v>33</v>
      </c>
      <c r="E20" s="36"/>
      <c r="F20" s="36"/>
      <c r="G20" s="36"/>
      <c r="H20" s="36"/>
      <c r="I20" s="114" t="s">
        <v>26</v>
      </c>
      <c r="J20" s="105" t="str">
        <f>IF('Rekapitulace stavby'!AN16="","",'Rekapitulace stavby'!AN16)</f>
        <v/>
      </c>
      <c r="K20" s="36"/>
      <c r="L20" s="115"/>
      <c r="S20" s="36"/>
      <c r="T20" s="36"/>
      <c r="U20" s="36"/>
      <c r="V20" s="36"/>
      <c r="W20" s="36"/>
      <c r="X20" s="36"/>
      <c r="Y20" s="36"/>
      <c r="Z20" s="36"/>
      <c r="AA20" s="36"/>
      <c r="AB20" s="36"/>
      <c r="AC20" s="36"/>
      <c r="AD20" s="36"/>
      <c r="AE20" s="36"/>
    </row>
    <row r="21" spans="1:31" s="2" customFormat="1" ht="18" customHeight="1">
      <c r="A21" s="36"/>
      <c r="B21" s="41"/>
      <c r="C21" s="36"/>
      <c r="D21" s="36"/>
      <c r="E21" s="105" t="str">
        <f>IF('Rekapitulace stavby'!E17="","",'Rekapitulace stavby'!E17)</f>
        <v xml:space="preserve"> </v>
      </c>
      <c r="F21" s="36"/>
      <c r="G21" s="36"/>
      <c r="H21" s="36"/>
      <c r="I21" s="114" t="s">
        <v>29</v>
      </c>
      <c r="J21" s="105" t="str">
        <f>IF('Rekapitulace stavby'!AN17="","",'Rekapitulace stavby'!AN17)</f>
        <v/>
      </c>
      <c r="K21" s="36"/>
      <c r="L21" s="115"/>
      <c r="S21" s="36"/>
      <c r="T21" s="36"/>
      <c r="U21" s="36"/>
      <c r="V21" s="36"/>
      <c r="W21" s="36"/>
      <c r="X21" s="36"/>
      <c r="Y21" s="36"/>
      <c r="Z21" s="36"/>
      <c r="AA21" s="36"/>
      <c r="AB21" s="36"/>
      <c r="AC21" s="36"/>
      <c r="AD21" s="36"/>
      <c r="AE21" s="36"/>
    </row>
    <row r="22" spans="1:31" s="2" customFormat="1" ht="6.95" customHeight="1">
      <c r="A22" s="36"/>
      <c r="B22" s="41"/>
      <c r="C22" s="36"/>
      <c r="D22" s="36"/>
      <c r="E22" s="36"/>
      <c r="F22" s="36"/>
      <c r="G22" s="36"/>
      <c r="H22" s="36"/>
      <c r="I22" s="36"/>
      <c r="J22" s="36"/>
      <c r="K22" s="36"/>
      <c r="L22" s="115"/>
      <c r="S22" s="36"/>
      <c r="T22" s="36"/>
      <c r="U22" s="36"/>
      <c r="V22" s="36"/>
      <c r="W22" s="36"/>
      <c r="X22" s="36"/>
      <c r="Y22" s="36"/>
      <c r="Z22" s="36"/>
      <c r="AA22" s="36"/>
      <c r="AB22" s="36"/>
      <c r="AC22" s="36"/>
      <c r="AD22" s="36"/>
      <c r="AE22" s="36"/>
    </row>
    <row r="23" spans="1:31" s="2" customFormat="1" ht="12" customHeight="1">
      <c r="A23" s="36"/>
      <c r="B23" s="41"/>
      <c r="C23" s="36"/>
      <c r="D23" s="114" t="s">
        <v>36</v>
      </c>
      <c r="E23" s="36"/>
      <c r="F23" s="36"/>
      <c r="G23" s="36"/>
      <c r="H23" s="36"/>
      <c r="I23" s="114" t="s">
        <v>26</v>
      </c>
      <c r="J23" s="105" t="str">
        <f>IF('Rekapitulace stavby'!AN19="","",'Rekapitulace stavby'!AN19)</f>
        <v/>
      </c>
      <c r="K23" s="36"/>
      <c r="L23" s="115"/>
      <c r="S23" s="36"/>
      <c r="T23" s="36"/>
      <c r="U23" s="36"/>
      <c r="V23" s="36"/>
      <c r="W23" s="36"/>
      <c r="X23" s="36"/>
      <c r="Y23" s="36"/>
      <c r="Z23" s="36"/>
      <c r="AA23" s="36"/>
      <c r="AB23" s="36"/>
      <c r="AC23" s="36"/>
      <c r="AD23" s="36"/>
      <c r="AE23" s="36"/>
    </row>
    <row r="24" spans="1:31" s="2" customFormat="1" ht="18" customHeight="1">
      <c r="A24" s="36"/>
      <c r="B24" s="41"/>
      <c r="C24" s="36"/>
      <c r="D24" s="36"/>
      <c r="E24" s="105" t="str">
        <f>IF('Rekapitulace stavby'!E20="","",'Rekapitulace stavby'!E20)</f>
        <v xml:space="preserve"> </v>
      </c>
      <c r="F24" s="36"/>
      <c r="G24" s="36"/>
      <c r="H24" s="36"/>
      <c r="I24" s="114" t="s">
        <v>29</v>
      </c>
      <c r="J24" s="105" t="str">
        <f>IF('Rekapitulace stavby'!AN20="","",'Rekapitulace stavby'!AN20)</f>
        <v/>
      </c>
      <c r="K24" s="36"/>
      <c r="L24" s="115"/>
      <c r="S24" s="36"/>
      <c r="T24" s="36"/>
      <c r="U24" s="36"/>
      <c r="V24" s="36"/>
      <c r="W24" s="36"/>
      <c r="X24" s="36"/>
      <c r="Y24" s="36"/>
      <c r="Z24" s="36"/>
      <c r="AA24" s="36"/>
      <c r="AB24" s="36"/>
      <c r="AC24" s="36"/>
      <c r="AD24" s="36"/>
      <c r="AE24" s="36"/>
    </row>
    <row r="25" spans="1:31" s="2" customFormat="1" ht="6.95" customHeight="1">
      <c r="A25" s="36"/>
      <c r="B25" s="41"/>
      <c r="C25" s="36"/>
      <c r="D25" s="36"/>
      <c r="E25" s="36"/>
      <c r="F25" s="36"/>
      <c r="G25" s="36"/>
      <c r="H25" s="36"/>
      <c r="I25" s="36"/>
      <c r="J25" s="36"/>
      <c r="K25" s="36"/>
      <c r="L25" s="115"/>
      <c r="S25" s="36"/>
      <c r="T25" s="36"/>
      <c r="U25" s="36"/>
      <c r="V25" s="36"/>
      <c r="W25" s="36"/>
      <c r="X25" s="36"/>
      <c r="Y25" s="36"/>
      <c r="Z25" s="36"/>
      <c r="AA25" s="36"/>
      <c r="AB25" s="36"/>
      <c r="AC25" s="36"/>
      <c r="AD25" s="36"/>
      <c r="AE25" s="36"/>
    </row>
    <row r="26" spans="1:31" s="2" customFormat="1" ht="12" customHeight="1">
      <c r="A26" s="36"/>
      <c r="B26" s="41"/>
      <c r="C26" s="36"/>
      <c r="D26" s="114" t="s">
        <v>37</v>
      </c>
      <c r="E26" s="36"/>
      <c r="F26" s="36"/>
      <c r="G26" s="36"/>
      <c r="H26" s="36"/>
      <c r="I26" s="36"/>
      <c r="J26" s="36"/>
      <c r="K26" s="36"/>
      <c r="L26" s="115"/>
      <c r="S26" s="36"/>
      <c r="T26" s="36"/>
      <c r="U26" s="36"/>
      <c r="V26" s="36"/>
      <c r="W26" s="36"/>
      <c r="X26" s="36"/>
      <c r="Y26" s="36"/>
      <c r="Z26" s="36"/>
      <c r="AA26" s="36"/>
      <c r="AB26" s="36"/>
      <c r="AC26" s="36"/>
      <c r="AD26" s="36"/>
      <c r="AE26" s="36"/>
    </row>
    <row r="27" spans="1:31" s="8" customFormat="1" ht="16.5" customHeight="1">
      <c r="A27" s="117"/>
      <c r="B27" s="118"/>
      <c r="C27" s="117"/>
      <c r="D27" s="117"/>
      <c r="E27" s="393" t="s">
        <v>19</v>
      </c>
      <c r="F27" s="393"/>
      <c r="G27" s="393"/>
      <c r="H27" s="393"/>
      <c r="I27" s="117"/>
      <c r="J27" s="117"/>
      <c r="K27" s="117"/>
      <c r="L27" s="119"/>
      <c r="S27" s="117"/>
      <c r="T27" s="117"/>
      <c r="U27" s="117"/>
      <c r="V27" s="117"/>
      <c r="W27" s="117"/>
      <c r="X27" s="117"/>
      <c r="Y27" s="117"/>
      <c r="Z27" s="117"/>
      <c r="AA27" s="117"/>
      <c r="AB27" s="117"/>
      <c r="AC27" s="117"/>
      <c r="AD27" s="117"/>
      <c r="AE27" s="117"/>
    </row>
    <row r="28" spans="1:31" s="2" customFormat="1" ht="6.95" customHeight="1">
      <c r="A28" s="36"/>
      <c r="B28" s="41"/>
      <c r="C28" s="36"/>
      <c r="D28" s="36"/>
      <c r="E28" s="36"/>
      <c r="F28" s="36"/>
      <c r="G28" s="36"/>
      <c r="H28" s="36"/>
      <c r="I28" s="36"/>
      <c r="J28" s="36"/>
      <c r="K28" s="36"/>
      <c r="L28" s="115"/>
      <c r="S28" s="36"/>
      <c r="T28" s="36"/>
      <c r="U28" s="36"/>
      <c r="V28" s="36"/>
      <c r="W28" s="36"/>
      <c r="X28" s="36"/>
      <c r="Y28" s="36"/>
      <c r="Z28" s="36"/>
      <c r="AA28" s="36"/>
      <c r="AB28" s="36"/>
      <c r="AC28" s="36"/>
      <c r="AD28" s="36"/>
      <c r="AE28" s="36"/>
    </row>
    <row r="29" spans="1:31" s="2" customFormat="1" ht="6.95" customHeight="1">
      <c r="A29" s="36"/>
      <c r="B29" s="41"/>
      <c r="C29" s="36"/>
      <c r="D29" s="120"/>
      <c r="E29" s="120"/>
      <c r="F29" s="120"/>
      <c r="G29" s="120"/>
      <c r="H29" s="120"/>
      <c r="I29" s="120"/>
      <c r="J29" s="120"/>
      <c r="K29" s="120"/>
      <c r="L29" s="115"/>
      <c r="S29" s="36"/>
      <c r="T29" s="36"/>
      <c r="U29" s="36"/>
      <c r="V29" s="36"/>
      <c r="W29" s="36"/>
      <c r="X29" s="36"/>
      <c r="Y29" s="36"/>
      <c r="Z29" s="36"/>
      <c r="AA29" s="36"/>
      <c r="AB29" s="36"/>
      <c r="AC29" s="36"/>
      <c r="AD29" s="36"/>
      <c r="AE29" s="36"/>
    </row>
    <row r="30" spans="1:31" s="2" customFormat="1" ht="25.35" customHeight="1">
      <c r="A30" s="36"/>
      <c r="B30" s="41"/>
      <c r="C30" s="36"/>
      <c r="D30" s="121" t="s">
        <v>39</v>
      </c>
      <c r="E30" s="36"/>
      <c r="F30" s="36"/>
      <c r="G30" s="36"/>
      <c r="H30" s="36"/>
      <c r="I30" s="36"/>
      <c r="J30" s="122">
        <f>ROUND(J86, 2)</f>
        <v>0</v>
      </c>
      <c r="K30" s="36"/>
      <c r="L30" s="115"/>
      <c r="S30" s="36"/>
      <c r="T30" s="36"/>
      <c r="U30" s="36"/>
      <c r="V30" s="36"/>
      <c r="W30" s="36"/>
      <c r="X30" s="36"/>
      <c r="Y30" s="36"/>
      <c r="Z30" s="36"/>
      <c r="AA30" s="36"/>
      <c r="AB30" s="36"/>
      <c r="AC30" s="36"/>
      <c r="AD30" s="36"/>
      <c r="AE30" s="36"/>
    </row>
    <row r="31" spans="1:31" s="2" customFormat="1" ht="6.95" customHeight="1">
      <c r="A31" s="36"/>
      <c r="B31" s="41"/>
      <c r="C31" s="36"/>
      <c r="D31" s="120"/>
      <c r="E31" s="120"/>
      <c r="F31" s="120"/>
      <c r="G31" s="120"/>
      <c r="H31" s="120"/>
      <c r="I31" s="120"/>
      <c r="J31" s="120"/>
      <c r="K31" s="120"/>
      <c r="L31" s="115"/>
      <c r="S31" s="36"/>
      <c r="T31" s="36"/>
      <c r="U31" s="36"/>
      <c r="V31" s="36"/>
      <c r="W31" s="36"/>
      <c r="X31" s="36"/>
      <c r="Y31" s="36"/>
      <c r="Z31" s="36"/>
      <c r="AA31" s="36"/>
      <c r="AB31" s="36"/>
      <c r="AC31" s="36"/>
      <c r="AD31" s="36"/>
      <c r="AE31" s="36"/>
    </row>
    <row r="32" spans="1:31" s="2" customFormat="1" ht="14.45" customHeight="1">
      <c r="A32" s="36"/>
      <c r="B32" s="41"/>
      <c r="C32" s="36"/>
      <c r="D32" s="36"/>
      <c r="E32" s="36"/>
      <c r="F32" s="123" t="s">
        <v>41</v>
      </c>
      <c r="G32" s="36"/>
      <c r="H32" s="36"/>
      <c r="I32" s="123" t="s">
        <v>40</v>
      </c>
      <c r="J32" s="123" t="s">
        <v>42</v>
      </c>
      <c r="K32" s="36"/>
      <c r="L32" s="115"/>
      <c r="S32" s="36"/>
      <c r="T32" s="36"/>
      <c r="U32" s="36"/>
      <c r="V32" s="36"/>
      <c r="W32" s="36"/>
      <c r="X32" s="36"/>
      <c r="Y32" s="36"/>
      <c r="Z32" s="36"/>
      <c r="AA32" s="36"/>
      <c r="AB32" s="36"/>
      <c r="AC32" s="36"/>
      <c r="AD32" s="36"/>
      <c r="AE32" s="36"/>
    </row>
    <row r="33" spans="1:31" s="2" customFormat="1" ht="14.45" customHeight="1">
      <c r="A33" s="36"/>
      <c r="B33" s="41"/>
      <c r="C33" s="36"/>
      <c r="D33" s="124" t="s">
        <v>43</v>
      </c>
      <c r="E33" s="114" t="s">
        <v>44</v>
      </c>
      <c r="F33" s="125">
        <f>ROUND((SUM(BE86:BE246)),  2)</f>
        <v>0</v>
      </c>
      <c r="G33" s="36"/>
      <c r="H33" s="36"/>
      <c r="I33" s="126">
        <v>0.21</v>
      </c>
      <c r="J33" s="125">
        <f>ROUND(((SUM(BE86:BE246))*I33),  2)</f>
        <v>0</v>
      </c>
      <c r="K33" s="36"/>
      <c r="L33" s="115"/>
      <c r="S33" s="36"/>
      <c r="T33" s="36"/>
      <c r="U33" s="36"/>
      <c r="V33" s="36"/>
      <c r="W33" s="36"/>
      <c r="X33" s="36"/>
      <c r="Y33" s="36"/>
      <c r="Z33" s="36"/>
      <c r="AA33" s="36"/>
      <c r="AB33" s="36"/>
      <c r="AC33" s="36"/>
      <c r="AD33" s="36"/>
      <c r="AE33" s="36"/>
    </row>
    <row r="34" spans="1:31" s="2" customFormat="1" ht="14.45" customHeight="1">
      <c r="A34" s="36"/>
      <c r="B34" s="41"/>
      <c r="C34" s="36"/>
      <c r="D34" s="36"/>
      <c r="E34" s="114" t="s">
        <v>45</v>
      </c>
      <c r="F34" s="125">
        <f>ROUND((SUM(BF86:BF246)),  2)</f>
        <v>0</v>
      </c>
      <c r="G34" s="36"/>
      <c r="H34" s="36"/>
      <c r="I34" s="126">
        <v>0.15</v>
      </c>
      <c r="J34" s="125">
        <f>ROUND(((SUM(BF86:BF246))*I34),  2)</f>
        <v>0</v>
      </c>
      <c r="K34" s="36"/>
      <c r="L34" s="115"/>
      <c r="S34" s="36"/>
      <c r="T34" s="36"/>
      <c r="U34" s="36"/>
      <c r="V34" s="36"/>
      <c r="W34" s="36"/>
      <c r="X34" s="36"/>
      <c r="Y34" s="36"/>
      <c r="Z34" s="36"/>
      <c r="AA34" s="36"/>
      <c r="AB34" s="36"/>
      <c r="AC34" s="36"/>
      <c r="AD34" s="36"/>
      <c r="AE34" s="36"/>
    </row>
    <row r="35" spans="1:31" s="2" customFormat="1" ht="14.45" hidden="1" customHeight="1">
      <c r="A35" s="36"/>
      <c r="B35" s="41"/>
      <c r="C35" s="36"/>
      <c r="D35" s="36"/>
      <c r="E35" s="114" t="s">
        <v>46</v>
      </c>
      <c r="F35" s="125">
        <f>ROUND((SUM(BG86:BG246)),  2)</f>
        <v>0</v>
      </c>
      <c r="G35" s="36"/>
      <c r="H35" s="36"/>
      <c r="I35" s="126">
        <v>0.21</v>
      </c>
      <c r="J35" s="125">
        <f>0</f>
        <v>0</v>
      </c>
      <c r="K35" s="36"/>
      <c r="L35" s="115"/>
      <c r="S35" s="36"/>
      <c r="T35" s="36"/>
      <c r="U35" s="36"/>
      <c r="V35" s="36"/>
      <c r="W35" s="36"/>
      <c r="X35" s="36"/>
      <c r="Y35" s="36"/>
      <c r="Z35" s="36"/>
      <c r="AA35" s="36"/>
      <c r="AB35" s="36"/>
      <c r="AC35" s="36"/>
      <c r="AD35" s="36"/>
      <c r="AE35" s="36"/>
    </row>
    <row r="36" spans="1:31" s="2" customFormat="1" ht="14.45" hidden="1" customHeight="1">
      <c r="A36" s="36"/>
      <c r="B36" s="41"/>
      <c r="C36" s="36"/>
      <c r="D36" s="36"/>
      <c r="E36" s="114" t="s">
        <v>47</v>
      </c>
      <c r="F36" s="125">
        <f>ROUND((SUM(BH86:BH246)),  2)</f>
        <v>0</v>
      </c>
      <c r="G36" s="36"/>
      <c r="H36" s="36"/>
      <c r="I36" s="126">
        <v>0.15</v>
      </c>
      <c r="J36" s="125">
        <f>0</f>
        <v>0</v>
      </c>
      <c r="K36" s="36"/>
      <c r="L36" s="115"/>
      <c r="S36" s="36"/>
      <c r="T36" s="36"/>
      <c r="U36" s="36"/>
      <c r="V36" s="36"/>
      <c r="W36" s="36"/>
      <c r="X36" s="36"/>
      <c r="Y36" s="36"/>
      <c r="Z36" s="36"/>
      <c r="AA36" s="36"/>
      <c r="AB36" s="36"/>
      <c r="AC36" s="36"/>
      <c r="AD36" s="36"/>
      <c r="AE36" s="36"/>
    </row>
    <row r="37" spans="1:31" s="2" customFormat="1" ht="14.45" hidden="1" customHeight="1">
      <c r="A37" s="36"/>
      <c r="B37" s="41"/>
      <c r="C37" s="36"/>
      <c r="D37" s="36"/>
      <c r="E37" s="114" t="s">
        <v>48</v>
      </c>
      <c r="F37" s="125">
        <f>ROUND((SUM(BI86:BI246)),  2)</f>
        <v>0</v>
      </c>
      <c r="G37" s="36"/>
      <c r="H37" s="36"/>
      <c r="I37" s="126">
        <v>0</v>
      </c>
      <c r="J37" s="125">
        <f>0</f>
        <v>0</v>
      </c>
      <c r="K37" s="36"/>
      <c r="L37" s="115"/>
      <c r="S37" s="36"/>
      <c r="T37" s="36"/>
      <c r="U37" s="36"/>
      <c r="V37" s="36"/>
      <c r="W37" s="36"/>
      <c r="X37" s="36"/>
      <c r="Y37" s="36"/>
      <c r="Z37" s="36"/>
      <c r="AA37" s="36"/>
      <c r="AB37" s="36"/>
      <c r="AC37" s="36"/>
      <c r="AD37" s="36"/>
      <c r="AE37" s="36"/>
    </row>
    <row r="38" spans="1:31" s="2" customFormat="1" ht="6.95" customHeight="1">
      <c r="A38" s="36"/>
      <c r="B38" s="41"/>
      <c r="C38" s="36"/>
      <c r="D38" s="36"/>
      <c r="E38" s="36"/>
      <c r="F38" s="36"/>
      <c r="G38" s="36"/>
      <c r="H38" s="36"/>
      <c r="I38" s="36"/>
      <c r="J38" s="36"/>
      <c r="K38" s="36"/>
      <c r="L38" s="115"/>
      <c r="S38" s="36"/>
      <c r="T38" s="36"/>
      <c r="U38" s="36"/>
      <c r="V38" s="36"/>
      <c r="W38" s="36"/>
      <c r="X38" s="36"/>
      <c r="Y38" s="36"/>
      <c r="Z38" s="36"/>
      <c r="AA38" s="36"/>
      <c r="AB38" s="36"/>
      <c r="AC38" s="36"/>
      <c r="AD38" s="36"/>
      <c r="AE38" s="36"/>
    </row>
    <row r="39" spans="1:31" s="2" customFormat="1" ht="25.35" customHeight="1">
      <c r="A39" s="36"/>
      <c r="B39" s="41"/>
      <c r="C39" s="127"/>
      <c r="D39" s="128" t="s">
        <v>49</v>
      </c>
      <c r="E39" s="129"/>
      <c r="F39" s="129"/>
      <c r="G39" s="130" t="s">
        <v>50</v>
      </c>
      <c r="H39" s="131" t="s">
        <v>51</v>
      </c>
      <c r="I39" s="129"/>
      <c r="J39" s="132">
        <f>SUM(J30:J37)</f>
        <v>0</v>
      </c>
      <c r="K39" s="133"/>
      <c r="L39" s="115"/>
      <c r="S39" s="36"/>
      <c r="T39" s="36"/>
      <c r="U39" s="36"/>
      <c r="V39" s="36"/>
      <c r="W39" s="36"/>
      <c r="X39" s="36"/>
      <c r="Y39" s="36"/>
      <c r="Z39" s="36"/>
      <c r="AA39" s="36"/>
      <c r="AB39" s="36"/>
      <c r="AC39" s="36"/>
      <c r="AD39" s="36"/>
      <c r="AE39" s="36"/>
    </row>
    <row r="40" spans="1:31" s="2" customFormat="1" ht="14.45" customHeight="1">
      <c r="A40" s="36"/>
      <c r="B40" s="134"/>
      <c r="C40" s="135"/>
      <c r="D40" s="135"/>
      <c r="E40" s="135"/>
      <c r="F40" s="135"/>
      <c r="G40" s="135"/>
      <c r="H40" s="135"/>
      <c r="I40" s="135"/>
      <c r="J40" s="135"/>
      <c r="K40" s="135"/>
      <c r="L40" s="115"/>
      <c r="S40" s="36"/>
      <c r="T40" s="36"/>
      <c r="U40" s="36"/>
      <c r="V40" s="36"/>
      <c r="W40" s="36"/>
      <c r="X40" s="36"/>
      <c r="Y40" s="36"/>
      <c r="Z40" s="36"/>
      <c r="AA40" s="36"/>
      <c r="AB40" s="36"/>
      <c r="AC40" s="36"/>
      <c r="AD40" s="36"/>
      <c r="AE40" s="36"/>
    </row>
    <row r="44" spans="1:31" s="2" customFormat="1" ht="6.95" customHeight="1">
      <c r="A44" s="36"/>
      <c r="B44" s="136"/>
      <c r="C44" s="137"/>
      <c r="D44" s="137"/>
      <c r="E44" s="137"/>
      <c r="F44" s="137"/>
      <c r="G44" s="137"/>
      <c r="H44" s="137"/>
      <c r="I44" s="137"/>
      <c r="J44" s="137"/>
      <c r="K44" s="137"/>
      <c r="L44" s="115"/>
      <c r="S44" s="36"/>
      <c r="T44" s="36"/>
      <c r="U44" s="36"/>
      <c r="V44" s="36"/>
      <c r="W44" s="36"/>
      <c r="X44" s="36"/>
      <c r="Y44" s="36"/>
      <c r="Z44" s="36"/>
      <c r="AA44" s="36"/>
      <c r="AB44" s="36"/>
      <c r="AC44" s="36"/>
      <c r="AD44" s="36"/>
      <c r="AE44" s="36"/>
    </row>
    <row r="45" spans="1:31" s="2" customFormat="1" ht="24.95" customHeight="1">
      <c r="A45" s="36"/>
      <c r="B45" s="37"/>
      <c r="C45" s="25" t="s">
        <v>138</v>
      </c>
      <c r="D45" s="38"/>
      <c r="E45" s="38"/>
      <c r="F45" s="38"/>
      <c r="G45" s="38"/>
      <c r="H45" s="38"/>
      <c r="I45" s="38"/>
      <c r="J45" s="38"/>
      <c r="K45" s="38"/>
      <c r="L45" s="115"/>
      <c r="S45" s="36"/>
      <c r="T45" s="36"/>
      <c r="U45" s="36"/>
      <c r="V45" s="36"/>
      <c r="W45" s="36"/>
      <c r="X45" s="36"/>
      <c r="Y45" s="36"/>
      <c r="Z45" s="36"/>
      <c r="AA45" s="36"/>
      <c r="AB45" s="36"/>
      <c r="AC45" s="36"/>
      <c r="AD45" s="36"/>
      <c r="AE45" s="36"/>
    </row>
    <row r="46" spans="1:31" s="2" customFormat="1" ht="6.95" customHeight="1">
      <c r="A46" s="36"/>
      <c r="B46" s="37"/>
      <c r="C46" s="38"/>
      <c r="D46" s="38"/>
      <c r="E46" s="38"/>
      <c r="F46" s="38"/>
      <c r="G46" s="38"/>
      <c r="H46" s="38"/>
      <c r="I46" s="38"/>
      <c r="J46" s="38"/>
      <c r="K46" s="38"/>
      <c r="L46" s="115"/>
      <c r="S46" s="36"/>
      <c r="T46" s="36"/>
      <c r="U46" s="36"/>
      <c r="V46" s="36"/>
      <c r="W46" s="36"/>
      <c r="X46" s="36"/>
      <c r="Y46" s="36"/>
      <c r="Z46" s="36"/>
      <c r="AA46" s="36"/>
      <c r="AB46" s="36"/>
      <c r="AC46" s="36"/>
      <c r="AD46" s="36"/>
      <c r="AE46" s="36"/>
    </row>
    <row r="47" spans="1:31" s="2" customFormat="1" ht="12" customHeight="1">
      <c r="A47" s="36"/>
      <c r="B47" s="37"/>
      <c r="C47" s="31" t="s">
        <v>16</v>
      </c>
      <c r="D47" s="38"/>
      <c r="E47" s="38"/>
      <c r="F47" s="38"/>
      <c r="G47" s="38"/>
      <c r="H47" s="38"/>
      <c r="I47" s="38"/>
      <c r="J47" s="38"/>
      <c r="K47" s="38"/>
      <c r="L47" s="115"/>
      <c r="S47" s="36"/>
      <c r="T47" s="36"/>
      <c r="U47" s="36"/>
      <c r="V47" s="36"/>
      <c r="W47" s="36"/>
      <c r="X47" s="36"/>
      <c r="Y47" s="36"/>
      <c r="Z47" s="36"/>
      <c r="AA47" s="36"/>
      <c r="AB47" s="36"/>
      <c r="AC47" s="36"/>
      <c r="AD47" s="36"/>
      <c r="AE47" s="36"/>
    </row>
    <row r="48" spans="1:31" s="2" customFormat="1" ht="16.5" customHeight="1">
      <c r="A48" s="36"/>
      <c r="B48" s="37"/>
      <c r="C48" s="38"/>
      <c r="D48" s="38"/>
      <c r="E48" s="394" t="str">
        <f>E7</f>
        <v>Oprava propustků na trati odb. Moravice - Svobodné Heřmanice</v>
      </c>
      <c r="F48" s="395"/>
      <c r="G48" s="395"/>
      <c r="H48" s="395"/>
      <c r="I48" s="38"/>
      <c r="J48" s="38"/>
      <c r="K48" s="38"/>
      <c r="L48" s="115"/>
      <c r="S48" s="36"/>
      <c r="T48" s="36"/>
      <c r="U48" s="36"/>
      <c r="V48" s="36"/>
      <c r="W48" s="36"/>
      <c r="X48" s="36"/>
      <c r="Y48" s="36"/>
      <c r="Z48" s="36"/>
      <c r="AA48" s="36"/>
      <c r="AB48" s="36"/>
      <c r="AC48" s="36"/>
      <c r="AD48" s="36"/>
      <c r="AE48" s="36"/>
    </row>
    <row r="49" spans="1:47" s="2" customFormat="1" ht="12" customHeight="1">
      <c r="A49" s="36"/>
      <c r="B49" s="37"/>
      <c r="C49" s="31" t="s">
        <v>134</v>
      </c>
      <c r="D49" s="38"/>
      <c r="E49" s="38"/>
      <c r="F49" s="38"/>
      <c r="G49" s="38"/>
      <c r="H49" s="38"/>
      <c r="I49" s="38"/>
      <c r="J49" s="38"/>
      <c r="K49" s="38"/>
      <c r="L49" s="115"/>
      <c r="S49" s="36"/>
      <c r="T49" s="36"/>
      <c r="U49" s="36"/>
      <c r="V49" s="36"/>
      <c r="W49" s="36"/>
      <c r="X49" s="36"/>
      <c r="Y49" s="36"/>
      <c r="Z49" s="36"/>
      <c r="AA49" s="36"/>
      <c r="AB49" s="36"/>
      <c r="AC49" s="36"/>
      <c r="AD49" s="36"/>
      <c r="AE49" s="36"/>
    </row>
    <row r="50" spans="1:47" s="2" customFormat="1" ht="16.5" customHeight="1">
      <c r="A50" s="36"/>
      <c r="B50" s="37"/>
      <c r="C50" s="38"/>
      <c r="D50" s="38"/>
      <c r="E50" s="348" t="str">
        <f>E9</f>
        <v>VRN - Vedlejší rozpočtové náklady</v>
      </c>
      <c r="F50" s="396"/>
      <c r="G50" s="396"/>
      <c r="H50" s="396"/>
      <c r="I50" s="38"/>
      <c r="J50" s="38"/>
      <c r="K50" s="38"/>
      <c r="L50" s="115"/>
      <c r="S50" s="36"/>
      <c r="T50" s="36"/>
      <c r="U50" s="36"/>
      <c r="V50" s="36"/>
      <c r="W50" s="36"/>
      <c r="X50" s="36"/>
      <c r="Y50" s="36"/>
      <c r="Z50" s="36"/>
      <c r="AA50" s="36"/>
      <c r="AB50" s="36"/>
      <c r="AC50" s="36"/>
      <c r="AD50" s="36"/>
      <c r="AE50" s="36"/>
    </row>
    <row r="51" spans="1:47" s="2" customFormat="1" ht="6.95" customHeight="1">
      <c r="A51" s="36"/>
      <c r="B51" s="37"/>
      <c r="C51" s="38"/>
      <c r="D51" s="38"/>
      <c r="E51" s="38"/>
      <c r="F51" s="38"/>
      <c r="G51" s="38"/>
      <c r="H51" s="38"/>
      <c r="I51" s="38"/>
      <c r="J51" s="38"/>
      <c r="K51" s="38"/>
      <c r="L51" s="115"/>
      <c r="S51" s="36"/>
      <c r="T51" s="36"/>
      <c r="U51" s="36"/>
      <c r="V51" s="36"/>
      <c r="W51" s="36"/>
      <c r="X51" s="36"/>
      <c r="Y51" s="36"/>
      <c r="Z51" s="36"/>
      <c r="AA51" s="36"/>
      <c r="AB51" s="36"/>
      <c r="AC51" s="36"/>
      <c r="AD51" s="36"/>
      <c r="AE51" s="36"/>
    </row>
    <row r="52" spans="1:47" s="2" customFormat="1" ht="12" customHeight="1">
      <c r="A52" s="36"/>
      <c r="B52" s="37"/>
      <c r="C52" s="31" t="s">
        <v>21</v>
      </c>
      <c r="D52" s="38"/>
      <c r="E52" s="38"/>
      <c r="F52" s="29" t="str">
        <f>F12</f>
        <v>OŘ Ostrava</v>
      </c>
      <c r="G52" s="38"/>
      <c r="H52" s="38"/>
      <c r="I52" s="31" t="s">
        <v>23</v>
      </c>
      <c r="J52" s="61" t="str">
        <f>IF(J12="","",J12)</f>
        <v>10. 5. 2023</v>
      </c>
      <c r="K52" s="38"/>
      <c r="L52" s="115"/>
      <c r="S52" s="36"/>
      <c r="T52" s="36"/>
      <c r="U52" s="36"/>
      <c r="V52" s="36"/>
      <c r="W52" s="36"/>
      <c r="X52" s="36"/>
      <c r="Y52" s="36"/>
      <c r="Z52" s="36"/>
      <c r="AA52" s="36"/>
      <c r="AB52" s="36"/>
      <c r="AC52" s="36"/>
      <c r="AD52" s="36"/>
      <c r="AE52" s="36"/>
    </row>
    <row r="53" spans="1:47" s="2" customFormat="1" ht="6.95" customHeight="1">
      <c r="A53" s="36"/>
      <c r="B53" s="37"/>
      <c r="C53" s="38"/>
      <c r="D53" s="38"/>
      <c r="E53" s="38"/>
      <c r="F53" s="38"/>
      <c r="G53" s="38"/>
      <c r="H53" s="38"/>
      <c r="I53" s="38"/>
      <c r="J53" s="38"/>
      <c r="K53" s="38"/>
      <c r="L53" s="115"/>
      <c r="S53" s="36"/>
      <c r="T53" s="36"/>
      <c r="U53" s="36"/>
      <c r="V53" s="36"/>
      <c r="W53" s="36"/>
      <c r="X53" s="36"/>
      <c r="Y53" s="36"/>
      <c r="Z53" s="36"/>
      <c r="AA53" s="36"/>
      <c r="AB53" s="36"/>
      <c r="AC53" s="36"/>
      <c r="AD53" s="36"/>
      <c r="AE53" s="36"/>
    </row>
    <row r="54" spans="1:47" s="2" customFormat="1" ht="15.2" customHeight="1">
      <c r="A54" s="36"/>
      <c r="B54" s="37"/>
      <c r="C54" s="31" t="s">
        <v>25</v>
      </c>
      <c r="D54" s="38"/>
      <c r="E54" s="38"/>
      <c r="F54" s="29" t="str">
        <f>E15</f>
        <v>Správa železnic s.o. OŘ Ostrava</v>
      </c>
      <c r="G54" s="38"/>
      <c r="H54" s="38"/>
      <c r="I54" s="31" t="s">
        <v>33</v>
      </c>
      <c r="J54" s="34" t="str">
        <f>E21</f>
        <v xml:space="preserve"> </v>
      </c>
      <c r="K54" s="38"/>
      <c r="L54" s="115"/>
      <c r="S54" s="36"/>
      <c r="T54" s="36"/>
      <c r="U54" s="36"/>
      <c r="V54" s="36"/>
      <c r="W54" s="36"/>
      <c r="X54" s="36"/>
      <c r="Y54" s="36"/>
      <c r="Z54" s="36"/>
      <c r="AA54" s="36"/>
      <c r="AB54" s="36"/>
      <c r="AC54" s="36"/>
      <c r="AD54" s="36"/>
      <c r="AE54" s="36"/>
    </row>
    <row r="55" spans="1:47" s="2" customFormat="1" ht="15.2" customHeight="1">
      <c r="A55" s="36"/>
      <c r="B55" s="37"/>
      <c r="C55" s="31" t="s">
        <v>31</v>
      </c>
      <c r="D55" s="38"/>
      <c r="E55" s="38"/>
      <c r="F55" s="29" t="str">
        <f>IF(E18="","",E18)</f>
        <v>Vyplň údaj</v>
      </c>
      <c r="G55" s="38"/>
      <c r="H55" s="38"/>
      <c r="I55" s="31" t="s">
        <v>36</v>
      </c>
      <c r="J55" s="34" t="str">
        <f>E24</f>
        <v xml:space="preserve"> </v>
      </c>
      <c r="K55" s="38"/>
      <c r="L55" s="115"/>
      <c r="S55" s="36"/>
      <c r="T55" s="36"/>
      <c r="U55" s="36"/>
      <c r="V55" s="36"/>
      <c r="W55" s="36"/>
      <c r="X55" s="36"/>
      <c r="Y55" s="36"/>
      <c r="Z55" s="36"/>
      <c r="AA55" s="36"/>
      <c r="AB55" s="36"/>
      <c r="AC55" s="36"/>
      <c r="AD55" s="36"/>
      <c r="AE55" s="36"/>
    </row>
    <row r="56" spans="1:47" s="2" customFormat="1" ht="10.35" customHeight="1">
      <c r="A56" s="36"/>
      <c r="B56" s="37"/>
      <c r="C56" s="38"/>
      <c r="D56" s="38"/>
      <c r="E56" s="38"/>
      <c r="F56" s="38"/>
      <c r="G56" s="38"/>
      <c r="H56" s="38"/>
      <c r="I56" s="38"/>
      <c r="J56" s="38"/>
      <c r="K56" s="38"/>
      <c r="L56" s="115"/>
      <c r="S56" s="36"/>
      <c r="T56" s="36"/>
      <c r="U56" s="36"/>
      <c r="V56" s="36"/>
      <c r="W56" s="36"/>
      <c r="X56" s="36"/>
      <c r="Y56" s="36"/>
      <c r="Z56" s="36"/>
      <c r="AA56" s="36"/>
      <c r="AB56" s="36"/>
      <c r="AC56" s="36"/>
      <c r="AD56" s="36"/>
      <c r="AE56" s="36"/>
    </row>
    <row r="57" spans="1:47" s="2" customFormat="1" ht="29.25" customHeight="1">
      <c r="A57" s="36"/>
      <c r="B57" s="37"/>
      <c r="C57" s="138" t="s">
        <v>139</v>
      </c>
      <c r="D57" s="139"/>
      <c r="E57" s="139"/>
      <c r="F57" s="139"/>
      <c r="G57" s="139"/>
      <c r="H57" s="139"/>
      <c r="I57" s="139"/>
      <c r="J57" s="140" t="s">
        <v>140</v>
      </c>
      <c r="K57" s="139"/>
      <c r="L57" s="115"/>
      <c r="S57" s="36"/>
      <c r="T57" s="36"/>
      <c r="U57" s="36"/>
      <c r="V57" s="36"/>
      <c r="W57" s="36"/>
      <c r="X57" s="36"/>
      <c r="Y57" s="36"/>
      <c r="Z57" s="36"/>
      <c r="AA57" s="36"/>
      <c r="AB57" s="36"/>
      <c r="AC57" s="36"/>
      <c r="AD57" s="36"/>
      <c r="AE57" s="36"/>
    </row>
    <row r="58" spans="1:47" s="2" customFormat="1" ht="10.35" customHeight="1">
      <c r="A58" s="36"/>
      <c r="B58" s="37"/>
      <c r="C58" s="38"/>
      <c r="D58" s="38"/>
      <c r="E58" s="38"/>
      <c r="F58" s="38"/>
      <c r="G58" s="38"/>
      <c r="H58" s="38"/>
      <c r="I58" s="38"/>
      <c r="J58" s="38"/>
      <c r="K58" s="38"/>
      <c r="L58" s="115"/>
      <c r="S58" s="36"/>
      <c r="T58" s="36"/>
      <c r="U58" s="36"/>
      <c r="V58" s="36"/>
      <c r="W58" s="36"/>
      <c r="X58" s="36"/>
      <c r="Y58" s="36"/>
      <c r="Z58" s="36"/>
      <c r="AA58" s="36"/>
      <c r="AB58" s="36"/>
      <c r="AC58" s="36"/>
      <c r="AD58" s="36"/>
      <c r="AE58" s="36"/>
    </row>
    <row r="59" spans="1:47" s="2" customFormat="1" ht="22.9" customHeight="1">
      <c r="A59" s="36"/>
      <c r="B59" s="37"/>
      <c r="C59" s="141" t="s">
        <v>71</v>
      </c>
      <c r="D59" s="38"/>
      <c r="E59" s="38"/>
      <c r="F59" s="38"/>
      <c r="G59" s="38"/>
      <c r="H59" s="38"/>
      <c r="I59" s="38"/>
      <c r="J59" s="79">
        <f>J86</f>
        <v>0</v>
      </c>
      <c r="K59" s="38"/>
      <c r="L59" s="115"/>
      <c r="S59" s="36"/>
      <c r="T59" s="36"/>
      <c r="U59" s="36"/>
      <c r="V59" s="36"/>
      <c r="W59" s="36"/>
      <c r="X59" s="36"/>
      <c r="Y59" s="36"/>
      <c r="Z59" s="36"/>
      <c r="AA59" s="36"/>
      <c r="AB59" s="36"/>
      <c r="AC59" s="36"/>
      <c r="AD59" s="36"/>
      <c r="AE59" s="36"/>
      <c r="AU59" s="19" t="s">
        <v>141</v>
      </c>
    </row>
    <row r="60" spans="1:47" s="9" customFormat="1" ht="24.95" customHeight="1">
      <c r="B60" s="142"/>
      <c r="C60" s="143"/>
      <c r="D60" s="144" t="s">
        <v>154</v>
      </c>
      <c r="E60" s="145"/>
      <c r="F60" s="145"/>
      <c r="G60" s="145"/>
      <c r="H60" s="145"/>
      <c r="I60" s="145"/>
      <c r="J60" s="146">
        <f>J87</f>
        <v>0</v>
      </c>
      <c r="K60" s="143"/>
      <c r="L60" s="147"/>
    </row>
    <row r="61" spans="1:47" s="10" customFormat="1" ht="19.899999999999999" customHeight="1">
      <c r="B61" s="148"/>
      <c r="C61" s="99"/>
      <c r="D61" s="149" t="s">
        <v>1825</v>
      </c>
      <c r="E61" s="150"/>
      <c r="F61" s="150"/>
      <c r="G61" s="150"/>
      <c r="H61" s="150"/>
      <c r="I61" s="150"/>
      <c r="J61" s="151">
        <f>J93</f>
        <v>0</v>
      </c>
      <c r="K61" s="99"/>
      <c r="L61" s="152"/>
    </row>
    <row r="62" spans="1:47" s="10" customFormat="1" ht="19.899999999999999" customHeight="1">
      <c r="B62" s="148"/>
      <c r="C62" s="99"/>
      <c r="D62" s="149" t="s">
        <v>1826</v>
      </c>
      <c r="E62" s="150"/>
      <c r="F62" s="150"/>
      <c r="G62" s="150"/>
      <c r="H62" s="150"/>
      <c r="I62" s="150"/>
      <c r="J62" s="151">
        <f>J144</f>
        <v>0</v>
      </c>
      <c r="K62" s="99"/>
      <c r="L62" s="152"/>
    </row>
    <row r="63" spans="1:47" s="10" customFormat="1" ht="19.899999999999999" customHeight="1">
      <c r="B63" s="148"/>
      <c r="C63" s="99"/>
      <c r="D63" s="149" t="s">
        <v>1827</v>
      </c>
      <c r="E63" s="150"/>
      <c r="F63" s="150"/>
      <c r="G63" s="150"/>
      <c r="H63" s="150"/>
      <c r="I63" s="150"/>
      <c r="J63" s="151">
        <f>J192</f>
        <v>0</v>
      </c>
      <c r="K63" s="99"/>
      <c r="L63" s="152"/>
    </row>
    <row r="64" spans="1:47" s="10" customFormat="1" ht="14.85" customHeight="1">
      <c r="B64" s="148"/>
      <c r="C64" s="99"/>
      <c r="D64" s="149" t="s">
        <v>1828</v>
      </c>
      <c r="E64" s="150"/>
      <c r="F64" s="150"/>
      <c r="G64" s="150"/>
      <c r="H64" s="150"/>
      <c r="I64" s="150"/>
      <c r="J64" s="151">
        <f>J205</f>
        <v>0</v>
      </c>
      <c r="K64" s="99"/>
      <c r="L64" s="152"/>
    </row>
    <row r="65" spans="1:31" s="10" customFormat="1" ht="19.899999999999999" customHeight="1">
      <c r="B65" s="148"/>
      <c r="C65" s="99"/>
      <c r="D65" s="149" t="s">
        <v>155</v>
      </c>
      <c r="E65" s="150"/>
      <c r="F65" s="150"/>
      <c r="G65" s="150"/>
      <c r="H65" s="150"/>
      <c r="I65" s="150"/>
      <c r="J65" s="151">
        <f>J219</f>
        <v>0</v>
      </c>
      <c r="K65" s="99"/>
      <c r="L65" s="152"/>
    </row>
    <row r="66" spans="1:31" s="10" customFormat="1" ht="19.899999999999999" customHeight="1">
      <c r="B66" s="148"/>
      <c r="C66" s="99"/>
      <c r="D66" s="149" t="s">
        <v>1829</v>
      </c>
      <c r="E66" s="150"/>
      <c r="F66" s="150"/>
      <c r="G66" s="150"/>
      <c r="H66" s="150"/>
      <c r="I66" s="150"/>
      <c r="J66" s="151">
        <f>J239</f>
        <v>0</v>
      </c>
      <c r="K66" s="99"/>
      <c r="L66" s="152"/>
    </row>
    <row r="67" spans="1:31" s="2" customFormat="1" ht="21.75" customHeight="1">
      <c r="A67" s="36"/>
      <c r="B67" s="37"/>
      <c r="C67" s="38"/>
      <c r="D67" s="38"/>
      <c r="E67" s="38"/>
      <c r="F67" s="38"/>
      <c r="G67" s="38"/>
      <c r="H67" s="38"/>
      <c r="I67" s="38"/>
      <c r="J67" s="38"/>
      <c r="K67" s="38"/>
      <c r="L67" s="115"/>
      <c r="S67" s="36"/>
      <c r="T67" s="36"/>
      <c r="U67" s="36"/>
      <c r="V67" s="36"/>
      <c r="W67" s="36"/>
      <c r="X67" s="36"/>
      <c r="Y67" s="36"/>
      <c r="Z67" s="36"/>
      <c r="AA67" s="36"/>
      <c r="AB67" s="36"/>
      <c r="AC67" s="36"/>
      <c r="AD67" s="36"/>
      <c r="AE67" s="36"/>
    </row>
    <row r="68" spans="1:31" s="2" customFormat="1" ht="6.95" customHeight="1">
      <c r="A68" s="36"/>
      <c r="B68" s="49"/>
      <c r="C68" s="50"/>
      <c r="D68" s="50"/>
      <c r="E68" s="50"/>
      <c r="F68" s="50"/>
      <c r="G68" s="50"/>
      <c r="H68" s="50"/>
      <c r="I68" s="50"/>
      <c r="J68" s="50"/>
      <c r="K68" s="50"/>
      <c r="L68" s="115"/>
      <c r="S68" s="36"/>
      <c r="T68" s="36"/>
      <c r="U68" s="36"/>
      <c r="V68" s="36"/>
      <c r="W68" s="36"/>
      <c r="X68" s="36"/>
      <c r="Y68" s="36"/>
      <c r="Z68" s="36"/>
      <c r="AA68" s="36"/>
      <c r="AB68" s="36"/>
      <c r="AC68" s="36"/>
      <c r="AD68" s="36"/>
      <c r="AE68" s="36"/>
    </row>
    <row r="72" spans="1:31" s="2" customFormat="1" ht="6.95" customHeight="1">
      <c r="A72" s="36"/>
      <c r="B72" s="51"/>
      <c r="C72" s="52"/>
      <c r="D72" s="52"/>
      <c r="E72" s="52"/>
      <c r="F72" s="52"/>
      <c r="G72" s="52"/>
      <c r="H72" s="52"/>
      <c r="I72" s="52"/>
      <c r="J72" s="52"/>
      <c r="K72" s="52"/>
      <c r="L72" s="115"/>
      <c r="S72" s="36"/>
      <c r="T72" s="36"/>
      <c r="U72" s="36"/>
      <c r="V72" s="36"/>
      <c r="W72" s="36"/>
      <c r="X72" s="36"/>
      <c r="Y72" s="36"/>
      <c r="Z72" s="36"/>
      <c r="AA72" s="36"/>
      <c r="AB72" s="36"/>
      <c r="AC72" s="36"/>
      <c r="AD72" s="36"/>
      <c r="AE72" s="36"/>
    </row>
    <row r="73" spans="1:31" s="2" customFormat="1" ht="24.95" customHeight="1">
      <c r="A73" s="36"/>
      <c r="B73" s="37"/>
      <c r="C73" s="25" t="s">
        <v>156</v>
      </c>
      <c r="D73" s="38"/>
      <c r="E73" s="38"/>
      <c r="F73" s="38"/>
      <c r="G73" s="38"/>
      <c r="H73" s="38"/>
      <c r="I73" s="38"/>
      <c r="J73" s="38"/>
      <c r="K73" s="38"/>
      <c r="L73" s="115"/>
      <c r="S73" s="36"/>
      <c r="T73" s="36"/>
      <c r="U73" s="36"/>
      <c r="V73" s="36"/>
      <c r="W73" s="36"/>
      <c r="X73" s="36"/>
      <c r="Y73" s="36"/>
      <c r="Z73" s="36"/>
      <c r="AA73" s="36"/>
      <c r="AB73" s="36"/>
      <c r="AC73" s="36"/>
      <c r="AD73" s="36"/>
      <c r="AE73" s="36"/>
    </row>
    <row r="74" spans="1:31" s="2" customFormat="1" ht="6.95" customHeight="1">
      <c r="A74" s="36"/>
      <c r="B74" s="37"/>
      <c r="C74" s="38"/>
      <c r="D74" s="38"/>
      <c r="E74" s="38"/>
      <c r="F74" s="38"/>
      <c r="G74" s="38"/>
      <c r="H74" s="38"/>
      <c r="I74" s="38"/>
      <c r="J74" s="38"/>
      <c r="K74" s="38"/>
      <c r="L74" s="115"/>
      <c r="S74" s="36"/>
      <c r="T74" s="36"/>
      <c r="U74" s="36"/>
      <c r="V74" s="36"/>
      <c r="W74" s="36"/>
      <c r="X74" s="36"/>
      <c r="Y74" s="36"/>
      <c r="Z74" s="36"/>
      <c r="AA74" s="36"/>
      <c r="AB74" s="36"/>
      <c r="AC74" s="36"/>
      <c r="AD74" s="36"/>
      <c r="AE74" s="36"/>
    </row>
    <row r="75" spans="1:31" s="2" customFormat="1" ht="12" customHeight="1">
      <c r="A75" s="36"/>
      <c r="B75" s="37"/>
      <c r="C75" s="31" t="s">
        <v>16</v>
      </c>
      <c r="D75" s="38"/>
      <c r="E75" s="38"/>
      <c r="F75" s="38"/>
      <c r="G75" s="38"/>
      <c r="H75" s="38"/>
      <c r="I75" s="38"/>
      <c r="J75" s="38"/>
      <c r="K75" s="38"/>
      <c r="L75" s="115"/>
      <c r="S75" s="36"/>
      <c r="T75" s="36"/>
      <c r="U75" s="36"/>
      <c r="V75" s="36"/>
      <c r="W75" s="36"/>
      <c r="X75" s="36"/>
      <c r="Y75" s="36"/>
      <c r="Z75" s="36"/>
      <c r="AA75" s="36"/>
      <c r="AB75" s="36"/>
      <c r="AC75" s="36"/>
      <c r="AD75" s="36"/>
      <c r="AE75" s="36"/>
    </row>
    <row r="76" spans="1:31" s="2" customFormat="1" ht="16.5" customHeight="1">
      <c r="A76" s="36"/>
      <c r="B76" s="37"/>
      <c r="C76" s="38"/>
      <c r="D76" s="38"/>
      <c r="E76" s="394" t="str">
        <f>E7</f>
        <v>Oprava propustků na trati odb. Moravice - Svobodné Heřmanice</v>
      </c>
      <c r="F76" s="395"/>
      <c r="G76" s="395"/>
      <c r="H76" s="395"/>
      <c r="I76" s="38"/>
      <c r="J76" s="38"/>
      <c r="K76" s="38"/>
      <c r="L76" s="115"/>
      <c r="S76" s="36"/>
      <c r="T76" s="36"/>
      <c r="U76" s="36"/>
      <c r="V76" s="36"/>
      <c r="W76" s="36"/>
      <c r="X76" s="36"/>
      <c r="Y76" s="36"/>
      <c r="Z76" s="36"/>
      <c r="AA76" s="36"/>
      <c r="AB76" s="36"/>
      <c r="AC76" s="36"/>
      <c r="AD76" s="36"/>
      <c r="AE76" s="36"/>
    </row>
    <row r="77" spans="1:31" s="2" customFormat="1" ht="12" customHeight="1">
      <c r="A77" s="36"/>
      <c r="B77" s="37"/>
      <c r="C77" s="31" t="s">
        <v>134</v>
      </c>
      <c r="D77" s="38"/>
      <c r="E77" s="38"/>
      <c r="F77" s="38"/>
      <c r="G77" s="38"/>
      <c r="H77" s="38"/>
      <c r="I77" s="38"/>
      <c r="J77" s="38"/>
      <c r="K77" s="38"/>
      <c r="L77" s="115"/>
      <c r="S77" s="36"/>
      <c r="T77" s="36"/>
      <c r="U77" s="36"/>
      <c r="V77" s="36"/>
      <c r="W77" s="36"/>
      <c r="X77" s="36"/>
      <c r="Y77" s="36"/>
      <c r="Z77" s="36"/>
      <c r="AA77" s="36"/>
      <c r="AB77" s="36"/>
      <c r="AC77" s="36"/>
      <c r="AD77" s="36"/>
      <c r="AE77" s="36"/>
    </row>
    <row r="78" spans="1:31" s="2" customFormat="1" ht="16.5" customHeight="1">
      <c r="A78" s="36"/>
      <c r="B78" s="37"/>
      <c r="C78" s="38"/>
      <c r="D78" s="38"/>
      <c r="E78" s="348" t="str">
        <f>E9</f>
        <v>VRN - Vedlejší rozpočtové náklady</v>
      </c>
      <c r="F78" s="396"/>
      <c r="G78" s="396"/>
      <c r="H78" s="396"/>
      <c r="I78" s="38"/>
      <c r="J78" s="38"/>
      <c r="K78" s="38"/>
      <c r="L78" s="115"/>
      <c r="S78" s="36"/>
      <c r="T78" s="36"/>
      <c r="U78" s="36"/>
      <c r="V78" s="36"/>
      <c r="W78" s="36"/>
      <c r="X78" s="36"/>
      <c r="Y78" s="36"/>
      <c r="Z78" s="36"/>
      <c r="AA78" s="36"/>
      <c r="AB78" s="36"/>
      <c r="AC78" s="36"/>
      <c r="AD78" s="36"/>
      <c r="AE78" s="36"/>
    </row>
    <row r="79" spans="1:31" s="2" customFormat="1" ht="6.95" customHeight="1">
      <c r="A79" s="36"/>
      <c r="B79" s="37"/>
      <c r="C79" s="38"/>
      <c r="D79" s="38"/>
      <c r="E79" s="38"/>
      <c r="F79" s="38"/>
      <c r="G79" s="38"/>
      <c r="H79" s="38"/>
      <c r="I79" s="38"/>
      <c r="J79" s="38"/>
      <c r="K79" s="38"/>
      <c r="L79" s="115"/>
      <c r="S79" s="36"/>
      <c r="T79" s="36"/>
      <c r="U79" s="36"/>
      <c r="V79" s="36"/>
      <c r="W79" s="36"/>
      <c r="X79" s="36"/>
      <c r="Y79" s="36"/>
      <c r="Z79" s="36"/>
      <c r="AA79" s="36"/>
      <c r="AB79" s="36"/>
      <c r="AC79" s="36"/>
      <c r="AD79" s="36"/>
      <c r="AE79" s="36"/>
    </row>
    <row r="80" spans="1:31" s="2" customFormat="1" ht="12" customHeight="1">
      <c r="A80" s="36"/>
      <c r="B80" s="37"/>
      <c r="C80" s="31" t="s">
        <v>21</v>
      </c>
      <c r="D80" s="38"/>
      <c r="E80" s="38"/>
      <c r="F80" s="29" t="str">
        <f>F12</f>
        <v>OŘ Ostrava</v>
      </c>
      <c r="G80" s="38"/>
      <c r="H80" s="38"/>
      <c r="I80" s="31" t="s">
        <v>23</v>
      </c>
      <c r="J80" s="61" t="str">
        <f>IF(J12="","",J12)</f>
        <v>10. 5. 2023</v>
      </c>
      <c r="K80" s="38"/>
      <c r="L80" s="115"/>
      <c r="S80" s="36"/>
      <c r="T80" s="36"/>
      <c r="U80" s="36"/>
      <c r="V80" s="36"/>
      <c r="W80" s="36"/>
      <c r="X80" s="36"/>
      <c r="Y80" s="36"/>
      <c r="Z80" s="36"/>
      <c r="AA80" s="36"/>
      <c r="AB80" s="36"/>
      <c r="AC80" s="36"/>
      <c r="AD80" s="36"/>
      <c r="AE80" s="36"/>
    </row>
    <row r="81" spans="1:65" s="2" customFormat="1" ht="6.95" customHeight="1">
      <c r="A81" s="36"/>
      <c r="B81" s="37"/>
      <c r="C81" s="38"/>
      <c r="D81" s="38"/>
      <c r="E81" s="38"/>
      <c r="F81" s="38"/>
      <c r="G81" s="38"/>
      <c r="H81" s="38"/>
      <c r="I81" s="38"/>
      <c r="J81" s="38"/>
      <c r="K81" s="38"/>
      <c r="L81" s="115"/>
      <c r="S81" s="36"/>
      <c r="T81" s="36"/>
      <c r="U81" s="36"/>
      <c r="V81" s="36"/>
      <c r="W81" s="36"/>
      <c r="X81" s="36"/>
      <c r="Y81" s="36"/>
      <c r="Z81" s="36"/>
      <c r="AA81" s="36"/>
      <c r="AB81" s="36"/>
      <c r="AC81" s="36"/>
      <c r="AD81" s="36"/>
      <c r="AE81" s="36"/>
    </row>
    <row r="82" spans="1:65" s="2" customFormat="1" ht="15.2" customHeight="1">
      <c r="A82" s="36"/>
      <c r="B82" s="37"/>
      <c r="C82" s="31" t="s">
        <v>25</v>
      </c>
      <c r="D82" s="38"/>
      <c r="E82" s="38"/>
      <c r="F82" s="29" t="str">
        <f>E15</f>
        <v>Správa železnic s.o. OŘ Ostrava</v>
      </c>
      <c r="G82" s="38"/>
      <c r="H82" s="38"/>
      <c r="I82" s="31" t="s">
        <v>33</v>
      </c>
      <c r="J82" s="34" t="str">
        <f>E21</f>
        <v xml:space="preserve"> </v>
      </c>
      <c r="K82" s="38"/>
      <c r="L82" s="115"/>
      <c r="S82" s="36"/>
      <c r="T82" s="36"/>
      <c r="U82" s="36"/>
      <c r="V82" s="36"/>
      <c r="W82" s="36"/>
      <c r="X82" s="36"/>
      <c r="Y82" s="36"/>
      <c r="Z82" s="36"/>
      <c r="AA82" s="36"/>
      <c r="AB82" s="36"/>
      <c r="AC82" s="36"/>
      <c r="AD82" s="36"/>
      <c r="AE82" s="36"/>
    </row>
    <row r="83" spans="1:65" s="2" customFormat="1" ht="15.2" customHeight="1">
      <c r="A83" s="36"/>
      <c r="B83" s="37"/>
      <c r="C83" s="31" t="s">
        <v>31</v>
      </c>
      <c r="D83" s="38"/>
      <c r="E83" s="38"/>
      <c r="F83" s="29" t="str">
        <f>IF(E18="","",E18)</f>
        <v>Vyplň údaj</v>
      </c>
      <c r="G83" s="38"/>
      <c r="H83" s="38"/>
      <c r="I83" s="31" t="s">
        <v>36</v>
      </c>
      <c r="J83" s="34" t="str">
        <f>E24</f>
        <v xml:space="preserve"> </v>
      </c>
      <c r="K83" s="38"/>
      <c r="L83" s="115"/>
      <c r="S83" s="36"/>
      <c r="T83" s="36"/>
      <c r="U83" s="36"/>
      <c r="V83" s="36"/>
      <c r="W83" s="36"/>
      <c r="X83" s="36"/>
      <c r="Y83" s="36"/>
      <c r="Z83" s="36"/>
      <c r="AA83" s="36"/>
      <c r="AB83" s="36"/>
      <c r="AC83" s="36"/>
      <c r="AD83" s="36"/>
      <c r="AE83" s="36"/>
    </row>
    <row r="84" spans="1:65" s="2" customFormat="1" ht="10.35" customHeight="1">
      <c r="A84" s="36"/>
      <c r="B84" s="37"/>
      <c r="C84" s="38"/>
      <c r="D84" s="38"/>
      <c r="E84" s="38"/>
      <c r="F84" s="38"/>
      <c r="G84" s="38"/>
      <c r="H84" s="38"/>
      <c r="I84" s="38"/>
      <c r="J84" s="38"/>
      <c r="K84" s="38"/>
      <c r="L84" s="115"/>
      <c r="S84" s="36"/>
      <c r="T84" s="36"/>
      <c r="U84" s="36"/>
      <c r="V84" s="36"/>
      <c r="W84" s="36"/>
      <c r="X84" s="36"/>
      <c r="Y84" s="36"/>
      <c r="Z84" s="36"/>
      <c r="AA84" s="36"/>
      <c r="AB84" s="36"/>
      <c r="AC84" s="36"/>
      <c r="AD84" s="36"/>
      <c r="AE84" s="36"/>
    </row>
    <row r="85" spans="1:65" s="11" customFormat="1" ht="29.25" customHeight="1">
      <c r="A85" s="153"/>
      <c r="B85" s="154"/>
      <c r="C85" s="155" t="s">
        <v>157</v>
      </c>
      <c r="D85" s="156" t="s">
        <v>58</v>
      </c>
      <c r="E85" s="156" t="s">
        <v>54</v>
      </c>
      <c r="F85" s="156" t="s">
        <v>55</v>
      </c>
      <c r="G85" s="156" t="s">
        <v>158</v>
      </c>
      <c r="H85" s="156" t="s">
        <v>159</v>
      </c>
      <c r="I85" s="156" t="s">
        <v>160</v>
      </c>
      <c r="J85" s="156" t="s">
        <v>140</v>
      </c>
      <c r="K85" s="157" t="s">
        <v>161</v>
      </c>
      <c r="L85" s="158"/>
      <c r="M85" s="70" t="s">
        <v>19</v>
      </c>
      <c r="N85" s="71" t="s">
        <v>43</v>
      </c>
      <c r="O85" s="71" t="s">
        <v>162</v>
      </c>
      <c r="P85" s="71" t="s">
        <v>163</v>
      </c>
      <c r="Q85" s="71" t="s">
        <v>164</v>
      </c>
      <c r="R85" s="71" t="s">
        <v>165</v>
      </c>
      <c r="S85" s="71" t="s">
        <v>166</v>
      </c>
      <c r="T85" s="72" t="s">
        <v>167</v>
      </c>
      <c r="U85" s="153"/>
      <c r="V85" s="153"/>
      <c r="W85" s="153"/>
      <c r="X85" s="153"/>
      <c r="Y85" s="153"/>
      <c r="Z85" s="153"/>
      <c r="AA85" s="153"/>
      <c r="AB85" s="153"/>
      <c r="AC85" s="153"/>
      <c r="AD85" s="153"/>
      <c r="AE85" s="153"/>
    </row>
    <row r="86" spans="1:65" s="2" customFormat="1" ht="22.9" customHeight="1">
      <c r="A86" s="36"/>
      <c r="B86" s="37"/>
      <c r="C86" s="77" t="s">
        <v>168</v>
      </c>
      <c r="D86" s="38"/>
      <c r="E86" s="38"/>
      <c r="F86" s="38"/>
      <c r="G86" s="38"/>
      <c r="H86" s="38"/>
      <c r="I86" s="38"/>
      <c r="J86" s="159">
        <f>BK86</f>
        <v>0</v>
      </c>
      <c r="K86" s="38"/>
      <c r="L86" s="41"/>
      <c r="M86" s="73"/>
      <c r="N86" s="160"/>
      <c r="O86" s="74"/>
      <c r="P86" s="161">
        <f>P87</f>
        <v>0</v>
      </c>
      <c r="Q86" s="74"/>
      <c r="R86" s="161">
        <f>R87</f>
        <v>0</v>
      </c>
      <c r="S86" s="74"/>
      <c r="T86" s="162">
        <f>T87</f>
        <v>0</v>
      </c>
      <c r="U86" s="36"/>
      <c r="V86" s="36"/>
      <c r="W86" s="36"/>
      <c r="X86" s="36"/>
      <c r="Y86" s="36"/>
      <c r="Z86" s="36"/>
      <c r="AA86" s="36"/>
      <c r="AB86" s="36"/>
      <c r="AC86" s="36"/>
      <c r="AD86" s="36"/>
      <c r="AE86" s="36"/>
      <c r="AT86" s="19" t="s">
        <v>72</v>
      </c>
      <c r="AU86" s="19" t="s">
        <v>141</v>
      </c>
      <c r="BK86" s="163">
        <f>BK87</f>
        <v>0</v>
      </c>
    </row>
    <row r="87" spans="1:65" s="12" customFormat="1" ht="25.9" customHeight="1">
      <c r="B87" s="164"/>
      <c r="C87" s="165"/>
      <c r="D87" s="166" t="s">
        <v>72</v>
      </c>
      <c r="E87" s="167" t="s">
        <v>130</v>
      </c>
      <c r="F87" s="167" t="s">
        <v>131</v>
      </c>
      <c r="G87" s="165"/>
      <c r="H87" s="165"/>
      <c r="I87" s="168"/>
      <c r="J87" s="169">
        <f>BK87</f>
        <v>0</v>
      </c>
      <c r="K87" s="165"/>
      <c r="L87" s="170"/>
      <c r="M87" s="171"/>
      <c r="N87" s="172"/>
      <c r="O87" s="172"/>
      <c r="P87" s="173">
        <f>P88+SUM(P89:P93)+P144+P192+P219+P239</f>
        <v>0</v>
      </c>
      <c r="Q87" s="172"/>
      <c r="R87" s="173">
        <f>R88+SUM(R89:R93)+R144+R192+R219+R239</f>
        <v>0</v>
      </c>
      <c r="S87" s="172"/>
      <c r="T87" s="174">
        <f>T88+SUM(T89:T93)+T144+T192+T219+T239</f>
        <v>0</v>
      </c>
      <c r="AR87" s="175" t="s">
        <v>210</v>
      </c>
      <c r="AT87" s="176" t="s">
        <v>72</v>
      </c>
      <c r="AU87" s="176" t="s">
        <v>73</v>
      </c>
      <c r="AY87" s="175" t="s">
        <v>171</v>
      </c>
      <c r="BK87" s="177">
        <f>BK88+SUM(BK89:BK93)+BK144+BK192+BK219+BK239</f>
        <v>0</v>
      </c>
    </row>
    <row r="88" spans="1:65" s="2" customFormat="1" ht="24.2" customHeight="1">
      <c r="A88" s="36"/>
      <c r="B88" s="37"/>
      <c r="C88" s="180" t="s">
        <v>80</v>
      </c>
      <c r="D88" s="180" t="s">
        <v>173</v>
      </c>
      <c r="E88" s="181" t="s">
        <v>1830</v>
      </c>
      <c r="F88" s="182" t="s">
        <v>1831</v>
      </c>
      <c r="G88" s="183" t="s">
        <v>606</v>
      </c>
      <c r="H88" s="184">
        <v>560</v>
      </c>
      <c r="I88" s="185"/>
      <c r="J88" s="186">
        <f>ROUND(I88*H88,2)</f>
        <v>0</v>
      </c>
      <c r="K88" s="182" t="s">
        <v>19</v>
      </c>
      <c r="L88" s="41"/>
      <c r="M88" s="187" t="s">
        <v>19</v>
      </c>
      <c r="N88" s="188" t="s">
        <v>44</v>
      </c>
      <c r="O88" s="66"/>
      <c r="P88" s="189">
        <f>O88*H88</f>
        <v>0</v>
      </c>
      <c r="Q88" s="189">
        <v>0</v>
      </c>
      <c r="R88" s="189">
        <f>Q88*H88</f>
        <v>0</v>
      </c>
      <c r="S88" s="189">
        <v>0</v>
      </c>
      <c r="T88" s="190">
        <f>S88*H88</f>
        <v>0</v>
      </c>
      <c r="U88" s="36"/>
      <c r="V88" s="36"/>
      <c r="W88" s="36"/>
      <c r="X88" s="36"/>
      <c r="Y88" s="36"/>
      <c r="Z88" s="36"/>
      <c r="AA88" s="36"/>
      <c r="AB88" s="36"/>
      <c r="AC88" s="36"/>
      <c r="AD88" s="36"/>
      <c r="AE88" s="36"/>
      <c r="AR88" s="191" t="s">
        <v>178</v>
      </c>
      <c r="AT88" s="191" t="s">
        <v>173</v>
      </c>
      <c r="AU88" s="191" t="s">
        <v>80</v>
      </c>
      <c r="AY88" s="19" t="s">
        <v>171</v>
      </c>
      <c r="BE88" s="192">
        <f>IF(N88="základní",J88,0)</f>
        <v>0</v>
      </c>
      <c r="BF88" s="192">
        <f>IF(N88="snížená",J88,0)</f>
        <v>0</v>
      </c>
      <c r="BG88" s="192">
        <f>IF(N88="zákl. přenesená",J88,0)</f>
        <v>0</v>
      </c>
      <c r="BH88" s="192">
        <f>IF(N88="sníž. přenesená",J88,0)</f>
        <v>0</v>
      </c>
      <c r="BI88" s="192">
        <f>IF(N88="nulová",J88,0)</f>
        <v>0</v>
      </c>
      <c r="BJ88" s="19" t="s">
        <v>80</v>
      </c>
      <c r="BK88" s="192">
        <f>ROUND(I88*H88,2)</f>
        <v>0</v>
      </c>
      <c r="BL88" s="19" t="s">
        <v>178</v>
      </c>
      <c r="BM88" s="191" t="s">
        <v>1832</v>
      </c>
    </row>
    <row r="89" spans="1:65" s="2" customFormat="1" ht="58.5">
      <c r="A89" s="36"/>
      <c r="B89" s="37"/>
      <c r="C89" s="38"/>
      <c r="D89" s="193" t="s">
        <v>180</v>
      </c>
      <c r="E89" s="38"/>
      <c r="F89" s="194" t="s">
        <v>1833</v>
      </c>
      <c r="G89" s="38"/>
      <c r="H89" s="38"/>
      <c r="I89" s="195"/>
      <c r="J89" s="38"/>
      <c r="K89" s="38"/>
      <c r="L89" s="41"/>
      <c r="M89" s="196"/>
      <c r="N89" s="197"/>
      <c r="O89" s="66"/>
      <c r="P89" s="66"/>
      <c r="Q89" s="66"/>
      <c r="R89" s="66"/>
      <c r="S89" s="66"/>
      <c r="T89" s="67"/>
      <c r="U89" s="36"/>
      <c r="V89" s="36"/>
      <c r="W89" s="36"/>
      <c r="X89" s="36"/>
      <c r="Y89" s="36"/>
      <c r="Z89" s="36"/>
      <c r="AA89" s="36"/>
      <c r="AB89" s="36"/>
      <c r="AC89" s="36"/>
      <c r="AD89" s="36"/>
      <c r="AE89" s="36"/>
      <c r="AT89" s="19" t="s">
        <v>180</v>
      </c>
      <c r="AU89" s="19" t="s">
        <v>80</v>
      </c>
    </row>
    <row r="90" spans="1:65" s="14" customFormat="1" ht="11.25">
      <c r="B90" s="210"/>
      <c r="C90" s="211"/>
      <c r="D90" s="193" t="s">
        <v>184</v>
      </c>
      <c r="E90" s="212" t="s">
        <v>19</v>
      </c>
      <c r="F90" s="213" t="s">
        <v>1834</v>
      </c>
      <c r="G90" s="211"/>
      <c r="H90" s="214">
        <v>280</v>
      </c>
      <c r="I90" s="215"/>
      <c r="J90" s="211"/>
      <c r="K90" s="211"/>
      <c r="L90" s="216"/>
      <c r="M90" s="217"/>
      <c r="N90" s="218"/>
      <c r="O90" s="218"/>
      <c r="P90" s="218"/>
      <c r="Q90" s="218"/>
      <c r="R90" s="218"/>
      <c r="S90" s="218"/>
      <c r="T90" s="219"/>
      <c r="AT90" s="220" t="s">
        <v>184</v>
      </c>
      <c r="AU90" s="220" t="s">
        <v>80</v>
      </c>
      <c r="AV90" s="14" t="s">
        <v>82</v>
      </c>
      <c r="AW90" s="14" t="s">
        <v>35</v>
      </c>
      <c r="AX90" s="14" t="s">
        <v>73</v>
      </c>
      <c r="AY90" s="220" t="s">
        <v>171</v>
      </c>
    </row>
    <row r="91" spans="1:65" s="14" customFormat="1" ht="11.25">
      <c r="B91" s="210"/>
      <c r="C91" s="211"/>
      <c r="D91" s="193" t="s">
        <v>184</v>
      </c>
      <c r="E91" s="212" t="s">
        <v>19</v>
      </c>
      <c r="F91" s="213" t="s">
        <v>1835</v>
      </c>
      <c r="G91" s="211"/>
      <c r="H91" s="214">
        <v>280</v>
      </c>
      <c r="I91" s="215"/>
      <c r="J91" s="211"/>
      <c r="K91" s="211"/>
      <c r="L91" s="216"/>
      <c r="M91" s="217"/>
      <c r="N91" s="218"/>
      <c r="O91" s="218"/>
      <c r="P91" s="218"/>
      <c r="Q91" s="218"/>
      <c r="R91" s="218"/>
      <c r="S91" s="218"/>
      <c r="T91" s="219"/>
      <c r="AT91" s="220" t="s">
        <v>184</v>
      </c>
      <c r="AU91" s="220" t="s">
        <v>80</v>
      </c>
      <c r="AV91" s="14" t="s">
        <v>82</v>
      </c>
      <c r="AW91" s="14" t="s">
        <v>35</v>
      </c>
      <c r="AX91" s="14" t="s">
        <v>73</v>
      </c>
      <c r="AY91" s="220" t="s">
        <v>171</v>
      </c>
    </row>
    <row r="92" spans="1:65" s="15" customFormat="1" ht="11.25">
      <c r="B92" s="221"/>
      <c r="C92" s="222"/>
      <c r="D92" s="193" t="s">
        <v>184</v>
      </c>
      <c r="E92" s="223" t="s">
        <v>19</v>
      </c>
      <c r="F92" s="224" t="s">
        <v>189</v>
      </c>
      <c r="G92" s="222"/>
      <c r="H92" s="225">
        <v>560</v>
      </c>
      <c r="I92" s="226"/>
      <c r="J92" s="222"/>
      <c r="K92" s="222"/>
      <c r="L92" s="227"/>
      <c r="M92" s="228"/>
      <c r="N92" s="229"/>
      <c r="O92" s="229"/>
      <c r="P92" s="229"/>
      <c r="Q92" s="229"/>
      <c r="R92" s="229"/>
      <c r="S92" s="229"/>
      <c r="T92" s="230"/>
      <c r="AT92" s="231" t="s">
        <v>184</v>
      </c>
      <c r="AU92" s="231" t="s">
        <v>80</v>
      </c>
      <c r="AV92" s="15" t="s">
        <v>178</v>
      </c>
      <c r="AW92" s="15" t="s">
        <v>35</v>
      </c>
      <c r="AX92" s="15" t="s">
        <v>80</v>
      </c>
      <c r="AY92" s="231" t="s">
        <v>171</v>
      </c>
    </row>
    <row r="93" spans="1:65" s="12" customFormat="1" ht="22.9" customHeight="1">
      <c r="B93" s="164"/>
      <c r="C93" s="165"/>
      <c r="D93" s="166" t="s">
        <v>72</v>
      </c>
      <c r="E93" s="178" t="s">
        <v>1836</v>
      </c>
      <c r="F93" s="178" t="s">
        <v>1837</v>
      </c>
      <c r="G93" s="165"/>
      <c r="H93" s="165"/>
      <c r="I93" s="168"/>
      <c r="J93" s="179">
        <f>BK93</f>
        <v>0</v>
      </c>
      <c r="K93" s="165"/>
      <c r="L93" s="170"/>
      <c r="M93" s="171"/>
      <c r="N93" s="172"/>
      <c r="O93" s="172"/>
      <c r="P93" s="173">
        <f>SUM(P94:P143)</f>
        <v>0</v>
      </c>
      <c r="Q93" s="172"/>
      <c r="R93" s="173">
        <f>SUM(R94:R143)</f>
        <v>0</v>
      </c>
      <c r="S93" s="172"/>
      <c r="T93" s="174">
        <f>SUM(T94:T143)</f>
        <v>0</v>
      </c>
      <c r="AR93" s="175" t="s">
        <v>210</v>
      </c>
      <c r="AT93" s="176" t="s">
        <v>72</v>
      </c>
      <c r="AU93" s="176" t="s">
        <v>80</v>
      </c>
      <c r="AY93" s="175" t="s">
        <v>171</v>
      </c>
      <c r="BK93" s="177">
        <f>SUM(BK94:BK143)</f>
        <v>0</v>
      </c>
    </row>
    <row r="94" spans="1:65" s="2" customFormat="1" ht="16.5" customHeight="1">
      <c r="A94" s="36"/>
      <c r="B94" s="37"/>
      <c r="C94" s="180" t="s">
        <v>82</v>
      </c>
      <c r="D94" s="180" t="s">
        <v>173</v>
      </c>
      <c r="E94" s="181" t="s">
        <v>1838</v>
      </c>
      <c r="F94" s="182" t="s">
        <v>1839</v>
      </c>
      <c r="G94" s="183" t="s">
        <v>1840</v>
      </c>
      <c r="H94" s="184">
        <v>4</v>
      </c>
      <c r="I94" s="185"/>
      <c r="J94" s="186">
        <f>ROUND(I94*H94,2)</f>
        <v>0</v>
      </c>
      <c r="K94" s="182" t="s">
        <v>177</v>
      </c>
      <c r="L94" s="41"/>
      <c r="M94" s="187" t="s">
        <v>19</v>
      </c>
      <c r="N94" s="188" t="s">
        <v>44</v>
      </c>
      <c r="O94" s="66"/>
      <c r="P94" s="189">
        <f>O94*H94</f>
        <v>0</v>
      </c>
      <c r="Q94" s="189">
        <v>0</v>
      </c>
      <c r="R94" s="189">
        <f>Q94*H94</f>
        <v>0</v>
      </c>
      <c r="S94" s="189">
        <v>0</v>
      </c>
      <c r="T94" s="190">
        <f>S94*H94</f>
        <v>0</v>
      </c>
      <c r="U94" s="36"/>
      <c r="V94" s="36"/>
      <c r="W94" s="36"/>
      <c r="X94" s="36"/>
      <c r="Y94" s="36"/>
      <c r="Z94" s="36"/>
      <c r="AA94" s="36"/>
      <c r="AB94" s="36"/>
      <c r="AC94" s="36"/>
      <c r="AD94" s="36"/>
      <c r="AE94" s="36"/>
      <c r="AR94" s="191" t="s">
        <v>826</v>
      </c>
      <c r="AT94" s="191" t="s">
        <v>173</v>
      </c>
      <c r="AU94" s="191" t="s">
        <v>82</v>
      </c>
      <c r="AY94" s="19" t="s">
        <v>171</v>
      </c>
      <c r="BE94" s="192">
        <f>IF(N94="základní",J94,0)</f>
        <v>0</v>
      </c>
      <c r="BF94" s="192">
        <f>IF(N94="snížená",J94,0)</f>
        <v>0</v>
      </c>
      <c r="BG94" s="192">
        <f>IF(N94="zákl. přenesená",J94,0)</f>
        <v>0</v>
      </c>
      <c r="BH94" s="192">
        <f>IF(N94="sníž. přenesená",J94,0)</f>
        <v>0</v>
      </c>
      <c r="BI94" s="192">
        <f>IF(N94="nulová",J94,0)</f>
        <v>0</v>
      </c>
      <c r="BJ94" s="19" t="s">
        <v>80</v>
      </c>
      <c r="BK94" s="192">
        <f>ROUND(I94*H94,2)</f>
        <v>0</v>
      </c>
      <c r="BL94" s="19" t="s">
        <v>826</v>
      </c>
      <c r="BM94" s="191" t="s">
        <v>1841</v>
      </c>
    </row>
    <row r="95" spans="1:65" s="2" customFormat="1" ht="11.25">
      <c r="A95" s="36"/>
      <c r="B95" s="37"/>
      <c r="C95" s="38"/>
      <c r="D95" s="193" t="s">
        <v>180</v>
      </c>
      <c r="E95" s="38"/>
      <c r="F95" s="194" t="s">
        <v>1839</v>
      </c>
      <c r="G95" s="38"/>
      <c r="H95" s="38"/>
      <c r="I95" s="195"/>
      <c r="J95" s="38"/>
      <c r="K95" s="38"/>
      <c r="L95" s="41"/>
      <c r="M95" s="196"/>
      <c r="N95" s="197"/>
      <c r="O95" s="66"/>
      <c r="P95" s="66"/>
      <c r="Q95" s="66"/>
      <c r="R95" s="66"/>
      <c r="S95" s="66"/>
      <c r="T95" s="67"/>
      <c r="U95" s="36"/>
      <c r="V95" s="36"/>
      <c r="W95" s="36"/>
      <c r="X95" s="36"/>
      <c r="Y95" s="36"/>
      <c r="Z95" s="36"/>
      <c r="AA95" s="36"/>
      <c r="AB95" s="36"/>
      <c r="AC95" s="36"/>
      <c r="AD95" s="36"/>
      <c r="AE95" s="36"/>
      <c r="AT95" s="19" t="s">
        <v>180</v>
      </c>
      <c r="AU95" s="19" t="s">
        <v>82</v>
      </c>
    </row>
    <row r="96" spans="1:65" s="2" customFormat="1" ht="11.25">
      <c r="A96" s="36"/>
      <c r="B96" s="37"/>
      <c r="C96" s="38"/>
      <c r="D96" s="198" t="s">
        <v>182</v>
      </c>
      <c r="E96" s="38"/>
      <c r="F96" s="199" t="s">
        <v>1842</v>
      </c>
      <c r="G96" s="38"/>
      <c r="H96" s="38"/>
      <c r="I96" s="195"/>
      <c r="J96" s="38"/>
      <c r="K96" s="38"/>
      <c r="L96" s="41"/>
      <c r="M96" s="196"/>
      <c r="N96" s="197"/>
      <c r="O96" s="66"/>
      <c r="P96" s="66"/>
      <c r="Q96" s="66"/>
      <c r="R96" s="66"/>
      <c r="S96" s="66"/>
      <c r="T96" s="67"/>
      <c r="U96" s="36"/>
      <c r="V96" s="36"/>
      <c r="W96" s="36"/>
      <c r="X96" s="36"/>
      <c r="Y96" s="36"/>
      <c r="Z96" s="36"/>
      <c r="AA96" s="36"/>
      <c r="AB96" s="36"/>
      <c r="AC96" s="36"/>
      <c r="AD96" s="36"/>
      <c r="AE96" s="36"/>
      <c r="AT96" s="19" t="s">
        <v>182</v>
      </c>
      <c r="AU96" s="19" t="s">
        <v>82</v>
      </c>
    </row>
    <row r="97" spans="1:65" s="2" customFormat="1" ht="19.5">
      <c r="A97" s="36"/>
      <c r="B97" s="37"/>
      <c r="C97" s="38"/>
      <c r="D97" s="193" t="s">
        <v>1008</v>
      </c>
      <c r="E97" s="38"/>
      <c r="F97" s="256" t="s">
        <v>1843</v>
      </c>
      <c r="G97" s="38"/>
      <c r="H97" s="38"/>
      <c r="I97" s="195"/>
      <c r="J97" s="38"/>
      <c r="K97" s="38"/>
      <c r="L97" s="41"/>
      <c r="M97" s="196"/>
      <c r="N97" s="197"/>
      <c r="O97" s="66"/>
      <c r="P97" s="66"/>
      <c r="Q97" s="66"/>
      <c r="R97" s="66"/>
      <c r="S97" s="66"/>
      <c r="T97" s="67"/>
      <c r="U97" s="36"/>
      <c r="V97" s="36"/>
      <c r="W97" s="36"/>
      <c r="X97" s="36"/>
      <c r="Y97" s="36"/>
      <c r="Z97" s="36"/>
      <c r="AA97" s="36"/>
      <c r="AB97" s="36"/>
      <c r="AC97" s="36"/>
      <c r="AD97" s="36"/>
      <c r="AE97" s="36"/>
      <c r="AT97" s="19" t="s">
        <v>1008</v>
      </c>
      <c r="AU97" s="19" t="s">
        <v>82</v>
      </c>
    </row>
    <row r="98" spans="1:65" s="13" customFormat="1" ht="11.25">
      <c r="B98" s="200"/>
      <c r="C98" s="201"/>
      <c r="D98" s="193" t="s">
        <v>184</v>
      </c>
      <c r="E98" s="202" t="s">
        <v>19</v>
      </c>
      <c r="F98" s="203" t="s">
        <v>1844</v>
      </c>
      <c r="G98" s="201"/>
      <c r="H98" s="202" t="s">
        <v>19</v>
      </c>
      <c r="I98" s="204"/>
      <c r="J98" s="201"/>
      <c r="K98" s="201"/>
      <c r="L98" s="205"/>
      <c r="M98" s="206"/>
      <c r="N98" s="207"/>
      <c r="O98" s="207"/>
      <c r="P98" s="207"/>
      <c r="Q98" s="207"/>
      <c r="R98" s="207"/>
      <c r="S98" s="207"/>
      <c r="T98" s="208"/>
      <c r="AT98" s="209" t="s">
        <v>184</v>
      </c>
      <c r="AU98" s="209" t="s">
        <v>82</v>
      </c>
      <c r="AV98" s="13" t="s">
        <v>80</v>
      </c>
      <c r="AW98" s="13" t="s">
        <v>35</v>
      </c>
      <c r="AX98" s="13" t="s">
        <v>73</v>
      </c>
      <c r="AY98" s="209" t="s">
        <v>171</v>
      </c>
    </row>
    <row r="99" spans="1:65" s="14" customFormat="1" ht="11.25">
      <c r="B99" s="210"/>
      <c r="C99" s="211"/>
      <c r="D99" s="193" t="s">
        <v>184</v>
      </c>
      <c r="E99" s="212" t="s">
        <v>19</v>
      </c>
      <c r="F99" s="213" t="s">
        <v>1845</v>
      </c>
      <c r="G99" s="211"/>
      <c r="H99" s="214">
        <v>1</v>
      </c>
      <c r="I99" s="215"/>
      <c r="J99" s="211"/>
      <c r="K99" s="211"/>
      <c r="L99" s="216"/>
      <c r="M99" s="217"/>
      <c r="N99" s="218"/>
      <c r="O99" s="218"/>
      <c r="P99" s="218"/>
      <c r="Q99" s="218"/>
      <c r="R99" s="218"/>
      <c r="S99" s="218"/>
      <c r="T99" s="219"/>
      <c r="AT99" s="220" t="s">
        <v>184</v>
      </c>
      <c r="AU99" s="220" t="s">
        <v>82</v>
      </c>
      <c r="AV99" s="14" t="s">
        <v>82</v>
      </c>
      <c r="AW99" s="14" t="s">
        <v>35</v>
      </c>
      <c r="AX99" s="14" t="s">
        <v>73</v>
      </c>
      <c r="AY99" s="220" t="s">
        <v>171</v>
      </c>
    </row>
    <row r="100" spans="1:65" s="14" customFormat="1" ht="11.25">
      <c r="B100" s="210"/>
      <c r="C100" s="211"/>
      <c r="D100" s="193" t="s">
        <v>184</v>
      </c>
      <c r="E100" s="212" t="s">
        <v>19</v>
      </c>
      <c r="F100" s="213" t="s">
        <v>1846</v>
      </c>
      <c r="G100" s="211"/>
      <c r="H100" s="214">
        <v>1</v>
      </c>
      <c r="I100" s="215"/>
      <c r="J100" s="211"/>
      <c r="K100" s="211"/>
      <c r="L100" s="216"/>
      <c r="M100" s="217"/>
      <c r="N100" s="218"/>
      <c r="O100" s="218"/>
      <c r="P100" s="218"/>
      <c r="Q100" s="218"/>
      <c r="R100" s="218"/>
      <c r="S100" s="218"/>
      <c r="T100" s="219"/>
      <c r="AT100" s="220" t="s">
        <v>184</v>
      </c>
      <c r="AU100" s="220" t="s">
        <v>82</v>
      </c>
      <c r="AV100" s="14" t="s">
        <v>82</v>
      </c>
      <c r="AW100" s="14" t="s">
        <v>35</v>
      </c>
      <c r="AX100" s="14" t="s">
        <v>73</v>
      </c>
      <c r="AY100" s="220" t="s">
        <v>171</v>
      </c>
    </row>
    <row r="101" spans="1:65" s="14" customFormat="1" ht="11.25">
      <c r="B101" s="210"/>
      <c r="C101" s="211"/>
      <c r="D101" s="193" t="s">
        <v>184</v>
      </c>
      <c r="E101" s="212" t="s">
        <v>19</v>
      </c>
      <c r="F101" s="213" t="s">
        <v>1847</v>
      </c>
      <c r="G101" s="211"/>
      <c r="H101" s="214">
        <v>1</v>
      </c>
      <c r="I101" s="215"/>
      <c r="J101" s="211"/>
      <c r="K101" s="211"/>
      <c r="L101" s="216"/>
      <c r="M101" s="217"/>
      <c r="N101" s="218"/>
      <c r="O101" s="218"/>
      <c r="P101" s="218"/>
      <c r="Q101" s="218"/>
      <c r="R101" s="218"/>
      <c r="S101" s="218"/>
      <c r="T101" s="219"/>
      <c r="AT101" s="220" t="s">
        <v>184</v>
      </c>
      <c r="AU101" s="220" t="s">
        <v>82</v>
      </c>
      <c r="AV101" s="14" t="s">
        <v>82</v>
      </c>
      <c r="AW101" s="14" t="s">
        <v>35</v>
      </c>
      <c r="AX101" s="14" t="s">
        <v>73</v>
      </c>
      <c r="AY101" s="220" t="s">
        <v>171</v>
      </c>
    </row>
    <row r="102" spans="1:65" s="14" customFormat="1" ht="11.25">
      <c r="B102" s="210"/>
      <c r="C102" s="211"/>
      <c r="D102" s="193" t="s">
        <v>184</v>
      </c>
      <c r="E102" s="212" t="s">
        <v>19</v>
      </c>
      <c r="F102" s="213" t="s">
        <v>1848</v>
      </c>
      <c r="G102" s="211"/>
      <c r="H102" s="214">
        <v>1</v>
      </c>
      <c r="I102" s="215"/>
      <c r="J102" s="211"/>
      <c r="K102" s="211"/>
      <c r="L102" s="216"/>
      <c r="M102" s="217"/>
      <c r="N102" s="218"/>
      <c r="O102" s="218"/>
      <c r="P102" s="218"/>
      <c r="Q102" s="218"/>
      <c r="R102" s="218"/>
      <c r="S102" s="218"/>
      <c r="T102" s="219"/>
      <c r="AT102" s="220" t="s">
        <v>184</v>
      </c>
      <c r="AU102" s="220" t="s">
        <v>82</v>
      </c>
      <c r="AV102" s="14" t="s">
        <v>82</v>
      </c>
      <c r="AW102" s="14" t="s">
        <v>35</v>
      </c>
      <c r="AX102" s="14" t="s">
        <v>73</v>
      </c>
      <c r="AY102" s="220" t="s">
        <v>171</v>
      </c>
    </row>
    <row r="103" spans="1:65" s="15" customFormat="1" ht="11.25">
      <c r="B103" s="221"/>
      <c r="C103" s="222"/>
      <c r="D103" s="193" t="s">
        <v>184</v>
      </c>
      <c r="E103" s="223" t="s">
        <v>19</v>
      </c>
      <c r="F103" s="224" t="s">
        <v>189</v>
      </c>
      <c r="G103" s="222"/>
      <c r="H103" s="225">
        <v>4</v>
      </c>
      <c r="I103" s="226"/>
      <c r="J103" s="222"/>
      <c r="K103" s="222"/>
      <c r="L103" s="227"/>
      <c r="M103" s="228"/>
      <c r="N103" s="229"/>
      <c r="O103" s="229"/>
      <c r="P103" s="229"/>
      <c r="Q103" s="229"/>
      <c r="R103" s="229"/>
      <c r="S103" s="229"/>
      <c r="T103" s="230"/>
      <c r="AT103" s="231" t="s">
        <v>184</v>
      </c>
      <c r="AU103" s="231" t="s">
        <v>82</v>
      </c>
      <c r="AV103" s="15" t="s">
        <v>178</v>
      </c>
      <c r="AW103" s="15" t="s">
        <v>35</v>
      </c>
      <c r="AX103" s="15" t="s">
        <v>80</v>
      </c>
      <c r="AY103" s="231" t="s">
        <v>171</v>
      </c>
    </row>
    <row r="104" spans="1:65" s="2" customFormat="1" ht="16.5" customHeight="1">
      <c r="A104" s="36"/>
      <c r="B104" s="37"/>
      <c r="C104" s="180" t="s">
        <v>197</v>
      </c>
      <c r="D104" s="180" t="s">
        <v>173</v>
      </c>
      <c r="E104" s="181" t="s">
        <v>1849</v>
      </c>
      <c r="F104" s="182" t="s">
        <v>1839</v>
      </c>
      <c r="G104" s="183" t="s">
        <v>1840</v>
      </c>
      <c r="H104" s="184">
        <v>4</v>
      </c>
      <c r="I104" s="185"/>
      <c r="J104" s="186">
        <f>ROUND(I104*H104,2)</f>
        <v>0</v>
      </c>
      <c r="K104" s="182" t="s">
        <v>19</v>
      </c>
      <c r="L104" s="41"/>
      <c r="M104" s="187" t="s">
        <v>19</v>
      </c>
      <c r="N104" s="188" t="s">
        <v>44</v>
      </c>
      <c r="O104" s="66"/>
      <c r="P104" s="189">
        <f>O104*H104</f>
        <v>0</v>
      </c>
      <c r="Q104" s="189">
        <v>0</v>
      </c>
      <c r="R104" s="189">
        <f>Q104*H104</f>
        <v>0</v>
      </c>
      <c r="S104" s="189">
        <v>0</v>
      </c>
      <c r="T104" s="190">
        <f>S104*H104</f>
        <v>0</v>
      </c>
      <c r="U104" s="36"/>
      <c r="V104" s="36"/>
      <c r="W104" s="36"/>
      <c r="X104" s="36"/>
      <c r="Y104" s="36"/>
      <c r="Z104" s="36"/>
      <c r="AA104" s="36"/>
      <c r="AB104" s="36"/>
      <c r="AC104" s="36"/>
      <c r="AD104" s="36"/>
      <c r="AE104" s="36"/>
      <c r="AR104" s="191" t="s">
        <v>826</v>
      </c>
      <c r="AT104" s="191" t="s">
        <v>173</v>
      </c>
      <c r="AU104" s="191" t="s">
        <v>82</v>
      </c>
      <c r="AY104" s="19" t="s">
        <v>171</v>
      </c>
      <c r="BE104" s="192">
        <f>IF(N104="základní",J104,0)</f>
        <v>0</v>
      </c>
      <c r="BF104" s="192">
        <f>IF(N104="snížená",J104,0)</f>
        <v>0</v>
      </c>
      <c r="BG104" s="192">
        <f>IF(N104="zákl. přenesená",J104,0)</f>
        <v>0</v>
      </c>
      <c r="BH104" s="192">
        <f>IF(N104="sníž. přenesená",J104,0)</f>
        <v>0</v>
      </c>
      <c r="BI104" s="192">
        <f>IF(N104="nulová",J104,0)</f>
        <v>0</v>
      </c>
      <c r="BJ104" s="19" t="s">
        <v>80</v>
      </c>
      <c r="BK104" s="192">
        <f>ROUND(I104*H104,2)</f>
        <v>0</v>
      </c>
      <c r="BL104" s="19" t="s">
        <v>826</v>
      </c>
      <c r="BM104" s="191" t="s">
        <v>1850</v>
      </c>
    </row>
    <row r="105" spans="1:65" s="2" customFormat="1" ht="11.25">
      <c r="A105" s="36"/>
      <c r="B105" s="37"/>
      <c r="C105" s="38"/>
      <c r="D105" s="193" t="s">
        <v>180</v>
      </c>
      <c r="E105" s="38"/>
      <c r="F105" s="194" t="s">
        <v>1839</v>
      </c>
      <c r="G105" s="38"/>
      <c r="H105" s="38"/>
      <c r="I105" s="195"/>
      <c r="J105" s="38"/>
      <c r="K105" s="38"/>
      <c r="L105" s="41"/>
      <c r="M105" s="196"/>
      <c r="N105" s="197"/>
      <c r="O105" s="66"/>
      <c r="P105" s="66"/>
      <c r="Q105" s="66"/>
      <c r="R105" s="66"/>
      <c r="S105" s="66"/>
      <c r="T105" s="67"/>
      <c r="U105" s="36"/>
      <c r="V105" s="36"/>
      <c r="W105" s="36"/>
      <c r="X105" s="36"/>
      <c r="Y105" s="36"/>
      <c r="Z105" s="36"/>
      <c r="AA105" s="36"/>
      <c r="AB105" s="36"/>
      <c r="AC105" s="36"/>
      <c r="AD105" s="36"/>
      <c r="AE105" s="36"/>
      <c r="AT105" s="19" t="s">
        <v>180</v>
      </c>
      <c r="AU105" s="19" t="s">
        <v>82</v>
      </c>
    </row>
    <row r="106" spans="1:65" s="2" customFormat="1" ht="29.25">
      <c r="A106" s="36"/>
      <c r="B106" s="37"/>
      <c r="C106" s="38"/>
      <c r="D106" s="193" t="s">
        <v>1008</v>
      </c>
      <c r="E106" s="38"/>
      <c r="F106" s="256" t="s">
        <v>1851</v>
      </c>
      <c r="G106" s="38"/>
      <c r="H106" s="38"/>
      <c r="I106" s="195"/>
      <c r="J106" s="38"/>
      <c r="K106" s="38"/>
      <c r="L106" s="41"/>
      <c r="M106" s="196"/>
      <c r="N106" s="197"/>
      <c r="O106" s="66"/>
      <c r="P106" s="66"/>
      <c r="Q106" s="66"/>
      <c r="R106" s="66"/>
      <c r="S106" s="66"/>
      <c r="T106" s="67"/>
      <c r="U106" s="36"/>
      <c r="V106" s="36"/>
      <c r="W106" s="36"/>
      <c r="X106" s="36"/>
      <c r="Y106" s="36"/>
      <c r="Z106" s="36"/>
      <c r="AA106" s="36"/>
      <c r="AB106" s="36"/>
      <c r="AC106" s="36"/>
      <c r="AD106" s="36"/>
      <c r="AE106" s="36"/>
      <c r="AT106" s="19" t="s">
        <v>1008</v>
      </c>
      <c r="AU106" s="19" t="s">
        <v>82</v>
      </c>
    </row>
    <row r="107" spans="1:65" s="13" customFormat="1" ht="22.5">
      <c r="B107" s="200"/>
      <c r="C107" s="201"/>
      <c r="D107" s="193" t="s">
        <v>184</v>
      </c>
      <c r="E107" s="202" t="s">
        <v>19</v>
      </c>
      <c r="F107" s="203" t="s">
        <v>1852</v>
      </c>
      <c r="G107" s="201"/>
      <c r="H107" s="202" t="s">
        <v>19</v>
      </c>
      <c r="I107" s="204"/>
      <c r="J107" s="201"/>
      <c r="K107" s="201"/>
      <c r="L107" s="205"/>
      <c r="M107" s="206"/>
      <c r="N107" s="207"/>
      <c r="O107" s="207"/>
      <c r="P107" s="207"/>
      <c r="Q107" s="207"/>
      <c r="R107" s="207"/>
      <c r="S107" s="207"/>
      <c r="T107" s="208"/>
      <c r="AT107" s="209" t="s">
        <v>184</v>
      </c>
      <c r="AU107" s="209" t="s">
        <v>82</v>
      </c>
      <c r="AV107" s="13" t="s">
        <v>80</v>
      </c>
      <c r="AW107" s="13" t="s">
        <v>35</v>
      </c>
      <c r="AX107" s="13" t="s">
        <v>73</v>
      </c>
      <c r="AY107" s="209" t="s">
        <v>171</v>
      </c>
    </row>
    <row r="108" spans="1:65" s="13" customFormat="1" ht="11.25">
      <c r="B108" s="200"/>
      <c r="C108" s="201"/>
      <c r="D108" s="193" t="s">
        <v>184</v>
      </c>
      <c r="E108" s="202" t="s">
        <v>19</v>
      </c>
      <c r="F108" s="203" t="s">
        <v>1853</v>
      </c>
      <c r="G108" s="201"/>
      <c r="H108" s="202" t="s">
        <v>19</v>
      </c>
      <c r="I108" s="204"/>
      <c r="J108" s="201"/>
      <c r="K108" s="201"/>
      <c r="L108" s="205"/>
      <c r="M108" s="206"/>
      <c r="N108" s="207"/>
      <c r="O108" s="207"/>
      <c r="P108" s="207"/>
      <c r="Q108" s="207"/>
      <c r="R108" s="207"/>
      <c r="S108" s="207"/>
      <c r="T108" s="208"/>
      <c r="AT108" s="209" t="s">
        <v>184</v>
      </c>
      <c r="AU108" s="209" t="s">
        <v>82</v>
      </c>
      <c r="AV108" s="13" t="s">
        <v>80</v>
      </c>
      <c r="AW108" s="13" t="s">
        <v>35</v>
      </c>
      <c r="AX108" s="13" t="s">
        <v>73</v>
      </c>
      <c r="AY108" s="209" t="s">
        <v>171</v>
      </c>
    </row>
    <row r="109" spans="1:65" s="14" customFormat="1" ht="11.25">
      <c r="B109" s="210"/>
      <c r="C109" s="211"/>
      <c r="D109" s="193" t="s">
        <v>184</v>
      </c>
      <c r="E109" s="212" t="s">
        <v>19</v>
      </c>
      <c r="F109" s="213" t="s">
        <v>1845</v>
      </c>
      <c r="G109" s="211"/>
      <c r="H109" s="214">
        <v>1</v>
      </c>
      <c r="I109" s="215"/>
      <c r="J109" s="211"/>
      <c r="K109" s="211"/>
      <c r="L109" s="216"/>
      <c r="M109" s="217"/>
      <c r="N109" s="218"/>
      <c r="O109" s="218"/>
      <c r="P109" s="218"/>
      <c r="Q109" s="218"/>
      <c r="R109" s="218"/>
      <c r="S109" s="218"/>
      <c r="T109" s="219"/>
      <c r="AT109" s="220" t="s">
        <v>184</v>
      </c>
      <c r="AU109" s="220" t="s">
        <v>82</v>
      </c>
      <c r="AV109" s="14" t="s">
        <v>82</v>
      </c>
      <c r="AW109" s="14" t="s">
        <v>35</v>
      </c>
      <c r="AX109" s="14" t="s">
        <v>73</v>
      </c>
      <c r="AY109" s="220" t="s">
        <v>171</v>
      </c>
    </row>
    <row r="110" spans="1:65" s="14" customFormat="1" ht="11.25">
      <c r="B110" s="210"/>
      <c r="C110" s="211"/>
      <c r="D110" s="193" t="s">
        <v>184</v>
      </c>
      <c r="E110" s="212" t="s">
        <v>19</v>
      </c>
      <c r="F110" s="213" t="s">
        <v>1846</v>
      </c>
      <c r="G110" s="211"/>
      <c r="H110" s="214">
        <v>1</v>
      </c>
      <c r="I110" s="215"/>
      <c r="J110" s="211"/>
      <c r="K110" s="211"/>
      <c r="L110" s="216"/>
      <c r="M110" s="217"/>
      <c r="N110" s="218"/>
      <c r="O110" s="218"/>
      <c r="P110" s="218"/>
      <c r="Q110" s="218"/>
      <c r="R110" s="218"/>
      <c r="S110" s="218"/>
      <c r="T110" s="219"/>
      <c r="AT110" s="220" t="s">
        <v>184</v>
      </c>
      <c r="AU110" s="220" t="s">
        <v>82</v>
      </c>
      <c r="AV110" s="14" t="s">
        <v>82</v>
      </c>
      <c r="AW110" s="14" t="s">
        <v>35</v>
      </c>
      <c r="AX110" s="14" t="s">
        <v>73</v>
      </c>
      <c r="AY110" s="220" t="s">
        <v>171</v>
      </c>
    </row>
    <row r="111" spans="1:65" s="14" customFormat="1" ht="11.25">
      <c r="B111" s="210"/>
      <c r="C111" s="211"/>
      <c r="D111" s="193" t="s">
        <v>184</v>
      </c>
      <c r="E111" s="212" t="s">
        <v>19</v>
      </c>
      <c r="F111" s="213" t="s">
        <v>1847</v>
      </c>
      <c r="G111" s="211"/>
      <c r="H111" s="214">
        <v>1</v>
      </c>
      <c r="I111" s="215"/>
      <c r="J111" s="211"/>
      <c r="K111" s="211"/>
      <c r="L111" s="216"/>
      <c r="M111" s="217"/>
      <c r="N111" s="218"/>
      <c r="O111" s="218"/>
      <c r="P111" s="218"/>
      <c r="Q111" s="218"/>
      <c r="R111" s="218"/>
      <c r="S111" s="218"/>
      <c r="T111" s="219"/>
      <c r="AT111" s="220" t="s">
        <v>184</v>
      </c>
      <c r="AU111" s="220" t="s">
        <v>82</v>
      </c>
      <c r="AV111" s="14" t="s">
        <v>82</v>
      </c>
      <c r="AW111" s="14" t="s">
        <v>35</v>
      </c>
      <c r="AX111" s="14" t="s">
        <v>73</v>
      </c>
      <c r="AY111" s="220" t="s">
        <v>171</v>
      </c>
    </row>
    <row r="112" spans="1:65" s="14" customFormat="1" ht="11.25">
      <c r="B112" s="210"/>
      <c r="C112" s="211"/>
      <c r="D112" s="193" t="s">
        <v>184</v>
      </c>
      <c r="E112" s="212" t="s">
        <v>19</v>
      </c>
      <c r="F112" s="213" t="s">
        <v>1848</v>
      </c>
      <c r="G112" s="211"/>
      <c r="H112" s="214">
        <v>1</v>
      </c>
      <c r="I112" s="215"/>
      <c r="J112" s="211"/>
      <c r="K112" s="211"/>
      <c r="L112" s="216"/>
      <c r="M112" s="217"/>
      <c r="N112" s="218"/>
      <c r="O112" s="218"/>
      <c r="P112" s="218"/>
      <c r="Q112" s="218"/>
      <c r="R112" s="218"/>
      <c r="S112" s="218"/>
      <c r="T112" s="219"/>
      <c r="AT112" s="220" t="s">
        <v>184</v>
      </c>
      <c r="AU112" s="220" t="s">
        <v>82</v>
      </c>
      <c r="AV112" s="14" t="s">
        <v>82</v>
      </c>
      <c r="AW112" s="14" t="s">
        <v>35</v>
      </c>
      <c r="AX112" s="14" t="s">
        <v>73</v>
      </c>
      <c r="AY112" s="220" t="s">
        <v>171</v>
      </c>
    </row>
    <row r="113" spans="1:65" s="15" customFormat="1" ht="11.25">
      <c r="B113" s="221"/>
      <c r="C113" s="222"/>
      <c r="D113" s="193" t="s">
        <v>184</v>
      </c>
      <c r="E113" s="223" t="s">
        <v>19</v>
      </c>
      <c r="F113" s="224" t="s">
        <v>189</v>
      </c>
      <c r="G113" s="222"/>
      <c r="H113" s="225">
        <v>4</v>
      </c>
      <c r="I113" s="226"/>
      <c r="J113" s="222"/>
      <c r="K113" s="222"/>
      <c r="L113" s="227"/>
      <c r="M113" s="228"/>
      <c r="N113" s="229"/>
      <c r="O113" s="229"/>
      <c r="P113" s="229"/>
      <c r="Q113" s="229"/>
      <c r="R113" s="229"/>
      <c r="S113" s="229"/>
      <c r="T113" s="230"/>
      <c r="AT113" s="231" t="s">
        <v>184</v>
      </c>
      <c r="AU113" s="231" t="s">
        <v>82</v>
      </c>
      <c r="AV113" s="15" t="s">
        <v>178</v>
      </c>
      <c r="AW113" s="15" t="s">
        <v>35</v>
      </c>
      <c r="AX113" s="15" t="s">
        <v>80</v>
      </c>
      <c r="AY113" s="231" t="s">
        <v>171</v>
      </c>
    </row>
    <row r="114" spans="1:65" s="2" customFormat="1" ht="16.5" customHeight="1">
      <c r="A114" s="36"/>
      <c r="B114" s="37"/>
      <c r="C114" s="180" t="s">
        <v>178</v>
      </c>
      <c r="D114" s="180" t="s">
        <v>173</v>
      </c>
      <c r="E114" s="181" t="s">
        <v>1854</v>
      </c>
      <c r="F114" s="182" t="s">
        <v>1855</v>
      </c>
      <c r="G114" s="183" t="s">
        <v>1840</v>
      </c>
      <c r="H114" s="184">
        <v>4</v>
      </c>
      <c r="I114" s="185"/>
      <c r="J114" s="186">
        <f>ROUND(I114*H114,2)</f>
        <v>0</v>
      </c>
      <c r="K114" s="182" t="s">
        <v>177</v>
      </c>
      <c r="L114" s="41"/>
      <c r="M114" s="187" t="s">
        <v>19</v>
      </c>
      <c r="N114" s="188" t="s">
        <v>44</v>
      </c>
      <c r="O114" s="66"/>
      <c r="P114" s="189">
        <f>O114*H114</f>
        <v>0</v>
      </c>
      <c r="Q114" s="189">
        <v>0</v>
      </c>
      <c r="R114" s="189">
        <f>Q114*H114</f>
        <v>0</v>
      </c>
      <c r="S114" s="189">
        <v>0</v>
      </c>
      <c r="T114" s="190">
        <f>S114*H114</f>
        <v>0</v>
      </c>
      <c r="U114" s="36"/>
      <c r="V114" s="36"/>
      <c r="W114" s="36"/>
      <c r="X114" s="36"/>
      <c r="Y114" s="36"/>
      <c r="Z114" s="36"/>
      <c r="AA114" s="36"/>
      <c r="AB114" s="36"/>
      <c r="AC114" s="36"/>
      <c r="AD114" s="36"/>
      <c r="AE114" s="36"/>
      <c r="AR114" s="191" t="s">
        <v>826</v>
      </c>
      <c r="AT114" s="191" t="s">
        <v>173</v>
      </c>
      <c r="AU114" s="191" t="s">
        <v>82</v>
      </c>
      <c r="AY114" s="19" t="s">
        <v>171</v>
      </c>
      <c r="BE114" s="192">
        <f>IF(N114="základní",J114,0)</f>
        <v>0</v>
      </c>
      <c r="BF114" s="192">
        <f>IF(N114="snížená",J114,0)</f>
        <v>0</v>
      </c>
      <c r="BG114" s="192">
        <f>IF(N114="zákl. přenesená",J114,0)</f>
        <v>0</v>
      </c>
      <c r="BH114" s="192">
        <f>IF(N114="sníž. přenesená",J114,0)</f>
        <v>0</v>
      </c>
      <c r="BI114" s="192">
        <f>IF(N114="nulová",J114,0)</f>
        <v>0</v>
      </c>
      <c r="BJ114" s="19" t="s">
        <v>80</v>
      </c>
      <c r="BK114" s="192">
        <f>ROUND(I114*H114,2)</f>
        <v>0</v>
      </c>
      <c r="BL114" s="19" t="s">
        <v>826</v>
      </c>
      <c r="BM114" s="191" t="s">
        <v>1856</v>
      </c>
    </row>
    <row r="115" spans="1:65" s="2" customFormat="1" ht="11.25">
      <c r="A115" s="36"/>
      <c r="B115" s="37"/>
      <c r="C115" s="38"/>
      <c r="D115" s="193" t="s">
        <v>180</v>
      </c>
      <c r="E115" s="38"/>
      <c r="F115" s="194" t="s">
        <v>1855</v>
      </c>
      <c r="G115" s="38"/>
      <c r="H115" s="38"/>
      <c r="I115" s="195"/>
      <c r="J115" s="38"/>
      <c r="K115" s="38"/>
      <c r="L115" s="41"/>
      <c r="M115" s="196"/>
      <c r="N115" s="197"/>
      <c r="O115" s="66"/>
      <c r="P115" s="66"/>
      <c r="Q115" s="66"/>
      <c r="R115" s="66"/>
      <c r="S115" s="66"/>
      <c r="T115" s="67"/>
      <c r="U115" s="36"/>
      <c r="V115" s="36"/>
      <c r="W115" s="36"/>
      <c r="X115" s="36"/>
      <c r="Y115" s="36"/>
      <c r="Z115" s="36"/>
      <c r="AA115" s="36"/>
      <c r="AB115" s="36"/>
      <c r="AC115" s="36"/>
      <c r="AD115" s="36"/>
      <c r="AE115" s="36"/>
      <c r="AT115" s="19" t="s">
        <v>180</v>
      </c>
      <c r="AU115" s="19" t="s">
        <v>82</v>
      </c>
    </row>
    <row r="116" spans="1:65" s="2" customFormat="1" ht="11.25">
      <c r="A116" s="36"/>
      <c r="B116" s="37"/>
      <c r="C116" s="38"/>
      <c r="D116" s="198" t="s">
        <v>182</v>
      </c>
      <c r="E116" s="38"/>
      <c r="F116" s="199" t="s">
        <v>1857</v>
      </c>
      <c r="G116" s="38"/>
      <c r="H116" s="38"/>
      <c r="I116" s="195"/>
      <c r="J116" s="38"/>
      <c r="K116" s="38"/>
      <c r="L116" s="41"/>
      <c r="M116" s="196"/>
      <c r="N116" s="197"/>
      <c r="O116" s="66"/>
      <c r="P116" s="66"/>
      <c r="Q116" s="66"/>
      <c r="R116" s="66"/>
      <c r="S116" s="66"/>
      <c r="T116" s="67"/>
      <c r="U116" s="36"/>
      <c r="V116" s="36"/>
      <c r="W116" s="36"/>
      <c r="X116" s="36"/>
      <c r="Y116" s="36"/>
      <c r="Z116" s="36"/>
      <c r="AA116" s="36"/>
      <c r="AB116" s="36"/>
      <c r="AC116" s="36"/>
      <c r="AD116" s="36"/>
      <c r="AE116" s="36"/>
      <c r="AT116" s="19" t="s">
        <v>182</v>
      </c>
      <c r="AU116" s="19" t="s">
        <v>82</v>
      </c>
    </row>
    <row r="117" spans="1:65" s="2" customFormat="1" ht="19.5">
      <c r="A117" s="36"/>
      <c r="B117" s="37"/>
      <c r="C117" s="38"/>
      <c r="D117" s="193" t="s">
        <v>1008</v>
      </c>
      <c r="E117" s="38"/>
      <c r="F117" s="256" t="s">
        <v>1858</v>
      </c>
      <c r="G117" s="38"/>
      <c r="H117" s="38"/>
      <c r="I117" s="195"/>
      <c r="J117" s="38"/>
      <c r="K117" s="38"/>
      <c r="L117" s="41"/>
      <c r="M117" s="196"/>
      <c r="N117" s="197"/>
      <c r="O117" s="66"/>
      <c r="P117" s="66"/>
      <c r="Q117" s="66"/>
      <c r="R117" s="66"/>
      <c r="S117" s="66"/>
      <c r="T117" s="67"/>
      <c r="U117" s="36"/>
      <c r="V117" s="36"/>
      <c r="W117" s="36"/>
      <c r="X117" s="36"/>
      <c r="Y117" s="36"/>
      <c r="Z117" s="36"/>
      <c r="AA117" s="36"/>
      <c r="AB117" s="36"/>
      <c r="AC117" s="36"/>
      <c r="AD117" s="36"/>
      <c r="AE117" s="36"/>
      <c r="AT117" s="19" t="s">
        <v>1008</v>
      </c>
      <c r="AU117" s="19" t="s">
        <v>82</v>
      </c>
    </row>
    <row r="118" spans="1:65" s="13" customFormat="1" ht="11.25">
      <c r="B118" s="200"/>
      <c r="C118" s="201"/>
      <c r="D118" s="193" t="s">
        <v>184</v>
      </c>
      <c r="E118" s="202" t="s">
        <v>19</v>
      </c>
      <c r="F118" s="203" t="s">
        <v>1844</v>
      </c>
      <c r="G118" s="201"/>
      <c r="H118" s="202" t="s">
        <v>19</v>
      </c>
      <c r="I118" s="204"/>
      <c r="J118" s="201"/>
      <c r="K118" s="201"/>
      <c r="L118" s="205"/>
      <c r="M118" s="206"/>
      <c r="N118" s="207"/>
      <c r="O118" s="207"/>
      <c r="P118" s="207"/>
      <c r="Q118" s="207"/>
      <c r="R118" s="207"/>
      <c r="S118" s="207"/>
      <c r="T118" s="208"/>
      <c r="AT118" s="209" t="s">
        <v>184</v>
      </c>
      <c r="AU118" s="209" t="s">
        <v>82</v>
      </c>
      <c r="AV118" s="13" t="s">
        <v>80</v>
      </c>
      <c r="AW118" s="13" t="s">
        <v>35</v>
      </c>
      <c r="AX118" s="13" t="s">
        <v>73</v>
      </c>
      <c r="AY118" s="209" t="s">
        <v>171</v>
      </c>
    </row>
    <row r="119" spans="1:65" s="14" customFormat="1" ht="11.25">
      <c r="B119" s="210"/>
      <c r="C119" s="211"/>
      <c r="D119" s="193" t="s">
        <v>184</v>
      </c>
      <c r="E119" s="212" t="s">
        <v>19</v>
      </c>
      <c r="F119" s="213" t="s">
        <v>1845</v>
      </c>
      <c r="G119" s="211"/>
      <c r="H119" s="214">
        <v>1</v>
      </c>
      <c r="I119" s="215"/>
      <c r="J119" s="211"/>
      <c r="K119" s="211"/>
      <c r="L119" s="216"/>
      <c r="M119" s="217"/>
      <c r="N119" s="218"/>
      <c r="O119" s="218"/>
      <c r="P119" s="218"/>
      <c r="Q119" s="218"/>
      <c r="R119" s="218"/>
      <c r="S119" s="218"/>
      <c r="T119" s="219"/>
      <c r="AT119" s="220" t="s">
        <v>184</v>
      </c>
      <c r="AU119" s="220" t="s">
        <v>82</v>
      </c>
      <c r="AV119" s="14" t="s">
        <v>82</v>
      </c>
      <c r="AW119" s="14" t="s">
        <v>35</v>
      </c>
      <c r="AX119" s="14" t="s">
        <v>73</v>
      </c>
      <c r="AY119" s="220" t="s">
        <v>171</v>
      </c>
    </row>
    <row r="120" spans="1:65" s="14" customFormat="1" ht="11.25">
      <c r="B120" s="210"/>
      <c r="C120" s="211"/>
      <c r="D120" s="193" t="s">
        <v>184</v>
      </c>
      <c r="E120" s="212" t="s">
        <v>19</v>
      </c>
      <c r="F120" s="213" t="s">
        <v>1846</v>
      </c>
      <c r="G120" s="211"/>
      <c r="H120" s="214">
        <v>1</v>
      </c>
      <c r="I120" s="215"/>
      <c r="J120" s="211"/>
      <c r="K120" s="211"/>
      <c r="L120" s="216"/>
      <c r="M120" s="217"/>
      <c r="N120" s="218"/>
      <c r="O120" s="218"/>
      <c r="P120" s="218"/>
      <c r="Q120" s="218"/>
      <c r="R120" s="218"/>
      <c r="S120" s="218"/>
      <c r="T120" s="219"/>
      <c r="AT120" s="220" t="s">
        <v>184</v>
      </c>
      <c r="AU120" s="220" t="s">
        <v>82</v>
      </c>
      <c r="AV120" s="14" t="s">
        <v>82</v>
      </c>
      <c r="AW120" s="14" t="s">
        <v>35</v>
      </c>
      <c r="AX120" s="14" t="s">
        <v>73</v>
      </c>
      <c r="AY120" s="220" t="s">
        <v>171</v>
      </c>
    </row>
    <row r="121" spans="1:65" s="14" customFormat="1" ht="11.25">
      <c r="B121" s="210"/>
      <c r="C121" s="211"/>
      <c r="D121" s="193" t="s">
        <v>184</v>
      </c>
      <c r="E121" s="212" t="s">
        <v>19</v>
      </c>
      <c r="F121" s="213" t="s">
        <v>1847</v>
      </c>
      <c r="G121" s="211"/>
      <c r="H121" s="214">
        <v>1</v>
      </c>
      <c r="I121" s="215"/>
      <c r="J121" s="211"/>
      <c r="K121" s="211"/>
      <c r="L121" s="216"/>
      <c r="M121" s="217"/>
      <c r="N121" s="218"/>
      <c r="O121" s="218"/>
      <c r="P121" s="218"/>
      <c r="Q121" s="218"/>
      <c r="R121" s="218"/>
      <c r="S121" s="218"/>
      <c r="T121" s="219"/>
      <c r="AT121" s="220" t="s">
        <v>184</v>
      </c>
      <c r="AU121" s="220" t="s">
        <v>82</v>
      </c>
      <c r="AV121" s="14" t="s">
        <v>82</v>
      </c>
      <c r="AW121" s="14" t="s">
        <v>35</v>
      </c>
      <c r="AX121" s="14" t="s">
        <v>73</v>
      </c>
      <c r="AY121" s="220" t="s">
        <v>171</v>
      </c>
    </row>
    <row r="122" spans="1:65" s="14" customFormat="1" ht="11.25">
      <c r="B122" s="210"/>
      <c r="C122" s="211"/>
      <c r="D122" s="193" t="s">
        <v>184</v>
      </c>
      <c r="E122" s="212" t="s">
        <v>19</v>
      </c>
      <c r="F122" s="213" t="s">
        <v>1848</v>
      </c>
      <c r="G122" s="211"/>
      <c r="H122" s="214">
        <v>1</v>
      </c>
      <c r="I122" s="215"/>
      <c r="J122" s="211"/>
      <c r="K122" s="211"/>
      <c r="L122" s="216"/>
      <c r="M122" s="217"/>
      <c r="N122" s="218"/>
      <c r="O122" s="218"/>
      <c r="P122" s="218"/>
      <c r="Q122" s="218"/>
      <c r="R122" s="218"/>
      <c r="S122" s="218"/>
      <c r="T122" s="219"/>
      <c r="AT122" s="220" t="s">
        <v>184</v>
      </c>
      <c r="AU122" s="220" t="s">
        <v>82</v>
      </c>
      <c r="AV122" s="14" t="s">
        <v>82</v>
      </c>
      <c r="AW122" s="14" t="s">
        <v>35</v>
      </c>
      <c r="AX122" s="14" t="s">
        <v>73</v>
      </c>
      <c r="AY122" s="220" t="s">
        <v>171</v>
      </c>
    </row>
    <row r="123" spans="1:65" s="15" customFormat="1" ht="11.25">
      <c r="B123" s="221"/>
      <c r="C123" s="222"/>
      <c r="D123" s="193" t="s">
        <v>184</v>
      </c>
      <c r="E123" s="223" t="s">
        <v>19</v>
      </c>
      <c r="F123" s="224" t="s">
        <v>189</v>
      </c>
      <c r="G123" s="222"/>
      <c r="H123" s="225">
        <v>4</v>
      </c>
      <c r="I123" s="226"/>
      <c r="J123" s="222"/>
      <c r="K123" s="222"/>
      <c r="L123" s="227"/>
      <c r="M123" s="228"/>
      <c r="N123" s="229"/>
      <c r="O123" s="229"/>
      <c r="P123" s="229"/>
      <c r="Q123" s="229"/>
      <c r="R123" s="229"/>
      <c r="S123" s="229"/>
      <c r="T123" s="230"/>
      <c r="AT123" s="231" t="s">
        <v>184</v>
      </c>
      <c r="AU123" s="231" t="s">
        <v>82</v>
      </c>
      <c r="AV123" s="15" t="s">
        <v>178</v>
      </c>
      <c r="AW123" s="15" t="s">
        <v>35</v>
      </c>
      <c r="AX123" s="15" t="s">
        <v>80</v>
      </c>
      <c r="AY123" s="231" t="s">
        <v>171</v>
      </c>
    </row>
    <row r="124" spans="1:65" s="2" customFormat="1" ht="16.5" customHeight="1">
      <c r="A124" s="36"/>
      <c r="B124" s="37"/>
      <c r="C124" s="180" t="s">
        <v>210</v>
      </c>
      <c r="D124" s="180" t="s">
        <v>173</v>
      </c>
      <c r="E124" s="181" t="s">
        <v>1859</v>
      </c>
      <c r="F124" s="182" t="s">
        <v>1860</v>
      </c>
      <c r="G124" s="183" t="s">
        <v>1840</v>
      </c>
      <c r="H124" s="184">
        <v>4</v>
      </c>
      <c r="I124" s="185"/>
      <c r="J124" s="186">
        <f>ROUND(I124*H124,2)</f>
        <v>0</v>
      </c>
      <c r="K124" s="182" t="s">
        <v>177</v>
      </c>
      <c r="L124" s="41"/>
      <c r="M124" s="187" t="s">
        <v>19</v>
      </c>
      <c r="N124" s="188" t="s">
        <v>44</v>
      </c>
      <c r="O124" s="66"/>
      <c r="P124" s="189">
        <f>O124*H124</f>
        <v>0</v>
      </c>
      <c r="Q124" s="189">
        <v>0</v>
      </c>
      <c r="R124" s="189">
        <f>Q124*H124</f>
        <v>0</v>
      </c>
      <c r="S124" s="189">
        <v>0</v>
      </c>
      <c r="T124" s="190">
        <f>S124*H124</f>
        <v>0</v>
      </c>
      <c r="U124" s="36"/>
      <c r="V124" s="36"/>
      <c r="W124" s="36"/>
      <c r="X124" s="36"/>
      <c r="Y124" s="36"/>
      <c r="Z124" s="36"/>
      <c r="AA124" s="36"/>
      <c r="AB124" s="36"/>
      <c r="AC124" s="36"/>
      <c r="AD124" s="36"/>
      <c r="AE124" s="36"/>
      <c r="AR124" s="191" t="s">
        <v>826</v>
      </c>
      <c r="AT124" s="191" t="s">
        <v>173</v>
      </c>
      <c r="AU124" s="191" t="s">
        <v>82</v>
      </c>
      <c r="AY124" s="19" t="s">
        <v>171</v>
      </c>
      <c r="BE124" s="192">
        <f>IF(N124="základní",J124,0)</f>
        <v>0</v>
      </c>
      <c r="BF124" s="192">
        <f>IF(N124="snížená",J124,0)</f>
        <v>0</v>
      </c>
      <c r="BG124" s="192">
        <f>IF(N124="zákl. přenesená",J124,0)</f>
        <v>0</v>
      </c>
      <c r="BH124" s="192">
        <f>IF(N124="sníž. přenesená",J124,0)</f>
        <v>0</v>
      </c>
      <c r="BI124" s="192">
        <f>IF(N124="nulová",J124,0)</f>
        <v>0</v>
      </c>
      <c r="BJ124" s="19" t="s">
        <v>80</v>
      </c>
      <c r="BK124" s="192">
        <f>ROUND(I124*H124,2)</f>
        <v>0</v>
      </c>
      <c r="BL124" s="19" t="s">
        <v>826</v>
      </c>
      <c r="BM124" s="191" t="s">
        <v>1861</v>
      </c>
    </row>
    <row r="125" spans="1:65" s="2" customFormat="1" ht="11.25">
      <c r="A125" s="36"/>
      <c r="B125" s="37"/>
      <c r="C125" s="38"/>
      <c r="D125" s="193" t="s">
        <v>180</v>
      </c>
      <c r="E125" s="38"/>
      <c r="F125" s="194" t="s">
        <v>1860</v>
      </c>
      <c r="G125" s="38"/>
      <c r="H125" s="38"/>
      <c r="I125" s="195"/>
      <c r="J125" s="38"/>
      <c r="K125" s="38"/>
      <c r="L125" s="41"/>
      <c r="M125" s="196"/>
      <c r="N125" s="197"/>
      <c r="O125" s="66"/>
      <c r="P125" s="66"/>
      <c r="Q125" s="66"/>
      <c r="R125" s="66"/>
      <c r="S125" s="66"/>
      <c r="T125" s="67"/>
      <c r="U125" s="36"/>
      <c r="V125" s="36"/>
      <c r="W125" s="36"/>
      <c r="X125" s="36"/>
      <c r="Y125" s="36"/>
      <c r="Z125" s="36"/>
      <c r="AA125" s="36"/>
      <c r="AB125" s="36"/>
      <c r="AC125" s="36"/>
      <c r="AD125" s="36"/>
      <c r="AE125" s="36"/>
      <c r="AT125" s="19" t="s">
        <v>180</v>
      </c>
      <c r="AU125" s="19" t="s">
        <v>82</v>
      </c>
    </row>
    <row r="126" spans="1:65" s="2" customFormat="1" ht="11.25">
      <c r="A126" s="36"/>
      <c r="B126" s="37"/>
      <c r="C126" s="38"/>
      <c r="D126" s="198" t="s">
        <v>182</v>
      </c>
      <c r="E126" s="38"/>
      <c r="F126" s="199" t="s">
        <v>1862</v>
      </c>
      <c r="G126" s="38"/>
      <c r="H126" s="38"/>
      <c r="I126" s="195"/>
      <c r="J126" s="38"/>
      <c r="K126" s="38"/>
      <c r="L126" s="41"/>
      <c r="M126" s="196"/>
      <c r="N126" s="197"/>
      <c r="O126" s="66"/>
      <c r="P126" s="66"/>
      <c r="Q126" s="66"/>
      <c r="R126" s="66"/>
      <c r="S126" s="66"/>
      <c r="T126" s="67"/>
      <c r="U126" s="36"/>
      <c r="V126" s="36"/>
      <c r="W126" s="36"/>
      <c r="X126" s="36"/>
      <c r="Y126" s="36"/>
      <c r="Z126" s="36"/>
      <c r="AA126" s="36"/>
      <c r="AB126" s="36"/>
      <c r="AC126" s="36"/>
      <c r="AD126" s="36"/>
      <c r="AE126" s="36"/>
      <c r="AT126" s="19" t="s">
        <v>182</v>
      </c>
      <c r="AU126" s="19" t="s">
        <v>82</v>
      </c>
    </row>
    <row r="127" spans="1:65" s="2" customFormat="1" ht="29.25">
      <c r="A127" s="36"/>
      <c r="B127" s="37"/>
      <c r="C127" s="38"/>
      <c r="D127" s="193" t="s">
        <v>1008</v>
      </c>
      <c r="E127" s="38"/>
      <c r="F127" s="256" t="s">
        <v>1863</v>
      </c>
      <c r="G127" s="38"/>
      <c r="H127" s="38"/>
      <c r="I127" s="195"/>
      <c r="J127" s="38"/>
      <c r="K127" s="38"/>
      <c r="L127" s="41"/>
      <c r="M127" s="196"/>
      <c r="N127" s="197"/>
      <c r="O127" s="66"/>
      <c r="P127" s="66"/>
      <c r="Q127" s="66"/>
      <c r="R127" s="66"/>
      <c r="S127" s="66"/>
      <c r="T127" s="67"/>
      <c r="U127" s="36"/>
      <c r="V127" s="36"/>
      <c r="W127" s="36"/>
      <c r="X127" s="36"/>
      <c r="Y127" s="36"/>
      <c r="Z127" s="36"/>
      <c r="AA127" s="36"/>
      <c r="AB127" s="36"/>
      <c r="AC127" s="36"/>
      <c r="AD127" s="36"/>
      <c r="AE127" s="36"/>
      <c r="AT127" s="19" t="s">
        <v>1008</v>
      </c>
      <c r="AU127" s="19" t="s">
        <v>82</v>
      </c>
    </row>
    <row r="128" spans="1:65" s="13" customFormat="1" ht="11.25">
      <c r="B128" s="200"/>
      <c r="C128" s="201"/>
      <c r="D128" s="193" t="s">
        <v>184</v>
      </c>
      <c r="E128" s="202" t="s">
        <v>19</v>
      </c>
      <c r="F128" s="203" t="s">
        <v>1844</v>
      </c>
      <c r="G128" s="201"/>
      <c r="H128" s="202" t="s">
        <v>19</v>
      </c>
      <c r="I128" s="204"/>
      <c r="J128" s="201"/>
      <c r="K128" s="201"/>
      <c r="L128" s="205"/>
      <c r="M128" s="206"/>
      <c r="N128" s="207"/>
      <c r="O128" s="207"/>
      <c r="P128" s="207"/>
      <c r="Q128" s="207"/>
      <c r="R128" s="207"/>
      <c r="S128" s="207"/>
      <c r="T128" s="208"/>
      <c r="AT128" s="209" t="s">
        <v>184</v>
      </c>
      <c r="AU128" s="209" t="s">
        <v>82</v>
      </c>
      <c r="AV128" s="13" t="s">
        <v>80</v>
      </c>
      <c r="AW128" s="13" t="s">
        <v>35</v>
      </c>
      <c r="AX128" s="13" t="s">
        <v>73</v>
      </c>
      <c r="AY128" s="209" t="s">
        <v>171</v>
      </c>
    </row>
    <row r="129" spans="1:65" s="14" customFormat="1" ht="11.25">
      <c r="B129" s="210"/>
      <c r="C129" s="211"/>
      <c r="D129" s="193" t="s">
        <v>184</v>
      </c>
      <c r="E129" s="212" t="s">
        <v>19</v>
      </c>
      <c r="F129" s="213" t="s">
        <v>1845</v>
      </c>
      <c r="G129" s="211"/>
      <c r="H129" s="214">
        <v>1</v>
      </c>
      <c r="I129" s="215"/>
      <c r="J129" s="211"/>
      <c r="K129" s="211"/>
      <c r="L129" s="216"/>
      <c r="M129" s="217"/>
      <c r="N129" s="218"/>
      <c r="O129" s="218"/>
      <c r="P129" s="218"/>
      <c r="Q129" s="218"/>
      <c r="R129" s="218"/>
      <c r="S129" s="218"/>
      <c r="T129" s="219"/>
      <c r="AT129" s="220" t="s">
        <v>184</v>
      </c>
      <c r="AU129" s="220" t="s">
        <v>82</v>
      </c>
      <c r="AV129" s="14" t="s">
        <v>82</v>
      </c>
      <c r="AW129" s="14" t="s">
        <v>35</v>
      </c>
      <c r="AX129" s="14" t="s">
        <v>73</v>
      </c>
      <c r="AY129" s="220" t="s">
        <v>171</v>
      </c>
    </row>
    <row r="130" spans="1:65" s="14" customFormat="1" ht="11.25">
      <c r="B130" s="210"/>
      <c r="C130" s="211"/>
      <c r="D130" s="193" t="s">
        <v>184</v>
      </c>
      <c r="E130" s="212" t="s">
        <v>19</v>
      </c>
      <c r="F130" s="213" t="s">
        <v>1846</v>
      </c>
      <c r="G130" s="211"/>
      <c r="H130" s="214">
        <v>1</v>
      </c>
      <c r="I130" s="215"/>
      <c r="J130" s="211"/>
      <c r="K130" s="211"/>
      <c r="L130" s="216"/>
      <c r="M130" s="217"/>
      <c r="N130" s="218"/>
      <c r="O130" s="218"/>
      <c r="P130" s="218"/>
      <c r="Q130" s="218"/>
      <c r="R130" s="218"/>
      <c r="S130" s="218"/>
      <c r="T130" s="219"/>
      <c r="AT130" s="220" t="s">
        <v>184</v>
      </c>
      <c r="AU130" s="220" t="s">
        <v>82</v>
      </c>
      <c r="AV130" s="14" t="s">
        <v>82</v>
      </c>
      <c r="AW130" s="14" t="s">
        <v>35</v>
      </c>
      <c r="AX130" s="14" t="s">
        <v>73</v>
      </c>
      <c r="AY130" s="220" t="s">
        <v>171</v>
      </c>
    </row>
    <row r="131" spans="1:65" s="14" customFormat="1" ht="11.25">
      <c r="B131" s="210"/>
      <c r="C131" s="211"/>
      <c r="D131" s="193" t="s">
        <v>184</v>
      </c>
      <c r="E131" s="212" t="s">
        <v>19</v>
      </c>
      <c r="F131" s="213" t="s">
        <v>1847</v>
      </c>
      <c r="G131" s="211"/>
      <c r="H131" s="214">
        <v>1</v>
      </c>
      <c r="I131" s="215"/>
      <c r="J131" s="211"/>
      <c r="K131" s="211"/>
      <c r="L131" s="216"/>
      <c r="M131" s="217"/>
      <c r="N131" s="218"/>
      <c r="O131" s="218"/>
      <c r="P131" s="218"/>
      <c r="Q131" s="218"/>
      <c r="R131" s="218"/>
      <c r="S131" s="218"/>
      <c r="T131" s="219"/>
      <c r="AT131" s="220" t="s">
        <v>184</v>
      </c>
      <c r="AU131" s="220" t="s">
        <v>82</v>
      </c>
      <c r="AV131" s="14" t="s">
        <v>82</v>
      </c>
      <c r="AW131" s="14" t="s">
        <v>35</v>
      </c>
      <c r="AX131" s="14" t="s">
        <v>73</v>
      </c>
      <c r="AY131" s="220" t="s">
        <v>171</v>
      </c>
    </row>
    <row r="132" spans="1:65" s="14" customFormat="1" ht="11.25">
      <c r="B132" s="210"/>
      <c r="C132" s="211"/>
      <c r="D132" s="193" t="s">
        <v>184</v>
      </c>
      <c r="E132" s="212" t="s">
        <v>19</v>
      </c>
      <c r="F132" s="213" t="s">
        <v>1848</v>
      </c>
      <c r="G132" s="211"/>
      <c r="H132" s="214">
        <v>1</v>
      </c>
      <c r="I132" s="215"/>
      <c r="J132" s="211"/>
      <c r="K132" s="211"/>
      <c r="L132" s="216"/>
      <c r="M132" s="217"/>
      <c r="N132" s="218"/>
      <c r="O132" s="218"/>
      <c r="P132" s="218"/>
      <c r="Q132" s="218"/>
      <c r="R132" s="218"/>
      <c r="S132" s="218"/>
      <c r="T132" s="219"/>
      <c r="AT132" s="220" t="s">
        <v>184</v>
      </c>
      <c r="AU132" s="220" t="s">
        <v>82</v>
      </c>
      <c r="AV132" s="14" t="s">
        <v>82</v>
      </c>
      <c r="AW132" s="14" t="s">
        <v>35</v>
      </c>
      <c r="AX132" s="14" t="s">
        <v>73</v>
      </c>
      <c r="AY132" s="220" t="s">
        <v>171</v>
      </c>
    </row>
    <row r="133" spans="1:65" s="15" customFormat="1" ht="11.25">
      <c r="B133" s="221"/>
      <c r="C133" s="222"/>
      <c r="D133" s="193" t="s">
        <v>184</v>
      </c>
      <c r="E133" s="223" t="s">
        <v>19</v>
      </c>
      <c r="F133" s="224" t="s">
        <v>189</v>
      </c>
      <c r="G133" s="222"/>
      <c r="H133" s="225">
        <v>4</v>
      </c>
      <c r="I133" s="226"/>
      <c r="J133" s="222"/>
      <c r="K133" s="222"/>
      <c r="L133" s="227"/>
      <c r="M133" s="228"/>
      <c r="N133" s="229"/>
      <c r="O133" s="229"/>
      <c r="P133" s="229"/>
      <c r="Q133" s="229"/>
      <c r="R133" s="229"/>
      <c r="S133" s="229"/>
      <c r="T133" s="230"/>
      <c r="AT133" s="231" t="s">
        <v>184</v>
      </c>
      <c r="AU133" s="231" t="s">
        <v>82</v>
      </c>
      <c r="AV133" s="15" t="s">
        <v>178</v>
      </c>
      <c r="AW133" s="15" t="s">
        <v>35</v>
      </c>
      <c r="AX133" s="15" t="s">
        <v>80</v>
      </c>
      <c r="AY133" s="231" t="s">
        <v>171</v>
      </c>
    </row>
    <row r="134" spans="1:65" s="2" customFormat="1" ht="16.5" customHeight="1">
      <c r="A134" s="36"/>
      <c r="B134" s="37"/>
      <c r="C134" s="180" t="s">
        <v>217</v>
      </c>
      <c r="D134" s="180" t="s">
        <v>173</v>
      </c>
      <c r="E134" s="181" t="s">
        <v>1864</v>
      </c>
      <c r="F134" s="182" t="s">
        <v>1865</v>
      </c>
      <c r="G134" s="183" t="s">
        <v>1840</v>
      </c>
      <c r="H134" s="184">
        <v>4</v>
      </c>
      <c r="I134" s="185"/>
      <c r="J134" s="186">
        <f>ROUND(I134*H134,2)</f>
        <v>0</v>
      </c>
      <c r="K134" s="182" t="s">
        <v>177</v>
      </c>
      <c r="L134" s="41"/>
      <c r="M134" s="187" t="s">
        <v>19</v>
      </c>
      <c r="N134" s="188" t="s">
        <v>44</v>
      </c>
      <c r="O134" s="66"/>
      <c r="P134" s="189">
        <f>O134*H134</f>
        <v>0</v>
      </c>
      <c r="Q134" s="189">
        <v>0</v>
      </c>
      <c r="R134" s="189">
        <f>Q134*H134</f>
        <v>0</v>
      </c>
      <c r="S134" s="189">
        <v>0</v>
      </c>
      <c r="T134" s="190">
        <f>S134*H134</f>
        <v>0</v>
      </c>
      <c r="U134" s="36"/>
      <c r="V134" s="36"/>
      <c r="W134" s="36"/>
      <c r="X134" s="36"/>
      <c r="Y134" s="36"/>
      <c r="Z134" s="36"/>
      <c r="AA134" s="36"/>
      <c r="AB134" s="36"/>
      <c r="AC134" s="36"/>
      <c r="AD134" s="36"/>
      <c r="AE134" s="36"/>
      <c r="AR134" s="191" t="s">
        <v>826</v>
      </c>
      <c r="AT134" s="191" t="s">
        <v>173</v>
      </c>
      <c r="AU134" s="191" t="s">
        <v>82</v>
      </c>
      <c r="AY134" s="19" t="s">
        <v>171</v>
      </c>
      <c r="BE134" s="192">
        <f>IF(N134="základní",J134,0)</f>
        <v>0</v>
      </c>
      <c r="BF134" s="192">
        <f>IF(N134="snížená",J134,0)</f>
        <v>0</v>
      </c>
      <c r="BG134" s="192">
        <f>IF(N134="zákl. přenesená",J134,0)</f>
        <v>0</v>
      </c>
      <c r="BH134" s="192">
        <f>IF(N134="sníž. přenesená",J134,0)</f>
        <v>0</v>
      </c>
      <c r="BI134" s="192">
        <f>IF(N134="nulová",J134,0)</f>
        <v>0</v>
      </c>
      <c r="BJ134" s="19" t="s">
        <v>80</v>
      </c>
      <c r="BK134" s="192">
        <f>ROUND(I134*H134,2)</f>
        <v>0</v>
      </c>
      <c r="BL134" s="19" t="s">
        <v>826</v>
      </c>
      <c r="BM134" s="191" t="s">
        <v>1866</v>
      </c>
    </row>
    <row r="135" spans="1:65" s="2" customFormat="1" ht="11.25">
      <c r="A135" s="36"/>
      <c r="B135" s="37"/>
      <c r="C135" s="38"/>
      <c r="D135" s="193" t="s">
        <v>180</v>
      </c>
      <c r="E135" s="38"/>
      <c r="F135" s="194" t="s">
        <v>1865</v>
      </c>
      <c r="G135" s="38"/>
      <c r="H135" s="38"/>
      <c r="I135" s="195"/>
      <c r="J135" s="38"/>
      <c r="K135" s="38"/>
      <c r="L135" s="41"/>
      <c r="M135" s="196"/>
      <c r="N135" s="197"/>
      <c r="O135" s="66"/>
      <c r="P135" s="66"/>
      <c r="Q135" s="66"/>
      <c r="R135" s="66"/>
      <c r="S135" s="66"/>
      <c r="T135" s="67"/>
      <c r="U135" s="36"/>
      <c r="V135" s="36"/>
      <c r="W135" s="36"/>
      <c r="X135" s="36"/>
      <c r="Y135" s="36"/>
      <c r="Z135" s="36"/>
      <c r="AA135" s="36"/>
      <c r="AB135" s="36"/>
      <c r="AC135" s="36"/>
      <c r="AD135" s="36"/>
      <c r="AE135" s="36"/>
      <c r="AT135" s="19" t="s">
        <v>180</v>
      </c>
      <c r="AU135" s="19" t="s">
        <v>82</v>
      </c>
    </row>
    <row r="136" spans="1:65" s="2" customFormat="1" ht="11.25">
      <c r="A136" s="36"/>
      <c r="B136" s="37"/>
      <c r="C136" s="38"/>
      <c r="D136" s="198" t="s">
        <v>182</v>
      </c>
      <c r="E136" s="38"/>
      <c r="F136" s="199" t="s">
        <v>1867</v>
      </c>
      <c r="G136" s="38"/>
      <c r="H136" s="38"/>
      <c r="I136" s="195"/>
      <c r="J136" s="38"/>
      <c r="K136" s="38"/>
      <c r="L136" s="41"/>
      <c r="M136" s="196"/>
      <c r="N136" s="197"/>
      <c r="O136" s="66"/>
      <c r="P136" s="66"/>
      <c r="Q136" s="66"/>
      <c r="R136" s="66"/>
      <c r="S136" s="66"/>
      <c r="T136" s="67"/>
      <c r="U136" s="36"/>
      <c r="V136" s="36"/>
      <c r="W136" s="36"/>
      <c r="X136" s="36"/>
      <c r="Y136" s="36"/>
      <c r="Z136" s="36"/>
      <c r="AA136" s="36"/>
      <c r="AB136" s="36"/>
      <c r="AC136" s="36"/>
      <c r="AD136" s="36"/>
      <c r="AE136" s="36"/>
      <c r="AT136" s="19" t="s">
        <v>182</v>
      </c>
      <c r="AU136" s="19" t="s">
        <v>82</v>
      </c>
    </row>
    <row r="137" spans="1:65" s="2" customFormat="1" ht="29.25">
      <c r="A137" s="36"/>
      <c r="B137" s="37"/>
      <c r="C137" s="38"/>
      <c r="D137" s="193" t="s">
        <v>1008</v>
      </c>
      <c r="E137" s="38"/>
      <c r="F137" s="256" t="s">
        <v>1868</v>
      </c>
      <c r="G137" s="38"/>
      <c r="H137" s="38"/>
      <c r="I137" s="195"/>
      <c r="J137" s="38"/>
      <c r="K137" s="38"/>
      <c r="L137" s="41"/>
      <c r="M137" s="196"/>
      <c r="N137" s="197"/>
      <c r="O137" s="66"/>
      <c r="P137" s="66"/>
      <c r="Q137" s="66"/>
      <c r="R137" s="66"/>
      <c r="S137" s="66"/>
      <c r="T137" s="67"/>
      <c r="U137" s="36"/>
      <c r="V137" s="36"/>
      <c r="W137" s="36"/>
      <c r="X137" s="36"/>
      <c r="Y137" s="36"/>
      <c r="Z137" s="36"/>
      <c r="AA137" s="36"/>
      <c r="AB137" s="36"/>
      <c r="AC137" s="36"/>
      <c r="AD137" s="36"/>
      <c r="AE137" s="36"/>
      <c r="AT137" s="19" t="s">
        <v>1008</v>
      </c>
      <c r="AU137" s="19" t="s">
        <v>82</v>
      </c>
    </row>
    <row r="138" spans="1:65" s="13" customFormat="1" ht="11.25">
      <c r="B138" s="200"/>
      <c r="C138" s="201"/>
      <c r="D138" s="193" t="s">
        <v>184</v>
      </c>
      <c r="E138" s="202" t="s">
        <v>19</v>
      </c>
      <c r="F138" s="203" t="s">
        <v>1844</v>
      </c>
      <c r="G138" s="201"/>
      <c r="H138" s="202" t="s">
        <v>19</v>
      </c>
      <c r="I138" s="204"/>
      <c r="J138" s="201"/>
      <c r="K138" s="201"/>
      <c r="L138" s="205"/>
      <c r="M138" s="206"/>
      <c r="N138" s="207"/>
      <c r="O138" s="207"/>
      <c r="P138" s="207"/>
      <c r="Q138" s="207"/>
      <c r="R138" s="207"/>
      <c r="S138" s="207"/>
      <c r="T138" s="208"/>
      <c r="AT138" s="209" t="s">
        <v>184</v>
      </c>
      <c r="AU138" s="209" t="s">
        <v>82</v>
      </c>
      <c r="AV138" s="13" t="s">
        <v>80</v>
      </c>
      <c r="AW138" s="13" t="s">
        <v>35</v>
      </c>
      <c r="AX138" s="13" t="s">
        <v>73</v>
      </c>
      <c r="AY138" s="209" t="s">
        <v>171</v>
      </c>
    </row>
    <row r="139" spans="1:65" s="14" customFormat="1" ht="11.25">
      <c r="B139" s="210"/>
      <c r="C139" s="211"/>
      <c r="D139" s="193" t="s">
        <v>184</v>
      </c>
      <c r="E139" s="212" t="s">
        <v>19</v>
      </c>
      <c r="F139" s="213" t="s">
        <v>1845</v>
      </c>
      <c r="G139" s="211"/>
      <c r="H139" s="214">
        <v>1</v>
      </c>
      <c r="I139" s="215"/>
      <c r="J139" s="211"/>
      <c r="K139" s="211"/>
      <c r="L139" s="216"/>
      <c r="M139" s="217"/>
      <c r="N139" s="218"/>
      <c r="O139" s="218"/>
      <c r="P139" s="218"/>
      <c r="Q139" s="218"/>
      <c r="R139" s="218"/>
      <c r="S139" s="218"/>
      <c r="T139" s="219"/>
      <c r="AT139" s="220" t="s">
        <v>184</v>
      </c>
      <c r="AU139" s="220" t="s">
        <v>82</v>
      </c>
      <c r="AV139" s="14" t="s">
        <v>82</v>
      </c>
      <c r="AW139" s="14" t="s">
        <v>35</v>
      </c>
      <c r="AX139" s="14" t="s">
        <v>73</v>
      </c>
      <c r="AY139" s="220" t="s">
        <v>171</v>
      </c>
    </row>
    <row r="140" spans="1:65" s="14" customFormat="1" ht="11.25">
      <c r="B140" s="210"/>
      <c r="C140" s="211"/>
      <c r="D140" s="193" t="s">
        <v>184</v>
      </c>
      <c r="E140" s="212" t="s">
        <v>19</v>
      </c>
      <c r="F140" s="213" t="s">
        <v>1846</v>
      </c>
      <c r="G140" s="211"/>
      <c r="H140" s="214">
        <v>1</v>
      </c>
      <c r="I140" s="215"/>
      <c r="J140" s="211"/>
      <c r="K140" s="211"/>
      <c r="L140" s="216"/>
      <c r="M140" s="217"/>
      <c r="N140" s="218"/>
      <c r="O140" s="218"/>
      <c r="P140" s="218"/>
      <c r="Q140" s="218"/>
      <c r="R140" s="218"/>
      <c r="S140" s="218"/>
      <c r="T140" s="219"/>
      <c r="AT140" s="220" t="s">
        <v>184</v>
      </c>
      <c r="AU140" s="220" t="s">
        <v>82</v>
      </c>
      <c r="AV140" s="14" t="s">
        <v>82</v>
      </c>
      <c r="AW140" s="14" t="s">
        <v>35</v>
      </c>
      <c r="AX140" s="14" t="s">
        <v>73</v>
      </c>
      <c r="AY140" s="220" t="s">
        <v>171</v>
      </c>
    </row>
    <row r="141" spans="1:65" s="14" customFormat="1" ht="11.25">
      <c r="B141" s="210"/>
      <c r="C141" s="211"/>
      <c r="D141" s="193" t="s">
        <v>184</v>
      </c>
      <c r="E141" s="212" t="s">
        <v>19</v>
      </c>
      <c r="F141" s="213" t="s">
        <v>1847</v>
      </c>
      <c r="G141" s="211"/>
      <c r="H141" s="214">
        <v>1</v>
      </c>
      <c r="I141" s="215"/>
      <c r="J141" s="211"/>
      <c r="K141" s="211"/>
      <c r="L141" s="216"/>
      <c r="M141" s="217"/>
      <c r="N141" s="218"/>
      <c r="O141" s="218"/>
      <c r="P141" s="218"/>
      <c r="Q141" s="218"/>
      <c r="R141" s="218"/>
      <c r="S141" s="218"/>
      <c r="T141" s="219"/>
      <c r="AT141" s="220" t="s">
        <v>184</v>
      </c>
      <c r="AU141" s="220" t="s">
        <v>82</v>
      </c>
      <c r="AV141" s="14" t="s">
        <v>82</v>
      </c>
      <c r="AW141" s="14" t="s">
        <v>35</v>
      </c>
      <c r="AX141" s="14" t="s">
        <v>73</v>
      </c>
      <c r="AY141" s="220" t="s">
        <v>171</v>
      </c>
    </row>
    <row r="142" spans="1:65" s="14" customFormat="1" ht="11.25">
      <c r="B142" s="210"/>
      <c r="C142" s="211"/>
      <c r="D142" s="193" t="s">
        <v>184</v>
      </c>
      <c r="E142" s="212" t="s">
        <v>19</v>
      </c>
      <c r="F142" s="213" t="s">
        <v>1848</v>
      </c>
      <c r="G142" s="211"/>
      <c r="H142" s="214">
        <v>1</v>
      </c>
      <c r="I142" s="215"/>
      <c r="J142" s="211"/>
      <c r="K142" s="211"/>
      <c r="L142" s="216"/>
      <c r="M142" s="217"/>
      <c r="N142" s="218"/>
      <c r="O142" s="218"/>
      <c r="P142" s="218"/>
      <c r="Q142" s="218"/>
      <c r="R142" s="218"/>
      <c r="S142" s="218"/>
      <c r="T142" s="219"/>
      <c r="AT142" s="220" t="s">
        <v>184</v>
      </c>
      <c r="AU142" s="220" t="s">
        <v>82</v>
      </c>
      <c r="AV142" s="14" t="s">
        <v>82</v>
      </c>
      <c r="AW142" s="14" t="s">
        <v>35</v>
      </c>
      <c r="AX142" s="14" t="s">
        <v>73</v>
      </c>
      <c r="AY142" s="220" t="s">
        <v>171</v>
      </c>
    </row>
    <row r="143" spans="1:65" s="15" customFormat="1" ht="11.25">
      <c r="B143" s="221"/>
      <c r="C143" s="222"/>
      <c r="D143" s="193" t="s">
        <v>184</v>
      </c>
      <c r="E143" s="223" t="s">
        <v>19</v>
      </c>
      <c r="F143" s="224" t="s">
        <v>189</v>
      </c>
      <c r="G143" s="222"/>
      <c r="H143" s="225">
        <v>4</v>
      </c>
      <c r="I143" s="226"/>
      <c r="J143" s="222"/>
      <c r="K143" s="222"/>
      <c r="L143" s="227"/>
      <c r="M143" s="228"/>
      <c r="N143" s="229"/>
      <c r="O143" s="229"/>
      <c r="P143" s="229"/>
      <c r="Q143" s="229"/>
      <c r="R143" s="229"/>
      <c r="S143" s="229"/>
      <c r="T143" s="230"/>
      <c r="AT143" s="231" t="s">
        <v>184</v>
      </c>
      <c r="AU143" s="231" t="s">
        <v>82</v>
      </c>
      <c r="AV143" s="15" t="s">
        <v>178</v>
      </c>
      <c r="AW143" s="15" t="s">
        <v>35</v>
      </c>
      <c r="AX143" s="15" t="s">
        <v>80</v>
      </c>
      <c r="AY143" s="231" t="s">
        <v>171</v>
      </c>
    </row>
    <row r="144" spans="1:65" s="12" customFormat="1" ht="22.9" customHeight="1">
      <c r="B144" s="164"/>
      <c r="C144" s="165"/>
      <c r="D144" s="166" t="s">
        <v>72</v>
      </c>
      <c r="E144" s="178" t="s">
        <v>1869</v>
      </c>
      <c r="F144" s="178" t="s">
        <v>1870</v>
      </c>
      <c r="G144" s="165"/>
      <c r="H144" s="165"/>
      <c r="I144" s="168"/>
      <c r="J144" s="179">
        <f>BK144</f>
        <v>0</v>
      </c>
      <c r="K144" s="165"/>
      <c r="L144" s="170"/>
      <c r="M144" s="171"/>
      <c r="N144" s="172"/>
      <c r="O144" s="172"/>
      <c r="P144" s="173">
        <f>SUM(P145:P191)</f>
        <v>0</v>
      </c>
      <c r="Q144" s="172"/>
      <c r="R144" s="173">
        <f>SUM(R145:R191)</f>
        <v>0</v>
      </c>
      <c r="S144" s="172"/>
      <c r="T144" s="174">
        <f>SUM(T145:T191)</f>
        <v>0</v>
      </c>
      <c r="AR144" s="175" t="s">
        <v>210</v>
      </c>
      <c r="AT144" s="176" t="s">
        <v>72</v>
      </c>
      <c r="AU144" s="176" t="s">
        <v>80</v>
      </c>
      <c r="AY144" s="175" t="s">
        <v>171</v>
      </c>
      <c r="BK144" s="177">
        <f>SUM(BK145:BK191)</f>
        <v>0</v>
      </c>
    </row>
    <row r="145" spans="1:65" s="2" customFormat="1" ht="16.5" customHeight="1">
      <c r="A145" s="36"/>
      <c r="B145" s="37"/>
      <c r="C145" s="180" t="s">
        <v>226</v>
      </c>
      <c r="D145" s="180" t="s">
        <v>173</v>
      </c>
      <c r="E145" s="181" t="s">
        <v>1871</v>
      </c>
      <c r="F145" s="182" t="s">
        <v>1872</v>
      </c>
      <c r="G145" s="183" t="s">
        <v>1873</v>
      </c>
      <c r="H145" s="261"/>
      <c r="I145" s="185"/>
      <c r="J145" s="186">
        <f>ROUND(I145*H145,2)</f>
        <v>0</v>
      </c>
      <c r="K145" s="182" t="s">
        <v>177</v>
      </c>
      <c r="L145" s="41"/>
      <c r="M145" s="187" t="s">
        <v>19</v>
      </c>
      <c r="N145" s="188" t="s">
        <v>44</v>
      </c>
      <c r="O145" s="66"/>
      <c r="P145" s="189">
        <f>O145*H145</f>
        <v>0</v>
      </c>
      <c r="Q145" s="189">
        <v>0</v>
      </c>
      <c r="R145" s="189">
        <f>Q145*H145</f>
        <v>0</v>
      </c>
      <c r="S145" s="189">
        <v>0</v>
      </c>
      <c r="T145" s="190">
        <f>S145*H145</f>
        <v>0</v>
      </c>
      <c r="U145" s="36"/>
      <c r="V145" s="36"/>
      <c r="W145" s="36"/>
      <c r="X145" s="36"/>
      <c r="Y145" s="36"/>
      <c r="Z145" s="36"/>
      <c r="AA145" s="36"/>
      <c r="AB145" s="36"/>
      <c r="AC145" s="36"/>
      <c r="AD145" s="36"/>
      <c r="AE145" s="36"/>
      <c r="AR145" s="191" t="s">
        <v>826</v>
      </c>
      <c r="AT145" s="191" t="s">
        <v>173</v>
      </c>
      <c r="AU145" s="191" t="s">
        <v>82</v>
      </c>
      <c r="AY145" s="19" t="s">
        <v>171</v>
      </c>
      <c r="BE145" s="192">
        <f>IF(N145="základní",J145,0)</f>
        <v>0</v>
      </c>
      <c r="BF145" s="192">
        <f>IF(N145="snížená",J145,0)</f>
        <v>0</v>
      </c>
      <c r="BG145" s="192">
        <f>IF(N145="zákl. přenesená",J145,0)</f>
        <v>0</v>
      </c>
      <c r="BH145" s="192">
        <f>IF(N145="sníž. přenesená",J145,0)</f>
        <v>0</v>
      </c>
      <c r="BI145" s="192">
        <f>IF(N145="nulová",J145,0)</f>
        <v>0</v>
      </c>
      <c r="BJ145" s="19" t="s">
        <v>80</v>
      </c>
      <c r="BK145" s="192">
        <f>ROUND(I145*H145,2)</f>
        <v>0</v>
      </c>
      <c r="BL145" s="19" t="s">
        <v>826</v>
      </c>
      <c r="BM145" s="191" t="s">
        <v>1874</v>
      </c>
    </row>
    <row r="146" spans="1:65" s="2" customFormat="1" ht="11.25">
      <c r="A146" s="36"/>
      <c r="B146" s="37"/>
      <c r="C146" s="38"/>
      <c r="D146" s="193" t="s">
        <v>180</v>
      </c>
      <c r="E146" s="38"/>
      <c r="F146" s="194" t="s">
        <v>1872</v>
      </c>
      <c r="G146" s="38"/>
      <c r="H146" s="38"/>
      <c r="I146" s="195"/>
      <c r="J146" s="38"/>
      <c r="K146" s="38"/>
      <c r="L146" s="41"/>
      <c r="M146" s="196"/>
      <c r="N146" s="197"/>
      <c r="O146" s="66"/>
      <c r="P146" s="66"/>
      <c r="Q146" s="66"/>
      <c r="R146" s="66"/>
      <c r="S146" s="66"/>
      <c r="T146" s="67"/>
      <c r="U146" s="36"/>
      <c r="V146" s="36"/>
      <c r="W146" s="36"/>
      <c r="X146" s="36"/>
      <c r="Y146" s="36"/>
      <c r="Z146" s="36"/>
      <c r="AA146" s="36"/>
      <c r="AB146" s="36"/>
      <c r="AC146" s="36"/>
      <c r="AD146" s="36"/>
      <c r="AE146" s="36"/>
      <c r="AT146" s="19" t="s">
        <v>180</v>
      </c>
      <c r="AU146" s="19" t="s">
        <v>82</v>
      </c>
    </row>
    <row r="147" spans="1:65" s="2" customFormat="1" ht="11.25">
      <c r="A147" s="36"/>
      <c r="B147" s="37"/>
      <c r="C147" s="38"/>
      <c r="D147" s="198" t="s">
        <v>182</v>
      </c>
      <c r="E147" s="38"/>
      <c r="F147" s="199" t="s">
        <v>1875</v>
      </c>
      <c r="G147" s="38"/>
      <c r="H147" s="38"/>
      <c r="I147" s="195"/>
      <c r="J147" s="38"/>
      <c r="K147" s="38"/>
      <c r="L147" s="41"/>
      <c r="M147" s="196"/>
      <c r="N147" s="197"/>
      <c r="O147" s="66"/>
      <c r="P147" s="66"/>
      <c r="Q147" s="66"/>
      <c r="R147" s="66"/>
      <c r="S147" s="66"/>
      <c r="T147" s="67"/>
      <c r="U147" s="36"/>
      <c r="V147" s="36"/>
      <c r="W147" s="36"/>
      <c r="X147" s="36"/>
      <c r="Y147" s="36"/>
      <c r="Z147" s="36"/>
      <c r="AA147" s="36"/>
      <c r="AB147" s="36"/>
      <c r="AC147" s="36"/>
      <c r="AD147" s="36"/>
      <c r="AE147" s="36"/>
      <c r="AT147" s="19" t="s">
        <v>182</v>
      </c>
      <c r="AU147" s="19" t="s">
        <v>82</v>
      </c>
    </row>
    <row r="148" spans="1:65" s="2" customFormat="1" ht="351">
      <c r="A148" s="36"/>
      <c r="B148" s="37"/>
      <c r="C148" s="38"/>
      <c r="D148" s="193" t="s">
        <v>1008</v>
      </c>
      <c r="E148" s="38"/>
      <c r="F148" s="256" t="s">
        <v>1876</v>
      </c>
      <c r="G148" s="38"/>
      <c r="H148" s="38"/>
      <c r="I148" s="195"/>
      <c r="J148" s="38"/>
      <c r="K148" s="38"/>
      <c r="L148" s="41"/>
      <c r="M148" s="196"/>
      <c r="N148" s="197"/>
      <c r="O148" s="66"/>
      <c r="P148" s="66"/>
      <c r="Q148" s="66"/>
      <c r="R148" s="66"/>
      <c r="S148" s="66"/>
      <c r="T148" s="67"/>
      <c r="U148" s="36"/>
      <c r="V148" s="36"/>
      <c r="W148" s="36"/>
      <c r="X148" s="36"/>
      <c r="Y148" s="36"/>
      <c r="Z148" s="36"/>
      <c r="AA148" s="36"/>
      <c r="AB148" s="36"/>
      <c r="AC148" s="36"/>
      <c r="AD148" s="36"/>
      <c r="AE148" s="36"/>
      <c r="AT148" s="19" t="s">
        <v>1008</v>
      </c>
      <c r="AU148" s="19" t="s">
        <v>82</v>
      </c>
    </row>
    <row r="149" spans="1:65" s="13" customFormat="1" ht="11.25">
      <c r="B149" s="200"/>
      <c r="C149" s="201"/>
      <c r="D149" s="193" t="s">
        <v>184</v>
      </c>
      <c r="E149" s="202" t="s">
        <v>19</v>
      </c>
      <c r="F149" s="203" t="s">
        <v>1877</v>
      </c>
      <c r="G149" s="201"/>
      <c r="H149" s="202" t="s">
        <v>19</v>
      </c>
      <c r="I149" s="204"/>
      <c r="J149" s="201"/>
      <c r="K149" s="201"/>
      <c r="L149" s="205"/>
      <c r="M149" s="206"/>
      <c r="N149" s="207"/>
      <c r="O149" s="207"/>
      <c r="P149" s="207"/>
      <c r="Q149" s="207"/>
      <c r="R149" s="207"/>
      <c r="S149" s="207"/>
      <c r="T149" s="208"/>
      <c r="AT149" s="209" t="s">
        <v>184</v>
      </c>
      <c r="AU149" s="209" t="s">
        <v>82</v>
      </c>
      <c r="AV149" s="13" t="s">
        <v>80</v>
      </c>
      <c r="AW149" s="13" t="s">
        <v>35</v>
      </c>
      <c r="AX149" s="13" t="s">
        <v>73</v>
      </c>
      <c r="AY149" s="209" t="s">
        <v>171</v>
      </c>
    </row>
    <row r="150" spans="1:65" s="13" customFormat="1" ht="22.5">
      <c r="B150" s="200"/>
      <c r="C150" s="201"/>
      <c r="D150" s="193" t="s">
        <v>184</v>
      </c>
      <c r="E150" s="202" t="s">
        <v>19</v>
      </c>
      <c r="F150" s="203" t="s">
        <v>1878</v>
      </c>
      <c r="G150" s="201"/>
      <c r="H150" s="202" t="s">
        <v>19</v>
      </c>
      <c r="I150" s="204"/>
      <c r="J150" s="201"/>
      <c r="K150" s="201"/>
      <c r="L150" s="205"/>
      <c r="M150" s="206"/>
      <c r="N150" s="207"/>
      <c r="O150" s="207"/>
      <c r="P150" s="207"/>
      <c r="Q150" s="207"/>
      <c r="R150" s="207"/>
      <c r="S150" s="207"/>
      <c r="T150" s="208"/>
      <c r="AT150" s="209" t="s">
        <v>184</v>
      </c>
      <c r="AU150" s="209" t="s">
        <v>82</v>
      </c>
      <c r="AV150" s="13" t="s">
        <v>80</v>
      </c>
      <c r="AW150" s="13" t="s">
        <v>35</v>
      </c>
      <c r="AX150" s="13" t="s">
        <v>73</v>
      </c>
      <c r="AY150" s="209" t="s">
        <v>171</v>
      </c>
    </row>
    <row r="151" spans="1:65" s="13" customFormat="1" ht="11.25">
      <c r="B151" s="200"/>
      <c r="C151" s="201"/>
      <c r="D151" s="193" t="s">
        <v>184</v>
      </c>
      <c r="E151" s="202" t="s">
        <v>19</v>
      </c>
      <c r="F151" s="203" t="s">
        <v>1879</v>
      </c>
      <c r="G151" s="201"/>
      <c r="H151" s="202" t="s">
        <v>19</v>
      </c>
      <c r="I151" s="204"/>
      <c r="J151" s="201"/>
      <c r="K151" s="201"/>
      <c r="L151" s="205"/>
      <c r="M151" s="206"/>
      <c r="N151" s="207"/>
      <c r="O151" s="207"/>
      <c r="P151" s="207"/>
      <c r="Q151" s="207"/>
      <c r="R151" s="207"/>
      <c r="S151" s="207"/>
      <c r="T151" s="208"/>
      <c r="AT151" s="209" t="s">
        <v>184</v>
      </c>
      <c r="AU151" s="209" t="s">
        <v>82</v>
      </c>
      <c r="AV151" s="13" t="s">
        <v>80</v>
      </c>
      <c r="AW151" s="13" t="s">
        <v>35</v>
      </c>
      <c r="AX151" s="13" t="s">
        <v>73</v>
      </c>
      <c r="AY151" s="209" t="s">
        <v>171</v>
      </c>
    </row>
    <row r="152" spans="1:65" s="13" customFormat="1" ht="11.25">
      <c r="B152" s="200"/>
      <c r="C152" s="201"/>
      <c r="D152" s="193" t="s">
        <v>184</v>
      </c>
      <c r="E152" s="202" t="s">
        <v>19</v>
      </c>
      <c r="F152" s="203" t="s">
        <v>1880</v>
      </c>
      <c r="G152" s="201"/>
      <c r="H152" s="202" t="s">
        <v>19</v>
      </c>
      <c r="I152" s="204"/>
      <c r="J152" s="201"/>
      <c r="K152" s="201"/>
      <c r="L152" s="205"/>
      <c r="M152" s="206"/>
      <c r="N152" s="207"/>
      <c r="O152" s="207"/>
      <c r="P152" s="207"/>
      <c r="Q152" s="207"/>
      <c r="R152" s="207"/>
      <c r="S152" s="207"/>
      <c r="T152" s="208"/>
      <c r="AT152" s="209" t="s">
        <v>184</v>
      </c>
      <c r="AU152" s="209" t="s">
        <v>82</v>
      </c>
      <c r="AV152" s="13" t="s">
        <v>80</v>
      </c>
      <c r="AW152" s="13" t="s">
        <v>35</v>
      </c>
      <c r="AX152" s="13" t="s">
        <v>73</v>
      </c>
      <c r="AY152" s="209" t="s">
        <v>171</v>
      </c>
    </row>
    <row r="153" spans="1:65" s="13" customFormat="1" ht="11.25">
      <c r="B153" s="200"/>
      <c r="C153" s="201"/>
      <c r="D153" s="193" t="s">
        <v>184</v>
      </c>
      <c r="E153" s="202" t="s">
        <v>19</v>
      </c>
      <c r="F153" s="203" t="s">
        <v>1881</v>
      </c>
      <c r="G153" s="201"/>
      <c r="H153" s="202" t="s">
        <v>19</v>
      </c>
      <c r="I153" s="204"/>
      <c r="J153" s="201"/>
      <c r="K153" s="201"/>
      <c r="L153" s="205"/>
      <c r="M153" s="206"/>
      <c r="N153" s="207"/>
      <c r="O153" s="207"/>
      <c r="P153" s="207"/>
      <c r="Q153" s="207"/>
      <c r="R153" s="207"/>
      <c r="S153" s="207"/>
      <c r="T153" s="208"/>
      <c r="AT153" s="209" t="s">
        <v>184</v>
      </c>
      <c r="AU153" s="209" t="s">
        <v>82</v>
      </c>
      <c r="AV153" s="13" t="s">
        <v>80</v>
      </c>
      <c r="AW153" s="13" t="s">
        <v>35</v>
      </c>
      <c r="AX153" s="13" t="s">
        <v>73</v>
      </c>
      <c r="AY153" s="209" t="s">
        <v>171</v>
      </c>
    </row>
    <row r="154" spans="1:65" s="13" customFormat="1" ht="11.25">
      <c r="B154" s="200"/>
      <c r="C154" s="201"/>
      <c r="D154" s="193" t="s">
        <v>184</v>
      </c>
      <c r="E154" s="202" t="s">
        <v>19</v>
      </c>
      <c r="F154" s="203" t="s">
        <v>1882</v>
      </c>
      <c r="G154" s="201"/>
      <c r="H154" s="202" t="s">
        <v>19</v>
      </c>
      <c r="I154" s="204"/>
      <c r="J154" s="201"/>
      <c r="K154" s="201"/>
      <c r="L154" s="205"/>
      <c r="M154" s="206"/>
      <c r="N154" s="207"/>
      <c r="O154" s="207"/>
      <c r="P154" s="207"/>
      <c r="Q154" s="207"/>
      <c r="R154" s="207"/>
      <c r="S154" s="207"/>
      <c r="T154" s="208"/>
      <c r="AT154" s="209" t="s">
        <v>184</v>
      </c>
      <c r="AU154" s="209" t="s">
        <v>82</v>
      </c>
      <c r="AV154" s="13" t="s">
        <v>80</v>
      </c>
      <c r="AW154" s="13" t="s">
        <v>35</v>
      </c>
      <c r="AX154" s="13" t="s">
        <v>73</v>
      </c>
      <c r="AY154" s="209" t="s">
        <v>171</v>
      </c>
    </row>
    <row r="155" spans="1:65" s="13" customFormat="1" ht="11.25">
      <c r="B155" s="200"/>
      <c r="C155" s="201"/>
      <c r="D155" s="193" t="s">
        <v>184</v>
      </c>
      <c r="E155" s="202" t="s">
        <v>19</v>
      </c>
      <c r="F155" s="203" t="s">
        <v>1883</v>
      </c>
      <c r="G155" s="201"/>
      <c r="H155" s="202" t="s">
        <v>19</v>
      </c>
      <c r="I155" s="204"/>
      <c r="J155" s="201"/>
      <c r="K155" s="201"/>
      <c r="L155" s="205"/>
      <c r="M155" s="206"/>
      <c r="N155" s="207"/>
      <c r="O155" s="207"/>
      <c r="P155" s="207"/>
      <c r="Q155" s="207"/>
      <c r="R155" s="207"/>
      <c r="S155" s="207"/>
      <c r="T155" s="208"/>
      <c r="AT155" s="209" t="s">
        <v>184</v>
      </c>
      <c r="AU155" s="209" t="s">
        <v>82</v>
      </c>
      <c r="AV155" s="13" t="s">
        <v>80</v>
      </c>
      <c r="AW155" s="13" t="s">
        <v>35</v>
      </c>
      <c r="AX155" s="13" t="s">
        <v>73</v>
      </c>
      <c r="AY155" s="209" t="s">
        <v>171</v>
      </c>
    </row>
    <row r="156" spans="1:65" s="13" customFormat="1" ht="11.25">
      <c r="B156" s="200"/>
      <c r="C156" s="201"/>
      <c r="D156" s="193" t="s">
        <v>184</v>
      </c>
      <c r="E156" s="202" t="s">
        <v>19</v>
      </c>
      <c r="F156" s="203" t="s">
        <v>1884</v>
      </c>
      <c r="G156" s="201"/>
      <c r="H156" s="202" t="s">
        <v>19</v>
      </c>
      <c r="I156" s="204"/>
      <c r="J156" s="201"/>
      <c r="K156" s="201"/>
      <c r="L156" s="205"/>
      <c r="M156" s="206"/>
      <c r="N156" s="207"/>
      <c r="O156" s="207"/>
      <c r="P156" s="207"/>
      <c r="Q156" s="207"/>
      <c r="R156" s="207"/>
      <c r="S156" s="207"/>
      <c r="T156" s="208"/>
      <c r="AT156" s="209" t="s">
        <v>184</v>
      </c>
      <c r="AU156" s="209" t="s">
        <v>82</v>
      </c>
      <c r="AV156" s="13" t="s">
        <v>80</v>
      </c>
      <c r="AW156" s="13" t="s">
        <v>35</v>
      </c>
      <c r="AX156" s="13" t="s">
        <v>73</v>
      </c>
      <c r="AY156" s="209" t="s">
        <v>171</v>
      </c>
    </row>
    <row r="157" spans="1:65" s="13" customFormat="1" ht="11.25">
      <c r="B157" s="200"/>
      <c r="C157" s="201"/>
      <c r="D157" s="193" t="s">
        <v>184</v>
      </c>
      <c r="E157" s="202" t="s">
        <v>19</v>
      </c>
      <c r="F157" s="203" t="s">
        <v>1885</v>
      </c>
      <c r="G157" s="201"/>
      <c r="H157" s="202" t="s">
        <v>19</v>
      </c>
      <c r="I157" s="204"/>
      <c r="J157" s="201"/>
      <c r="K157" s="201"/>
      <c r="L157" s="205"/>
      <c r="M157" s="206"/>
      <c r="N157" s="207"/>
      <c r="O157" s="207"/>
      <c r="P157" s="207"/>
      <c r="Q157" s="207"/>
      <c r="R157" s="207"/>
      <c r="S157" s="207"/>
      <c r="T157" s="208"/>
      <c r="AT157" s="209" t="s">
        <v>184</v>
      </c>
      <c r="AU157" s="209" t="s">
        <v>82</v>
      </c>
      <c r="AV157" s="13" t="s">
        <v>80</v>
      </c>
      <c r="AW157" s="13" t="s">
        <v>35</v>
      </c>
      <c r="AX157" s="13" t="s">
        <v>73</v>
      </c>
      <c r="AY157" s="209" t="s">
        <v>171</v>
      </c>
    </row>
    <row r="158" spans="1:65" s="13" customFormat="1" ht="11.25">
      <c r="B158" s="200"/>
      <c r="C158" s="201"/>
      <c r="D158" s="193" t="s">
        <v>184</v>
      </c>
      <c r="E158" s="202" t="s">
        <v>19</v>
      </c>
      <c r="F158" s="203" t="s">
        <v>1886</v>
      </c>
      <c r="G158" s="201"/>
      <c r="H158" s="202" t="s">
        <v>19</v>
      </c>
      <c r="I158" s="204"/>
      <c r="J158" s="201"/>
      <c r="K158" s="201"/>
      <c r="L158" s="205"/>
      <c r="M158" s="206"/>
      <c r="N158" s="207"/>
      <c r="O158" s="207"/>
      <c r="P158" s="207"/>
      <c r="Q158" s="207"/>
      <c r="R158" s="207"/>
      <c r="S158" s="207"/>
      <c r="T158" s="208"/>
      <c r="AT158" s="209" t="s">
        <v>184</v>
      </c>
      <c r="AU158" s="209" t="s">
        <v>82</v>
      </c>
      <c r="AV158" s="13" t="s">
        <v>80</v>
      </c>
      <c r="AW158" s="13" t="s">
        <v>35</v>
      </c>
      <c r="AX158" s="13" t="s">
        <v>73</v>
      </c>
      <c r="AY158" s="209" t="s">
        <v>171</v>
      </c>
    </row>
    <row r="159" spans="1:65" s="13" customFormat="1" ht="22.5">
      <c r="B159" s="200"/>
      <c r="C159" s="201"/>
      <c r="D159" s="193" t="s">
        <v>184</v>
      </c>
      <c r="E159" s="202" t="s">
        <v>19</v>
      </c>
      <c r="F159" s="203" t="s">
        <v>1887</v>
      </c>
      <c r="G159" s="201"/>
      <c r="H159" s="202" t="s">
        <v>19</v>
      </c>
      <c r="I159" s="204"/>
      <c r="J159" s="201"/>
      <c r="K159" s="201"/>
      <c r="L159" s="205"/>
      <c r="M159" s="206"/>
      <c r="N159" s="207"/>
      <c r="O159" s="207"/>
      <c r="P159" s="207"/>
      <c r="Q159" s="207"/>
      <c r="R159" s="207"/>
      <c r="S159" s="207"/>
      <c r="T159" s="208"/>
      <c r="AT159" s="209" t="s">
        <v>184</v>
      </c>
      <c r="AU159" s="209" t="s">
        <v>82</v>
      </c>
      <c r="AV159" s="13" t="s">
        <v>80</v>
      </c>
      <c r="AW159" s="13" t="s">
        <v>35</v>
      </c>
      <c r="AX159" s="13" t="s">
        <v>73</v>
      </c>
      <c r="AY159" s="209" t="s">
        <v>171</v>
      </c>
    </row>
    <row r="160" spans="1:65" s="13" customFormat="1" ht="11.25">
      <c r="B160" s="200"/>
      <c r="C160" s="201"/>
      <c r="D160" s="193" t="s">
        <v>184</v>
      </c>
      <c r="E160" s="202" t="s">
        <v>19</v>
      </c>
      <c r="F160" s="203" t="s">
        <v>1888</v>
      </c>
      <c r="G160" s="201"/>
      <c r="H160" s="202" t="s">
        <v>19</v>
      </c>
      <c r="I160" s="204"/>
      <c r="J160" s="201"/>
      <c r="K160" s="201"/>
      <c r="L160" s="205"/>
      <c r="M160" s="206"/>
      <c r="N160" s="207"/>
      <c r="O160" s="207"/>
      <c r="P160" s="207"/>
      <c r="Q160" s="207"/>
      <c r="R160" s="207"/>
      <c r="S160" s="207"/>
      <c r="T160" s="208"/>
      <c r="AT160" s="209" t="s">
        <v>184</v>
      </c>
      <c r="AU160" s="209" t="s">
        <v>82</v>
      </c>
      <c r="AV160" s="13" t="s">
        <v>80</v>
      </c>
      <c r="AW160" s="13" t="s">
        <v>35</v>
      </c>
      <c r="AX160" s="13" t="s">
        <v>73</v>
      </c>
      <c r="AY160" s="209" t="s">
        <v>171</v>
      </c>
    </row>
    <row r="161" spans="2:51" s="13" customFormat="1" ht="11.25">
      <c r="B161" s="200"/>
      <c r="C161" s="201"/>
      <c r="D161" s="193" t="s">
        <v>184</v>
      </c>
      <c r="E161" s="202" t="s">
        <v>19</v>
      </c>
      <c r="F161" s="203" t="s">
        <v>1889</v>
      </c>
      <c r="G161" s="201"/>
      <c r="H161" s="202" t="s">
        <v>19</v>
      </c>
      <c r="I161" s="204"/>
      <c r="J161" s="201"/>
      <c r="K161" s="201"/>
      <c r="L161" s="205"/>
      <c r="M161" s="206"/>
      <c r="N161" s="207"/>
      <c r="O161" s="207"/>
      <c r="P161" s="207"/>
      <c r="Q161" s="207"/>
      <c r="R161" s="207"/>
      <c r="S161" s="207"/>
      <c r="T161" s="208"/>
      <c r="AT161" s="209" t="s">
        <v>184</v>
      </c>
      <c r="AU161" s="209" t="s">
        <v>82</v>
      </c>
      <c r="AV161" s="13" t="s">
        <v>80</v>
      </c>
      <c r="AW161" s="13" t="s">
        <v>35</v>
      </c>
      <c r="AX161" s="13" t="s">
        <v>73</v>
      </c>
      <c r="AY161" s="209" t="s">
        <v>171</v>
      </c>
    </row>
    <row r="162" spans="2:51" s="13" customFormat="1" ht="11.25">
      <c r="B162" s="200"/>
      <c r="C162" s="201"/>
      <c r="D162" s="193" t="s">
        <v>184</v>
      </c>
      <c r="E162" s="202" t="s">
        <v>19</v>
      </c>
      <c r="F162" s="203" t="s">
        <v>1890</v>
      </c>
      <c r="G162" s="201"/>
      <c r="H162" s="202" t="s">
        <v>19</v>
      </c>
      <c r="I162" s="204"/>
      <c r="J162" s="201"/>
      <c r="K162" s="201"/>
      <c r="L162" s="205"/>
      <c r="M162" s="206"/>
      <c r="N162" s="207"/>
      <c r="O162" s="207"/>
      <c r="P162" s="207"/>
      <c r="Q162" s="207"/>
      <c r="R162" s="207"/>
      <c r="S162" s="207"/>
      <c r="T162" s="208"/>
      <c r="AT162" s="209" t="s">
        <v>184</v>
      </c>
      <c r="AU162" s="209" t="s">
        <v>82</v>
      </c>
      <c r="AV162" s="13" t="s">
        <v>80</v>
      </c>
      <c r="AW162" s="13" t="s">
        <v>35</v>
      </c>
      <c r="AX162" s="13" t="s">
        <v>73</v>
      </c>
      <c r="AY162" s="209" t="s">
        <v>171</v>
      </c>
    </row>
    <row r="163" spans="2:51" s="13" customFormat="1" ht="11.25">
      <c r="B163" s="200"/>
      <c r="C163" s="201"/>
      <c r="D163" s="193" t="s">
        <v>184</v>
      </c>
      <c r="E163" s="202" t="s">
        <v>19</v>
      </c>
      <c r="F163" s="203" t="s">
        <v>1891</v>
      </c>
      <c r="G163" s="201"/>
      <c r="H163" s="202" t="s">
        <v>19</v>
      </c>
      <c r="I163" s="204"/>
      <c r="J163" s="201"/>
      <c r="K163" s="201"/>
      <c r="L163" s="205"/>
      <c r="M163" s="206"/>
      <c r="N163" s="207"/>
      <c r="O163" s="207"/>
      <c r="P163" s="207"/>
      <c r="Q163" s="207"/>
      <c r="R163" s="207"/>
      <c r="S163" s="207"/>
      <c r="T163" s="208"/>
      <c r="AT163" s="209" t="s">
        <v>184</v>
      </c>
      <c r="AU163" s="209" t="s">
        <v>82</v>
      </c>
      <c r="AV163" s="13" t="s">
        <v>80</v>
      </c>
      <c r="AW163" s="13" t="s">
        <v>35</v>
      </c>
      <c r="AX163" s="13" t="s">
        <v>73</v>
      </c>
      <c r="AY163" s="209" t="s">
        <v>171</v>
      </c>
    </row>
    <row r="164" spans="2:51" s="13" customFormat="1" ht="11.25">
      <c r="B164" s="200"/>
      <c r="C164" s="201"/>
      <c r="D164" s="193" t="s">
        <v>184</v>
      </c>
      <c r="E164" s="202" t="s">
        <v>19</v>
      </c>
      <c r="F164" s="203" t="s">
        <v>1892</v>
      </c>
      <c r="G164" s="201"/>
      <c r="H164" s="202" t="s">
        <v>19</v>
      </c>
      <c r="I164" s="204"/>
      <c r="J164" s="201"/>
      <c r="K164" s="201"/>
      <c r="L164" s="205"/>
      <c r="M164" s="206"/>
      <c r="N164" s="207"/>
      <c r="O164" s="207"/>
      <c r="P164" s="207"/>
      <c r="Q164" s="207"/>
      <c r="R164" s="207"/>
      <c r="S164" s="207"/>
      <c r="T164" s="208"/>
      <c r="AT164" s="209" t="s">
        <v>184</v>
      </c>
      <c r="AU164" s="209" t="s">
        <v>82</v>
      </c>
      <c r="AV164" s="13" t="s">
        <v>80</v>
      </c>
      <c r="AW164" s="13" t="s">
        <v>35</v>
      </c>
      <c r="AX164" s="13" t="s">
        <v>73</v>
      </c>
      <c r="AY164" s="209" t="s">
        <v>171</v>
      </c>
    </row>
    <row r="165" spans="2:51" s="13" customFormat="1" ht="11.25">
      <c r="B165" s="200"/>
      <c r="C165" s="201"/>
      <c r="D165" s="193" t="s">
        <v>184</v>
      </c>
      <c r="E165" s="202" t="s">
        <v>19</v>
      </c>
      <c r="F165" s="203" t="s">
        <v>1893</v>
      </c>
      <c r="G165" s="201"/>
      <c r="H165" s="202" t="s">
        <v>19</v>
      </c>
      <c r="I165" s="204"/>
      <c r="J165" s="201"/>
      <c r="K165" s="201"/>
      <c r="L165" s="205"/>
      <c r="M165" s="206"/>
      <c r="N165" s="207"/>
      <c r="O165" s="207"/>
      <c r="P165" s="207"/>
      <c r="Q165" s="207"/>
      <c r="R165" s="207"/>
      <c r="S165" s="207"/>
      <c r="T165" s="208"/>
      <c r="AT165" s="209" t="s">
        <v>184</v>
      </c>
      <c r="AU165" s="209" t="s">
        <v>82</v>
      </c>
      <c r="AV165" s="13" t="s">
        <v>80</v>
      </c>
      <c r="AW165" s="13" t="s">
        <v>35</v>
      </c>
      <c r="AX165" s="13" t="s">
        <v>73</v>
      </c>
      <c r="AY165" s="209" t="s">
        <v>171</v>
      </c>
    </row>
    <row r="166" spans="2:51" s="13" customFormat="1" ht="11.25">
      <c r="B166" s="200"/>
      <c r="C166" s="201"/>
      <c r="D166" s="193" t="s">
        <v>184</v>
      </c>
      <c r="E166" s="202" t="s">
        <v>19</v>
      </c>
      <c r="F166" s="203" t="s">
        <v>1894</v>
      </c>
      <c r="G166" s="201"/>
      <c r="H166" s="202" t="s">
        <v>19</v>
      </c>
      <c r="I166" s="204"/>
      <c r="J166" s="201"/>
      <c r="K166" s="201"/>
      <c r="L166" s="205"/>
      <c r="M166" s="206"/>
      <c r="N166" s="207"/>
      <c r="O166" s="207"/>
      <c r="P166" s="207"/>
      <c r="Q166" s="207"/>
      <c r="R166" s="207"/>
      <c r="S166" s="207"/>
      <c r="T166" s="208"/>
      <c r="AT166" s="209" t="s">
        <v>184</v>
      </c>
      <c r="AU166" s="209" t="s">
        <v>82</v>
      </c>
      <c r="AV166" s="13" t="s">
        <v>80</v>
      </c>
      <c r="AW166" s="13" t="s">
        <v>35</v>
      </c>
      <c r="AX166" s="13" t="s">
        <v>73</v>
      </c>
      <c r="AY166" s="209" t="s">
        <v>171</v>
      </c>
    </row>
    <row r="167" spans="2:51" s="13" customFormat="1" ht="11.25">
      <c r="B167" s="200"/>
      <c r="C167" s="201"/>
      <c r="D167" s="193" t="s">
        <v>184</v>
      </c>
      <c r="E167" s="202" t="s">
        <v>19</v>
      </c>
      <c r="F167" s="203" t="s">
        <v>1895</v>
      </c>
      <c r="G167" s="201"/>
      <c r="H167" s="202" t="s">
        <v>19</v>
      </c>
      <c r="I167" s="204"/>
      <c r="J167" s="201"/>
      <c r="K167" s="201"/>
      <c r="L167" s="205"/>
      <c r="M167" s="206"/>
      <c r="N167" s="207"/>
      <c r="O167" s="207"/>
      <c r="P167" s="207"/>
      <c r="Q167" s="207"/>
      <c r="R167" s="207"/>
      <c r="S167" s="207"/>
      <c r="T167" s="208"/>
      <c r="AT167" s="209" t="s">
        <v>184</v>
      </c>
      <c r="AU167" s="209" t="s">
        <v>82</v>
      </c>
      <c r="AV167" s="13" t="s">
        <v>80</v>
      </c>
      <c r="AW167" s="13" t="s">
        <v>35</v>
      </c>
      <c r="AX167" s="13" t="s">
        <v>73</v>
      </c>
      <c r="AY167" s="209" t="s">
        <v>171</v>
      </c>
    </row>
    <row r="168" spans="2:51" s="13" customFormat="1" ht="22.5">
      <c r="B168" s="200"/>
      <c r="C168" s="201"/>
      <c r="D168" s="193" t="s">
        <v>184</v>
      </c>
      <c r="E168" s="202" t="s">
        <v>19</v>
      </c>
      <c r="F168" s="203" t="s">
        <v>1878</v>
      </c>
      <c r="G168" s="201"/>
      <c r="H168" s="202" t="s">
        <v>19</v>
      </c>
      <c r="I168" s="204"/>
      <c r="J168" s="201"/>
      <c r="K168" s="201"/>
      <c r="L168" s="205"/>
      <c r="M168" s="206"/>
      <c r="N168" s="207"/>
      <c r="O168" s="207"/>
      <c r="P168" s="207"/>
      <c r="Q168" s="207"/>
      <c r="R168" s="207"/>
      <c r="S168" s="207"/>
      <c r="T168" s="208"/>
      <c r="AT168" s="209" t="s">
        <v>184</v>
      </c>
      <c r="AU168" s="209" t="s">
        <v>82</v>
      </c>
      <c r="AV168" s="13" t="s">
        <v>80</v>
      </c>
      <c r="AW168" s="13" t="s">
        <v>35</v>
      </c>
      <c r="AX168" s="13" t="s">
        <v>73</v>
      </c>
      <c r="AY168" s="209" t="s">
        <v>171</v>
      </c>
    </row>
    <row r="169" spans="2:51" s="13" customFormat="1" ht="11.25">
      <c r="B169" s="200"/>
      <c r="C169" s="201"/>
      <c r="D169" s="193" t="s">
        <v>184</v>
      </c>
      <c r="E169" s="202" t="s">
        <v>19</v>
      </c>
      <c r="F169" s="203" t="s">
        <v>1896</v>
      </c>
      <c r="G169" s="201"/>
      <c r="H169" s="202" t="s">
        <v>19</v>
      </c>
      <c r="I169" s="204"/>
      <c r="J169" s="201"/>
      <c r="K169" s="201"/>
      <c r="L169" s="205"/>
      <c r="M169" s="206"/>
      <c r="N169" s="207"/>
      <c r="O169" s="207"/>
      <c r="P169" s="207"/>
      <c r="Q169" s="207"/>
      <c r="R169" s="207"/>
      <c r="S169" s="207"/>
      <c r="T169" s="208"/>
      <c r="AT169" s="209" t="s">
        <v>184</v>
      </c>
      <c r="AU169" s="209" t="s">
        <v>82</v>
      </c>
      <c r="AV169" s="13" t="s">
        <v>80</v>
      </c>
      <c r="AW169" s="13" t="s">
        <v>35</v>
      </c>
      <c r="AX169" s="13" t="s">
        <v>73</v>
      </c>
      <c r="AY169" s="209" t="s">
        <v>171</v>
      </c>
    </row>
    <row r="170" spans="2:51" s="13" customFormat="1" ht="11.25">
      <c r="B170" s="200"/>
      <c r="C170" s="201"/>
      <c r="D170" s="193" t="s">
        <v>184</v>
      </c>
      <c r="E170" s="202" t="s">
        <v>19</v>
      </c>
      <c r="F170" s="203" t="s">
        <v>1897</v>
      </c>
      <c r="G170" s="201"/>
      <c r="H170" s="202" t="s">
        <v>19</v>
      </c>
      <c r="I170" s="204"/>
      <c r="J170" s="201"/>
      <c r="K170" s="201"/>
      <c r="L170" s="205"/>
      <c r="M170" s="206"/>
      <c r="N170" s="207"/>
      <c r="O170" s="207"/>
      <c r="P170" s="207"/>
      <c r="Q170" s="207"/>
      <c r="R170" s="207"/>
      <c r="S170" s="207"/>
      <c r="T170" s="208"/>
      <c r="AT170" s="209" t="s">
        <v>184</v>
      </c>
      <c r="AU170" s="209" t="s">
        <v>82</v>
      </c>
      <c r="AV170" s="13" t="s">
        <v>80</v>
      </c>
      <c r="AW170" s="13" t="s">
        <v>35</v>
      </c>
      <c r="AX170" s="13" t="s">
        <v>73</v>
      </c>
      <c r="AY170" s="209" t="s">
        <v>171</v>
      </c>
    </row>
    <row r="171" spans="2:51" s="13" customFormat="1" ht="11.25">
      <c r="B171" s="200"/>
      <c r="C171" s="201"/>
      <c r="D171" s="193" t="s">
        <v>184</v>
      </c>
      <c r="E171" s="202" t="s">
        <v>19</v>
      </c>
      <c r="F171" s="203" t="s">
        <v>1881</v>
      </c>
      <c r="G171" s="201"/>
      <c r="H171" s="202" t="s">
        <v>19</v>
      </c>
      <c r="I171" s="204"/>
      <c r="J171" s="201"/>
      <c r="K171" s="201"/>
      <c r="L171" s="205"/>
      <c r="M171" s="206"/>
      <c r="N171" s="207"/>
      <c r="O171" s="207"/>
      <c r="P171" s="207"/>
      <c r="Q171" s="207"/>
      <c r="R171" s="207"/>
      <c r="S171" s="207"/>
      <c r="T171" s="208"/>
      <c r="AT171" s="209" t="s">
        <v>184</v>
      </c>
      <c r="AU171" s="209" t="s">
        <v>82</v>
      </c>
      <c r="AV171" s="13" t="s">
        <v>80</v>
      </c>
      <c r="AW171" s="13" t="s">
        <v>35</v>
      </c>
      <c r="AX171" s="13" t="s">
        <v>73</v>
      </c>
      <c r="AY171" s="209" t="s">
        <v>171</v>
      </c>
    </row>
    <row r="172" spans="2:51" s="13" customFormat="1" ht="11.25">
      <c r="B172" s="200"/>
      <c r="C172" s="201"/>
      <c r="D172" s="193" t="s">
        <v>184</v>
      </c>
      <c r="E172" s="202" t="s">
        <v>19</v>
      </c>
      <c r="F172" s="203" t="s">
        <v>1898</v>
      </c>
      <c r="G172" s="201"/>
      <c r="H172" s="202" t="s">
        <v>19</v>
      </c>
      <c r="I172" s="204"/>
      <c r="J172" s="201"/>
      <c r="K172" s="201"/>
      <c r="L172" s="205"/>
      <c r="M172" s="206"/>
      <c r="N172" s="207"/>
      <c r="O172" s="207"/>
      <c r="P172" s="207"/>
      <c r="Q172" s="207"/>
      <c r="R172" s="207"/>
      <c r="S172" s="207"/>
      <c r="T172" s="208"/>
      <c r="AT172" s="209" t="s">
        <v>184</v>
      </c>
      <c r="AU172" s="209" t="s">
        <v>82</v>
      </c>
      <c r="AV172" s="13" t="s">
        <v>80</v>
      </c>
      <c r="AW172" s="13" t="s">
        <v>35</v>
      </c>
      <c r="AX172" s="13" t="s">
        <v>73</v>
      </c>
      <c r="AY172" s="209" t="s">
        <v>171</v>
      </c>
    </row>
    <row r="173" spans="2:51" s="13" customFormat="1" ht="11.25">
      <c r="B173" s="200"/>
      <c r="C173" s="201"/>
      <c r="D173" s="193" t="s">
        <v>184</v>
      </c>
      <c r="E173" s="202" t="s">
        <v>19</v>
      </c>
      <c r="F173" s="203" t="s">
        <v>1899</v>
      </c>
      <c r="G173" s="201"/>
      <c r="H173" s="202" t="s">
        <v>19</v>
      </c>
      <c r="I173" s="204"/>
      <c r="J173" s="201"/>
      <c r="K173" s="201"/>
      <c r="L173" s="205"/>
      <c r="M173" s="206"/>
      <c r="N173" s="207"/>
      <c r="O173" s="207"/>
      <c r="P173" s="207"/>
      <c r="Q173" s="207"/>
      <c r="R173" s="207"/>
      <c r="S173" s="207"/>
      <c r="T173" s="208"/>
      <c r="AT173" s="209" t="s">
        <v>184</v>
      </c>
      <c r="AU173" s="209" t="s">
        <v>82</v>
      </c>
      <c r="AV173" s="13" t="s">
        <v>80</v>
      </c>
      <c r="AW173" s="13" t="s">
        <v>35</v>
      </c>
      <c r="AX173" s="13" t="s">
        <v>73</v>
      </c>
      <c r="AY173" s="209" t="s">
        <v>171</v>
      </c>
    </row>
    <row r="174" spans="2:51" s="13" customFormat="1" ht="11.25">
      <c r="B174" s="200"/>
      <c r="C174" s="201"/>
      <c r="D174" s="193" t="s">
        <v>184</v>
      </c>
      <c r="E174" s="202" t="s">
        <v>19</v>
      </c>
      <c r="F174" s="203" t="s">
        <v>1900</v>
      </c>
      <c r="G174" s="201"/>
      <c r="H174" s="202" t="s">
        <v>19</v>
      </c>
      <c r="I174" s="204"/>
      <c r="J174" s="201"/>
      <c r="K174" s="201"/>
      <c r="L174" s="205"/>
      <c r="M174" s="206"/>
      <c r="N174" s="207"/>
      <c r="O174" s="207"/>
      <c r="P174" s="207"/>
      <c r="Q174" s="207"/>
      <c r="R174" s="207"/>
      <c r="S174" s="207"/>
      <c r="T174" s="208"/>
      <c r="AT174" s="209" t="s">
        <v>184</v>
      </c>
      <c r="AU174" s="209" t="s">
        <v>82</v>
      </c>
      <c r="AV174" s="13" t="s">
        <v>80</v>
      </c>
      <c r="AW174" s="13" t="s">
        <v>35</v>
      </c>
      <c r="AX174" s="13" t="s">
        <v>73</v>
      </c>
      <c r="AY174" s="209" t="s">
        <v>171</v>
      </c>
    </row>
    <row r="175" spans="2:51" s="13" customFormat="1" ht="11.25">
      <c r="B175" s="200"/>
      <c r="C175" s="201"/>
      <c r="D175" s="193" t="s">
        <v>184</v>
      </c>
      <c r="E175" s="202" t="s">
        <v>19</v>
      </c>
      <c r="F175" s="203" t="s">
        <v>1901</v>
      </c>
      <c r="G175" s="201"/>
      <c r="H175" s="202" t="s">
        <v>19</v>
      </c>
      <c r="I175" s="204"/>
      <c r="J175" s="201"/>
      <c r="K175" s="201"/>
      <c r="L175" s="205"/>
      <c r="M175" s="206"/>
      <c r="N175" s="207"/>
      <c r="O175" s="207"/>
      <c r="P175" s="207"/>
      <c r="Q175" s="207"/>
      <c r="R175" s="207"/>
      <c r="S175" s="207"/>
      <c r="T175" s="208"/>
      <c r="AT175" s="209" t="s">
        <v>184</v>
      </c>
      <c r="AU175" s="209" t="s">
        <v>82</v>
      </c>
      <c r="AV175" s="13" t="s">
        <v>80</v>
      </c>
      <c r="AW175" s="13" t="s">
        <v>35</v>
      </c>
      <c r="AX175" s="13" t="s">
        <v>73</v>
      </c>
      <c r="AY175" s="209" t="s">
        <v>171</v>
      </c>
    </row>
    <row r="176" spans="2:51" s="13" customFormat="1" ht="11.25">
      <c r="B176" s="200"/>
      <c r="C176" s="201"/>
      <c r="D176" s="193" t="s">
        <v>184</v>
      </c>
      <c r="E176" s="202" t="s">
        <v>19</v>
      </c>
      <c r="F176" s="203" t="s">
        <v>1902</v>
      </c>
      <c r="G176" s="201"/>
      <c r="H176" s="202" t="s">
        <v>19</v>
      </c>
      <c r="I176" s="204"/>
      <c r="J176" s="201"/>
      <c r="K176" s="201"/>
      <c r="L176" s="205"/>
      <c r="M176" s="206"/>
      <c r="N176" s="207"/>
      <c r="O176" s="207"/>
      <c r="P176" s="207"/>
      <c r="Q176" s="207"/>
      <c r="R176" s="207"/>
      <c r="S176" s="207"/>
      <c r="T176" s="208"/>
      <c r="AT176" s="209" t="s">
        <v>184</v>
      </c>
      <c r="AU176" s="209" t="s">
        <v>82</v>
      </c>
      <c r="AV176" s="13" t="s">
        <v>80</v>
      </c>
      <c r="AW176" s="13" t="s">
        <v>35</v>
      </c>
      <c r="AX176" s="13" t="s">
        <v>73</v>
      </c>
      <c r="AY176" s="209" t="s">
        <v>171</v>
      </c>
    </row>
    <row r="177" spans="1:65" s="13" customFormat="1" ht="22.5">
      <c r="B177" s="200"/>
      <c r="C177" s="201"/>
      <c r="D177" s="193" t="s">
        <v>184</v>
      </c>
      <c r="E177" s="202" t="s">
        <v>19</v>
      </c>
      <c r="F177" s="203" t="s">
        <v>1903</v>
      </c>
      <c r="G177" s="201"/>
      <c r="H177" s="202" t="s">
        <v>19</v>
      </c>
      <c r="I177" s="204"/>
      <c r="J177" s="201"/>
      <c r="K177" s="201"/>
      <c r="L177" s="205"/>
      <c r="M177" s="206"/>
      <c r="N177" s="207"/>
      <c r="O177" s="207"/>
      <c r="P177" s="207"/>
      <c r="Q177" s="207"/>
      <c r="R177" s="207"/>
      <c r="S177" s="207"/>
      <c r="T177" s="208"/>
      <c r="AT177" s="209" t="s">
        <v>184</v>
      </c>
      <c r="AU177" s="209" t="s">
        <v>82</v>
      </c>
      <c r="AV177" s="13" t="s">
        <v>80</v>
      </c>
      <c r="AW177" s="13" t="s">
        <v>35</v>
      </c>
      <c r="AX177" s="13" t="s">
        <v>73</v>
      </c>
      <c r="AY177" s="209" t="s">
        <v>171</v>
      </c>
    </row>
    <row r="178" spans="1:65" s="13" customFormat="1" ht="11.25">
      <c r="B178" s="200"/>
      <c r="C178" s="201"/>
      <c r="D178" s="193" t="s">
        <v>184</v>
      </c>
      <c r="E178" s="202" t="s">
        <v>19</v>
      </c>
      <c r="F178" s="203" t="s">
        <v>1904</v>
      </c>
      <c r="G178" s="201"/>
      <c r="H178" s="202" t="s">
        <v>19</v>
      </c>
      <c r="I178" s="204"/>
      <c r="J178" s="201"/>
      <c r="K178" s="201"/>
      <c r="L178" s="205"/>
      <c r="M178" s="206"/>
      <c r="N178" s="207"/>
      <c r="O178" s="207"/>
      <c r="P178" s="207"/>
      <c r="Q178" s="207"/>
      <c r="R178" s="207"/>
      <c r="S178" s="207"/>
      <c r="T178" s="208"/>
      <c r="AT178" s="209" t="s">
        <v>184</v>
      </c>
      <c r="AU178" s="209" t="s">
        <v>82</v>
      </c>
      <c r="AV178" s="13" t="s">
        <v>80</v>
      </c>
      <c r="AW178" s="13" t="s">
        <v>35</v>
      </c>
      <c r="AX178" s="13" t="s">
        <v>73</v>
      </c>
      <c r="AY178" s="209" t="s">
        <v>171</v>
      </c>
    </row>
    <row r="179" spans="1:65" s="13" customFormat="1" ht="11.25">
      <c r="B179" s="200"/>
      <c r="C179" s="201"/>
      <c r="D179" s="193" t="s">
        <v>184</v>
      </c>
      <c r="E179" s="202" t="s">
        <v>19</v>
      </c>
      <c r="F179" s="203" t="s">
        <v>1905</v>
      </c>
      <c r="G179" s="201"/>
      <c r="H179" s="202" t="s">
        <v>19</v>
      </c>
      <c r="I179" s="204"/>
      <c r="J179" s="201"/>
      <c r="K179" s="201"/>
      <c r="L179" s="205"/>
      <c r="M179" s="206"/>
      <c r="N179" s="207"/>
      <c r="O179" s="207"/>
      <c r="P179" s="207"/>
      <c r="Q179" s="207"/>
      <c r="R179" s="207"/>
      <c r="S179" s="207"/>
      <c r="T179" s="208"/>
      <c r="AT179" s="209" t="s">
        <v>184</v>
      </c>
      <c r="AU179" s="209" t="s">
        <v>82</v>
      </c>
      <c r="AV179" s="13" t="s">
        <v>80</v>
      </c>
      <c r="AW179" s="13" t="s">
        <v>35</v>
      </c>
      <c r="AX179" s="13" t="s">
        <v>73</v>
      </c>
      <c r="AY179" s="209" t="s">
        <v>171</v>
      </c>
    </row>
    <row r="180" spans="1:65" s="13" customFormat="1" ht="11.25">
      <c r="B180" s="200"/>
      <c r="C180" s="201"/>
      <c r="D180" s="193" t="s">
        <v>184</v>
      </c>
      <c r="E180" s="202" t="s">
        <v>19</v>
      </c>
      <c r="F180" s="203" t="s">
        <v>1906</v>
      </c>
      <c r="G180" s="201"/>
      <c r="H180" s="202" t="s">
        <v>19</v>
      </c>
      <c r="I180" s="204"/>
      <c r="J180" s="201"/>
      <c r="K180" s="201"/>
      <c r="L180" s="205"/>
      <c r="M180" s="206"/>
      <c r="N180" s="207"/>
      <c r="O180" s="207"/>
      <c r="P180" s="207"/>
      <c r="Q180" s="207"/>
      <c r="R180" s="207"/>
      <c r="S180" s="207"/>
      <c r="T180" s="208"/>
      <c r="AT180" s="209" t="s">
        <v>184</v>
      </c>
      <c r="AU180" s="209" t="s">
        <v>82</v>
      </c>
      <c r="AV180" s="13" t="s">
        <v>80</v>
      </c>
      <c r="AW180" s="13" t="s">
        <v>35</v>
      </c>
      <c r="AX180" s="13" t="s">
        <v>73</v>
      </c>
      <c r="AY180" s="209" t="s">
        <v>171</v>
      </c>
    </row>
    <row r="181" spans="1:65" s="13" customFormat="1" ht="11.25">
      <c r="B181" s="200"/>
      <c r="C181" s="201"/>
      <c r="D181" s="193" t="s">
        <v>184</v>
      </c>
      <c r="E181" s="202" t="s">
        <v>19</v>
      </c>
      <c r="F181" s="203" t="s">
        <v>1907</v>
      </c>
      <c r="G181" s="201"/>
      <c r="H181" s="202" t="s">
        <v>19</v>
      </c>
      <c r="I181" s="204"/>
      <c r="J181" s="201"/>
      <c r="K181" s="201"/>
      <c r="L181" s="205"/>
      <c r="M181" s="206"/>
      <c r="N181" s="207"/>
      <c r="O181" s="207"/>
      <c r="P181" s="207"/>
      <c r="Q181" s="207"/>
      <c r="R181" s="207"/>
      <c r="S181" s="207"/>
      <c r="T181" s="208"/>
      <c r="AT181" s="209" t="s">
        <v>184</v>
      </c>
      <c r="AU181" s="209" t="s">
        <v>82</v>
      </c>
      <c r="AV181" s="13" t="s">
        <v>80</v>
      </c>
      <c r="AW181" s="13" t="s">
        <v>35</v>
      </c>
      <c r="AX181" s="13" t="s">
        <v>73</v>
      </c>
      <c r="AY181" s="209" t="s">
        <v>171</v>
      </c>
    </row>
    <row r="182" spans="1:65" s="13" customFormat="1" ht="11.25">
      <c r="B182" s="200"/>
      <c r="C182" s="201"/>
      <c r="D182" s="193" t="s">
        <v>184</v>
      </c>
      <c r="E182" s="202" t="s">
        <v>19</v>
      </c>
      <c r="F182" s="203" t="s">
        <v>1908</v>
      </c>
      <c r="G182" s="201"/>
      <c r="H182" s="202" t="s">
        <v>19</v>
      </c>
      <c r="I182" s="204"/>
      <c r="J182" s="201"/>
      <c r="K182" s="201"/>
      <c r="L182" s="205"/>
      <c r="M182" s="206"/>
      <c r="N182" s="207"/>
      <c r="O182" s="207"/>
      <c r="P182" s="207"/>
      <c r="Q182" s="207"/>
      <c r="R182" s="207"/>
      <c r="S182" s="207"/>
      <c r="T182" s="208"/>
      <c r="AT182" s="209" t="s">
        <v>184</v>
      </c>
      <c r="AU182" s="209" t="s">
        <v>82</v>
      </c>
      <c r="AV182" s="13" t="s">
        <v>80</v>
      </c>
      <c r="AW182" s="13" t="s">
        <v>35</v>
      </c>
      <c r="AX182" s="13" t="s">
        <v>73</v>
      </c>
      <c r="AY182" s="209" t="s">
        <v>171</v>
      </c>
    </row>
    <row r="183" spans="1:65" s="13" customFormat="1" ht="11.25">
      <c r="B183" s="200"/>
      <c r="C183" s="201"/>
      <c r="D183" s="193" t="s">
        <v>184</v>
      </c>
      <c r="E183" s="202" t="s">
        <v>19</v>
      </c>
      <c r="F183" s="203" t="s">
        <v>1900</v>
      </c>
      <c r="G183" s="201"/>
      <c r="H183" s="202" t="s">
        <v>19</v>
      </c>
      <c r="I183" s="204"/>
      <c r="J183" s="201"/>
      <c r="K183" s="201"/>
      <c r="L183" s="205"/>
      <c r="M183" s="206"/>
      <c r="N183" s="207"/>
      <c r="O183" s="207"/>
      <c r="P183" s="207"/>
      <c r="Q183" s="207"/>
      <c r="R183" s="207"/>
      <c r="S183" s="207"/>
      <c r="T183" s="208"/>
      <c r="AT183" s="209" t="s">
        <v>184</v>
      </c>
      <c r="AU183" s="209" t="s">
        <v>82</v>
      </c>
      <c r="AV183" s="13" t="s">
        <v>80</v>
      </c>
      <c r="AW183" s="13" t="s">
        <v>35</v>
      </c>
      <c r="AX183" s="13" t="s">
        <v>73</v>
      </c>
      <c r="AY183" s="209" t="s">
        <v>171</v>
      </c>
    </row>
    <row r="184" spans="1:65" s="13" customFormat="1" ht="11.25">
      <c r="B184" s="200"/>
      <c r="C184" s="201"/>
      <c r="D184" s="193" t="s">
        <v>184</v>
      </c>
      <c r="E184" s="202" t="s">
        <v>19</v>
      </c>
      <c r="F184" s="203" t="s">
        <v>1909</v>
      </c>
      <c r="G184" s="201"/>
      <c r="H184" s="202" t="s">
        <v>19</v>
      </c>
      <c r="I184" s="204"/>
      <c r="J184" s="201"/>
      <c r="K184" s="201"/>
      <c r="L184" s="205"/>
      <c r="M184" s="206"/>
      <c r="N184" s="207"/>
      <c r="O184" s="207"/>
      <c r="P184" s="207"/>
      <c r="Q184" s="207"/>
      <c r="R184" s="207"/>
      <c r="S184" s="207"/>
      <c r="T184" s="208"/>
      <c r="AT184" s="209" t="s">
        <v>184</v>
      </c>
      <c r="AU184" s="209" t="s">
        <v>82</v>
      </c>
      <c r="AV184" s="13" t="s">
        <v>80</v>
      </c>
      <c r="AW184" s="13" t="s">
        <v>35</v>
      </c>
      <c r="AX184" s="13" t="s">
        <v>73</v>
      </c>
      <c r="AY184" s="209" t="s">
        <v>171</v>
      </c>
    </row>
    <row r="185" spans="1:65" s="15" customFormat="1" ht="11.25">
      <c r="B185" s="221"/>
      <c r="C185" s="222"/>
      <c r="D185" s="193" t="s">
        <v>184</v>
      </c>
      <c r="E185" s="223" t="s">
        <v>19</v>
      </c>
      <c r="F185" s="224" t="s">
        <v>189</v>
      </c>
      <c r="G185" s="222"/>
      <c r="H185" s="225">
        <v>0</v>
      </c>
      <c r="I185" s="226"/>
      <c r="J185" s="222"/>
      <c r="K185" s="222"/>
      <c r="L185" s="227"/>
      <c r="M185" s="228"/>
      <c r="N185" s="229"/>
      <c r="O185" s="229"/>
      <c r="P185" s="229"/>
      <c r="Q185" s="229"/>
      <c r="R185" s="229"/>
      <c r="S185" s="229"/>
      <c r="T185" s="230"/>
      <c r="AT185" s="231" t="s">
        <v>184</v>
      </c>
      <c r="AU185" s="231" t="s">
        <v>82</v>
      </c>
      <c r="AV185" s="15" t="s">
        <v>178</v>
      </c>
      <c r="AW185" s="15" t="s">
        <v>35</v>
      </c>
      <c r="AX185" s="15" t="s">
        <v>80</v>
      </c>
      <c r="AY185" s="231" t="s">
        <v>171</v>
      </c>
    </row>
    <row r="186" spans="1:65" s="2" customFormat="1" ht="16.5" customHeight="1">
      <c r="A186" s="36"/>
      <c r="B186" s="37"/>
      <c r="C186" s="180" t="s">
        <v>242</v>
      </c>
      <c r="D186" s="180" t="s">
        <v>173</v>
      </c>
      <c r="E186" s="181" t="s">
        <v>1910</v>
      </c>
      <c r="F186" s="182" t="s">
        <v>1911</v>
      </c>
      <c r="G186" s="183" t="s">
        <v>200</v>
      </c>
      <c r="H186" s="184">
        <v>456</v>
      </c>
      <c r="I186" s="185"/>
      <c r="J186" s="186">
        <f>ROUND(I186*H186,2)</f>
        <v>0</v>
      </c>
      <c r="K186" s="182" t="s">
        <v>177</v>
      </c>
      <c r="L186" s="41"/>
      <c r="M186" s="187" t="s">
        <v>19</v>
      </c>
      <c r="N186" s="188" t="s">
        <v>44</v>
      </c>
      <c r="O186" s="66"/>
      <c r="P186" s="189">
        <f>O186*H186</f>
        <v>0</v>
      </c>
      <c r="Q186" s="189">
        <v>0</v>
      </c>
      <c r="R186" s="189">
        <f>Q186*H186</f>
        <v>0</v>
      </c>
      <c r="S186" s="189">
        <v>0</v>
      </c>
      <c r="T186" s="190">
        <f>S186*H186</f>
        <v>0</v>
      </c>
      <c r="U186" s="36"/>
      <c r="V186" s="36"/>
      <c r="W186" s="36"/>
      <c r="X186" s="36"/>
      <c r="Y186" s="36"/>
      <c r="Z186" s="36"/>
      <c r="AA186" s="36"/>
      <c r="AB186" s="36"/>
      <c r="AC186" s="36"/>
      <c r="AD186" s="36"/>
      <c r="AE186" s="36"/>
      <c r="AR186" s="191" t="s">
        <v>826</v>
      </c>
      <c r="AT186" s="191" t="s">
        <v>173</v>
      </c>
      <c r="AU186" s="191" t="s">
        <v>82</v>
      </c>
      <c r="AY186" s="19" t="s">
        <v>171</v>
      </c>
      <c r="BE186" s="192">
        <f>IF(N186="základní",J186,0)</f>
        <v>0</v>
      </c>
      <c r="BF186" s="192">
        <f>IF(N186="snížená",J186,0)</f>
        <v>0</v>
      </c>
      <c r="BG186" s="192">
        <f>IF(N186="zákl. přenesená",J186,0)</f>
        <v>0</v>
      </c>
      <c r="BH186" s="192">
        <f>IF(N186="sníž. přenesená",J186,0)</f>
        <v>0</v>
      </c>
      <c r="BI186" s="192">
        <f>IF(N186="nulová",J186,0)</f>
        <v>0</v>
      </c>
      <c r="BJ186" s="19" t="s">
        <v>80</v>
      </c>
      <c r="BK186" s="192">
        <f>ROUND(I186*H186,2)</f>
        <v>0</v>
      </c>
      <c r="BL186" s="19" t="s">
        <v>826</v>
      </c>
      <c r="BM186" s="191" t="s">
        <v>1912</v>
      </c>
    </row>
    <row r="187" spans="1:65" s="2" customFormat="1" ht="11.25">
      <c r="A187" s="36"/>
      <c r="B187" s="37"/>
      <c r="C187" s="38"/>
      <c r="D187" s="193" t="s">
        <v>180</v>
      </c>
      <c r="E187" s="38"/>
      <c r="F187" s="194" t="s">
        <v>1911</v>
      </c>
      <c r="G187" s="38"/>
      <c r="H187" s="38"/>
      <c r="I187" s="195"/>
      <c r="J187" s="38"/>
      <c r="K187" s="38"/>
      <c r="L187" s="41"/>
      <c r="M187" s="196"/>
      <c r="N187" s="197"/>
      <c r="O187" s="66"/>
      <c r="P187" s="66"/>
      <c r="Q187" s="66"/>
      <c r="R187" s="66"/>
      <c r="S187" s="66"/>
      <c r="T187" s="67"/>
      <c r="U187" s="36"/>
      <c r="V187" s="36"/>
      <c r="W187" s="36"/>
      <c r="X187" s="36"/>
      <c r="Y187" s="36"/>
      <c r="Z187" s="36"/>
      <c r="AA187" s="36"/>
      <c r="AB187" s="36"/>
      <c r="AC187" s="36"/>
      <c r="AD187" s="36"/>
      <c r="AE187" s="36"/>
      <c r="AT187" s="19" t="s">
        <v>180</v>
      </c>
      <c r="AU187" s="19" t="s">
        <v>82</v>
      </c>
    </row>
    <row r="188" spans="1:65" s="2" customFormat="1" ht="11.25">
      <c r="A188" s="36"/>
      <c r="B188" s="37"/>
      <c r="C188" s="38"/>
      <c r="D188" s="198" t="s">
        <v>182</v>
      </c>
      <c r="E188" s="38"/>
      <c r="F188" s="199" t="s">
        <v>1913</v>
      </c>
      <c r="G188" s="38"/>
      <c r="H188" s="38"/>
      <c r="I188" s="195"/>
      <c r="J188" s="38"/>
      <c r="K188" s="38"/>
      <c r="L188" s="41"/>
      <c r="M188" s="196"/>
      <c r="N188" s="197"/>
      <c r="O188" s="66"/>
      <c r="P188" s="66"/>
      <c r="Q188" s="66"/>
      <c r="R188" s="66"/>
      <c r="S188" s="66"/>
      <c r="T188" s="67"/>
      <c r="U188" s="36"/>
      <c r="V188" s="36"/>
      <c r="W188" s="36"/>
      <c r="X188" s="36"/>
      <c r="Y188" s="36"/>
      <c r="Z188" s="36"/>
      <c r="AA188" s="36"/>
      <c r="AB188" s="36"/>
      <c r="AC188" s="36"/>
      <c r="AD188" s="36"/>
      <c r="AE188" s="36"/>
      <c r="AT188" s="19" t="s">
        <v>182</v>
      </c>
      <c r="AU188" s="19" t="s">
        <v>82</v>
      </c>
    </row>
    <row r="189" spans="1:65" s="13" customFormat="1" ht="11.25">
      <c r="B189" s="200"/>
      <c r="C189" s="201"/>
      <c r="D189" s="193" t="s">
        <v>184</v>
      </c>
      <c r="E189" s="202" t="s">
        <v>19</v>
      </c>
      <c r="F189" s="203" t="s">
        <v>1914</v>
      </c>
      <c r="G189" s="201"/>
      <c r="H189" s="202" t="s">
        <v>19</v>
      </c>
      <c r="I189" s="204"/>
      <c r="J189" s="201"/>
      <c r="K189" s="201"/>
      <c r="L189" s="205"/>
      <c r="M189" s="206"/>
      <c r="N189" s="207"/>
      <c r="O189" s="207"/>
      <c r="P189" s="207"/>
      <c r="Q189" s="207"/>
      <c r="R189" s="207"/>
      <c r="S189" s="207"/>
      <c r="T189" s="208"/>
      <c r="AT189" s="209" t="s">
        <v>184</v>
      </c>
      <c r="AU189" s="209" t="s">
        <v>82</v>
      </c>
      <c r="AV189" s="13" t="s">
        <v>80</v>
      </c>
      <c r="AW189" s="13" t="s">
        <v>35</v>
      </c>
      <c r="AX189" s="13" t="s">
        <v>73</v>
      </c>
      <c r="AY189" s="209" t="s">
        <v>171</v>
      </c>
    </row>
    <row r="190" spans="1:65" s="14" customFormat="1" ht="11.25">
      <c r="B190" s="210"/>
      <c r="C190" s="211"/>
      <c r="D190" s="193" t="s">
        <v>184</v>
      </c>
      <c r="E190" s="212" t="s">
        <v>19</v>
      </c>
      <c r="F190" s="213" t="s">
        <v>1915</v>
      </c>
      <c r="G190" s="211"/>
      <c r="H190" s="214">
        <v>456</v>
      </c>
      <c r="I190" s="215"/>
      <c r="J190" s="211"/>
      <c r="K190" s="211"/>
      <c r="L190" s="216"/>
      <c r="M190" s="217"/>
      <c r="N190" s="218"/>
      <c r="O190" s="218"/>
      <c r="P190" s="218"/>
      <c r="Q190" s="218"/>
      <c r="R190" s="218"/>
      <c r="S190" s="218"/>
      <c r="T190" s="219"/>
      <c r="AT190" s="220" t="s">
        <v>184</v>
      </c>
      <c r="AU190" s="220" t="s">
        <v>82</v>
      </c>
      <c r="AV190" s="14" t="s">
        <v>82</v>
      </c>
      <c r="AW190" s="14" t="s">
        <v>35</v>
      </c>
      <c r="AX190" s="14" t="s">
        <v>73</v>
      </c>
      <c r="AY190" s="220" t="s">
        <v>171</v>
      </c>
    </row>
    <row r="191" spans="1:65" s="15" customFormat="1" ht="11.25">
      <c r="B191" s="221"/>
      <c r="C191" s="222"/>
      <c r="D191" s="193" t="s">
        <v>184</v>
      </c>
      <c r="E191" s="223" t="s">
        <v>19</v>
      </c>
      <c r="F191" s="224" t="s">
        <v>189</v>
      </c>
      <c r="G191" s="222"/>
      <c r="H191" s="225">
        <v>456</v>
      </c>
      <c r="I191" s="226"/>
      <c r="J191" s="222"/>
      <c r="K191" s="222"/>
      <c r="L191" s="227"/>
      <c r="M191" s="228"/>
      <c r="N191" s="229"/>
      <c r="O191" s="229"/>
      <c r="P191" s="229"/>
      <c r="Q191" s="229"/>
      <c r="R191" s="229"/>
      <c r="S191" s="229"/>
      <c r="T191" s="230"/>
      <c r="AT191" s="231" t="s">
        <v>184</v>
      </c>
      <c r="AU191" s="231" t="s">
        <v>82</v>
      </c>
      <c r="AV191" s="15" t="s">
        <v>178</v>
      </c>
      <c r="AW191" s="15" t="s">
        <v>35</v>
      </c>
      <c r="AX191" s="15" t="s">
        <v>80</v>
      </c>
      <c r="AY191" s="231" t="s">
        <v>171</v>
      </c>
    </row>
    <row r="192" spans="1:65" s="12" customFormat="1" ht="22.9" customHeight="1">
      <c r="B192" s="164"/>
      <c r="C192" s="165"/>
      <c r="D192" s="166" t="s">
        <v>72</v>
      </c>
      <c r="E192" s="178" t="s">
        <v>1916</v>
      </c>
      <c r="F192" s="178" t="s">
        <v>1917</v>
      </c>
      <c r="G192" s="165"/>
      <c r="H192" s="165"/>
      <c r="I192" s="168"/>
      <c r="J192" s="179">
        <f>BK192</f>
        <v>0</v>
      </c>
      <c r="K192" s="165"/>
      <c r="L192" s="170"/>
      <c r="M192" s="171"/>
      <c r="N192" s="172"/>
      <c r="O192" s="172"/>
      <c r="P192" s="173">
        <f>P193+SUM(P194:P205)</f>
        <v>0</v>
      </c>
      <c r="Q192" s="172"/>
      <c r="R192" s="173">
        <f>R193+SUM(R194:R205)</f>
        <v>0</v>
      </c>
      <c r="S192" s="172"/>
      <c r="T192" s="174">
        <f>T193+SUM(T194:T205)</f>
        <v>0</v>
      </c>
      <c r="AR192" s="175" t="s">
        <v>210</v>
      </c>
      <c r="AT192" s="176" t="s">
        <v>72</v>
      </c>
      <c r="AU192" s="176" t="s">
        <v>80</v>
      </c>
      <c r="AY192" s="175" t="s">
        <v>171</v>
      </c>
      <c r="BK192" s="177">
        <f>BK193+SUM(BK194:BK205)</f>
        <v>0</v>
      </c>
    </row>
    <row r="193" spans="1:65" s="2" customFormat="1" ht="24.2" customHeight="1">
      <c r="A193" s="36"/>
      <c r="B193" s="37"/>
      <c r="C193" s="180" t="s">
        <v>249</v>
      </c>
      <c r="D193" s="180" t="s">
        <v>173</v>
      </c>
      <c r="E193" s="181" t="s">
        <v>1918</v>
      </c>
      <c r="F193" s="182" t="s">
        <v>1919</v>
      </c>
      <c r="G193" s="183" t="s">
        <v>1920</v>
      </c>
      <c r="H193" s="184">
        <v>8</v>
      </c>
      <c r="I193" s="185"/>
      <c r="J193" s="186">
        <f>ROUND(I193*H193,2)</f>
        <v>0</v>
      </c>
      <c r="K193" s="182" t="s">
        <v>177</v>
      </c>
      <c r="L193" s="41"/>
      <c r="M193" s="187" t="s">
        <v>19</v>
      </c>
      <c r="N193" s="188" t="s">
        <v>44</v>
      </c>
      <c r="O193" s="66"/>
      <c r="P193" s="189">
        <f>O193*H193</f>
        <v>0</v>
      </c>
      <c r="Q193" s="189">
        <v>0</v>
      </c>
      <c r="R193" s="189">
        <f>Q193*H193</f>
        <v>0</v>
      </c>
      <c r="S193" s="189">
        <v>0</v>
      </c>
      <c r="T193" s="190">
        <f>S193*H193</f>
        <v>0</v>
      </c>
      <c r="U193" s="36"/>
      <c r="V193" s="36"/>
      <c r="W193" s="36"/>
      <c r="X193" s="36"/>
      <c r="Y193" s="36"/>
      <c r="Z193" s="36"/>
      <c r="AA193" s="36"/>
      <c r="AB193" s="36"/>
      <c r="AC193" s="36"/>
      <c r="AD193" s="36"/>
      <c r="AE193" s="36"/>
      <c r="AR193" s="191" t="s">
        <v>826</v>
      </c>
      <c r="AT193" s="191" t="s">
        <v>173</v>
      </c>
      <c r="AU193" s="191" t="s">
        <v>82</v>
      </c>
      <c r="AY193" s="19" t="s">
        <v>171</v>
      </c>
      <c r="BE193" s="192">
        <f>IF(N193="základní",J193,0)</f>
        <v>0</v>
      </c>
      <c r="BF193" s="192">
        <f>IF(N193="snížená",J193,0)</f>
        <v>0</v>
      </c>
      <c r="BG193" s="192">
        <f>IF(N193="zákl. přenesená",J193,0)</f>
        <v>0</v>
      </c>
      <c r="BH193" s="192">
        <f>IF(N193="sníž. přenesená",J193,0)</f>
        <v>0</v>
      </c>
      <c r="BI193" s="192">
        <f>IF(N193="nulová",J193,0)</f>
        <v>0</v>
      </c>
      <c r="BJ193" s="19" t="s">
        <v>80</v>
      </c>
      <c r="BK193" s="192">
        <f>ROUND(I193*H193,2)</f>
        <v>0</v>
      </c>
      <c r="BL193" s="19" t="s">
        <v>826</v>
      </c>
      <c r="BM193" s="191" t="s">
        <v>1921</v>
      </c>
    </row>
    <row r="194" spans="1:65" s="2" customFormat="1" ht="11.25">
      <c r="A194" s="36"/>
      <c r="B194" s="37"/>
      <c r="C194" s="38"/>
      <c r="D194" s="193" t="s">
        <v>180</v>
      </c>
      <c r="E194" s="38"/>
      <c r="F194" s="194" t="s">
        <v>1919</v>
      </c>
      <c r="G194" s="38"/>
      <c r="H194" s="38"/>
      <c r="I194" s="195"/>
      <c r="J194" s="38"/>
      <c r="K194" s="38"/>
      <c r="L194" s="41"/>
      <c r="M194" s="196"/>
      <c r="N194" s="197"/>
      <c r="O194" s="66"/>
      <c r="P194" s="66"/>
      <c r="Q194" s="66"/>
      <c r="R194" s="66"/>
      <c r="S194" s="66"/>
      <c r="T194" s="67"/>
      <c r="U194" s="36"/>
      <c r="V194" s="36"/>
      <c r="W194" s="36"/>
      <c r="X194" s="36"/>
      <c r="Y194" s="36"/>
      <c r="Z194" s="36"/>
      <c r="AA194" s="36"/>
      <c r="AB194" s="36"/>
      <c r="AC194" s="36"/>
      <c r="AD194" s="36"/>
      <c r="AE194" s="36"/>
      <c r="AT194" s="19" t="s">
        <v>180</v>
      </c>
      <c r="AU194" s="19" t="s">
        <v>82</v>
      </c>
    </row>
    <row r="195" spans="1:65" s="2" customFormat="1" ht="11.25">
      <c r="A195" s="36"/>
      <c r="B195" s="37"/>
      <c r="C195" s="38"/>
      <c r="D195" s="198" t="s">
        <v>182</v>
      </c>
      <c r="E195" s="38"/>
      <c r="F195" s="199" t="s">
        <v>1922</v>
      </c>
      <c r="G195" s="38"/>
      <c r="H195" s="38"/>
      <c r="I195" s="195"/>
      <c r="J195" s="38"/>
      <c r="K195" s="38"/>
      <c r="L195" s="41"/>
      <c r="M195" s="196"/>
      <c r="N195" s="197"/>
      <c r="O195" s="66"/>
      <c r="P195" s="66"/>
      <c r="Q195" s="66"/>
      <c r="R195" s="66"/>
      <c r="S195" s="66"/>
      <c r="T195" s="67"/>
      <c r="U195" s="36"/>
      <c r="V195" s="36"/>
      <c r="W195" s="36"/>
      <c r="X195" s="36"/>
      <c r="Y195" s="36"/>
      <c r="Z195" s="36"/>
      <c r="AA195" s="36"/>
      <c r="AB195" s="36"/>
      <c r="AC195" s="36"/>
      <c r="AD195" s="36"/>
      <c r="AE195" s="36"/>
      <c r="AT195" s="19" t="s">
        <v>182</v>
      </c>
      <c r="AU195" s="19" t="s">
        <v>82</v>
      </c>
    </row>
    <row r="196" spans="1:65" s="13" customFormat="1" ht="22.5">
      <c r="B196" s="200"/>
      <c r="C196" s="201"/>
      <c r="D196" s="193" t="s">
        <v>184</v>
      </c>
      <c r="E196" s="202" t="s">
        <v>19</v>
      </c>
      <c r="F196" s="203" t="s">
        <v>1923</v>
      </c>
      <c r="G196" s="201"/>
      <c r="H196" s="202" t="s">
        <v>19</v>
      </c>
      <c r="I196" s="204"/>
      <c r="J196" s="201"/>
      <c r="K196" s="201"/>
      <c r="L196" s="205"/>
      <c r="M196" s="206"/>
      <c r="N196" s="207"/>
      <c r="O196" s="207"/>
      <c r="P196" s="207"/>
      <c r="Q196" s="207"/>
      <c r="R196" s="207"/>
      <c r="S196" s="207"/>
      <c r="T196" s="208"/>
      <c r="AT196" s="209" t="s">
        <v>184</v>
      </c>
      <c r="AU196" s="209" t="s">
        <v>82</v>
      </c>
      <c r="AV196" s="13" t="s">
        <v>80</v>
      </c>
      <c r="AW196" s="13" t="s">
        <v>35</v>
      </c>
      <c r="AX196" s="13" t="s">
        <v>73</v>
      </c>
      <c r="AY196" s="209" t="s">
        <v>171</v>
      </c>
    </row>
    <row r="197" spans="1:65" s="14" customFormat="1" ht="11.25">
      <c r="B197" s="210"/>
      <c r="C197" s="211"/>
      <c r="D197" s="193" t="s">
        <v>184</v>
      </c>
      <c r="E197" s="212" t="s">
        <v>19</v>
      </c>
      <c r="F197" s="213" t="s">
        <v>82</v>
      </c>
      <c r="G197" s="211"/>
      <c r="H197" s="214">
        <v>2</v>
      </c>
      <c r="I197" s="215"/>
      <c r="J197" s="211"/>
      <c r="K197" s="211"/>
      <c r="L197" s="216"/>
      <c r="M197" s="217"/>
      <c r="N197" s="218"/>
      <c r="O197" s="218"/>
      <c r="P197" s="218"/>
      <c r="Q197" s="218"/>
      <c r="R197" s="218"/>
      <c r="S197" s="218"/>
      <c r="T197" s="219"/>
      <c r="AT197" s="220" t="s">
        <v>184</v>
      </c>
      <c r="AU197" s="220" t="s">
        <v>82</v>
      </c>
      <c r="AV197" s="14" t="s">
        <v>82</v>
      </c>
      <c r="AW197" s="14" t="s">
        <v>35</v>
      </c>
      <c r="AX197" s="14" t="s">
        <v>73</v>
      </c>
      <c r="AY197" s="220" t="s">
        <v>171</v>
      </c>
    </row>
    <row r="198" spans="1:65" s="13" customFormat="1" ht="22.5">
      <c r="B198" s="200"/>
      <c r="C198" s="201"/>
      <c r="D198" s="193" t="s">
        <v>184</v>
      </c>
      <c r="E198" s="202" t="s">
        <v>19</v>
      </c>
      <c r="F198" s="203" t="s">
        <v>1924</v>
      </c>
      <c r="G198" s="201"/>
      <c r="H198" s="202" t="s">
        <v>19</v>
      </c>
      <c r="I198" s="204"/>
      <c r="J198" s="201"/>
      <c r="K198" s="201"/>
      <c r="L198" s="205"/>
      <c r="M198" s="206"/>
      <c r="N198" s="207"/>
      <c r="O198" s="207"/>
      <c r="P198" s="207"/>
      <c r="Q198" s="207"/>
      <c r="R198" s="207"/>
      <c r="S198" s="207"/>
      <c r="T198" s="208"/>
      <c r="AT198" s="209" t="s">
        <v>184</v>
      </c>
      <c r="AU198" s="209" t="s">
        <v>82</v>
      </c>
      <c r="AV198" s="13" t="s">
        <v>80</v>
      </c>
      <c r="AW198" s="13" t="s">
        <v>35</v>
      </c>
      <c r="AX198" s="13" t="s">
        <v>73</v>
      </c>
      <c r="AY198" s="209" t="s">
        <v>171</v>
      </c>
    </row>
    <row r="199" spans="1:65" s="14" customFormat="1" ht="11.25">
      <c r="B199" s="210"/>
      <c r="C199" s="211"/>
      <c r="D199" s="193" t="s">
        <v>184</v>
      </c>
      <c r="E199" s="212" t="s">
        <v>19</v>
      </c>
      <c r="F199" s="213" t="s">
        <v>82</v>
      </c>
      <c r="G199" s="211"/>
      <c r="H199" s="214">
        <v>2</v>
      </c>
      <c r="I199" s="215"/>
      <c r="J199" s="211"/>
      <c r="K199" s="211"/>
      <c r="L199" s="216"/>
      <c r="M199" s="217"/>
      <c r="N199" s="218"/>
      <c r="O199" s="218"/>
      <c r="P199" s="218"/>
      <c r="Q199" s="218"/>
      <c r="R199" s="218"/>
      <c r="S199" s="218"/>
      <c r="T199" s="219"/>
      <c r="AT199" s="220" t="s">
        <v>184</v>
      </c>
      <c r="AU199" s="220" t="s">
        <v>82</v>
      </c>
      <c r="AV199" s="14" t="s">
        <v>82</v>
      </c>
      <c r="AW199" s="14" t="s">
        <v>35</v>
      </c>
      <c r="AX199" s="14" t="s">
        <v>73</v>
      </c>
      <c r="AY199" s="220" t="s">
        <v>171</v>
      </c>
    </row>
    <row r="200" spans="1:65" s="13" customFormat="1" ht="22.5">
      <c r="B200" s="200"/>
      <c r="C200" s="201"/>
      <c r="D200" s="193" t="s">
        <v>184</v>
      </c>
      <c r="E200" s="202" t="s">
        <v>19</v>
      </c>
      <c r="F200" s="203" t="s">
        <v>1925</v>
      </c>
      <c r="G200" s="201"/>
      <c r="H200" s="202" t="s">
        <v>19</v>
      </c>
      <c r="I200" s="204"/>
      <c r="J200" s="201"/>
      <c r="K200" s="201"/>
      <c r="L200" s="205"/>
      <c r="M200" s="206"/>
      <c r="N200" s="207"/>
      <c r="O200" s="207"/>
      <c r="P200" s="207"/>
      <c r="Q200" s="207"/>
      <c r="R200" s="207"/>
      <c r="S200" s="207"/>
      <c r="T200" s="208"/>
      <c r="AT200" s="209" t="s">
        <v>184</v>
      </c>
      <c r="AU200" s="209" t="s">
        <v>82</v>
      </c>
      <c r="AV200" s="13" t="s">
        <v>80</v>
      </c>
      <c r="AW200" s="13" t="s">
        <v>35</v>
      </c>
      <c r="AX200" s="13" t="s">
        <v>73</v>
      </c>
      <c r="AY200" s="209" t="s">
        <v>171</v>
      </c>
    </row>
    <row r="201" spans="1:65" s="14" customFormat="1" ht="11.25">
      <c r="B201" s="210"/>
      <c r="C201" s="211"/>
      <c r="D201" s="193" t="s">
        <v>184</v>
      </c>
      <c r="E201" s="212" t="s">
        <v>19</v>
      </c>
      <c r="F201" s="213" t="s">
        <v>82</v>
      </c>
      <c r="G201" s="211"/>
      <c r="H201" s="214">
        <v>2</v>
      </c>
      <c r="I201" s="215"/>
      <c r="J201" s="211"/>
      <c r="K201" s="211"/>
      <c r="L201" s="216"/>
      <c r="M201" s="217"/>
      <c r="N201" s="218"/>
      <c r="O201" s="218"/>
      <c r="P201" s="218"/>
      <c r="Q201" s="218"/>
      <c r="R201" s="218"/>
      <c r="S201" s="218"/>
      <c r="T201" s="219"/>
      <c r="AT201" s="220" t="s">
        <v>184</v>
      </c>
      <c r="AU201" s="220" t="s">
        <v>82</v>
      </c>
      <c r="AV201" s="14" t="s">
        <v>82</v>
      </c>
      <c r="AW201" s="14" t="s">
        <v>35</v>
      </c>
      <c r="AX201" s="14" t="s">
        <v>73</v>
      </c>
      <c r="AY201" s="220" t="s">
        <v>171</v>
      </c>
    </row>
    <row r="202" spans="1:65" s="13" customFormat="1" ht="22.5">
      <c r="B202" s="200"/>
      <c r="C202" s="201"/>
      <c r="D202" s="193" t="s">
        <v>184</v>
      </c>
      <c r="E202" s="202" t="s">
        <v>19</v>
      </c>
      <c r="F202" s="203" t="s">
        <v>1926</v>
      </c>
      <c r="G202" s="201"/>
      <c r="H202" s="202" t="s">
        <v>19</v>
      </c>
      <c r="I202" s="204"/>
      <c r="J202" s="201"/>
      <c r="K202" s="201"/>
      <c r="L202" s="205"/>
      <c r="M202" s="206"/>
      <c r="N202" s="207"/>
      <c r="O202" s="207"/>
      <c r="P202" s="207"/>
      <c r="Q202" s="207"/>
      <c r="R202" s="207"/>
      <c r="S202" s="207"/>
      <c r="T202" s="208"/>
      <c r="AT202" s="209" t="s">
        <v>184</v>
      </c>
      <c r="AU202" s="209" t="s">
        <v>82</v>
      </c>
      <c r="AV202" s="13" t="s">
        <v>80</v>
      </c>
      <c r="AW202" s="13" t="s">
        <v>35</v>
      </c>
      <c r="AX202" s="13" t="s">
        <v>73</v>
      </c>
      <c r="AY202" s="209" t="s">
        <v>171</v>
      </c>
    </row>
    <row r="203" spans="1:65" s="14" customFormat="1" ht="11.25">
      <c r="B203" s="210"/>
      <c r="C203" s="211"/>
      <c r="D203" s="193" t="s">
        <v>184</v>
      </c>
      <c r="E203" s="212" t="s">
        <v>19</v>
      </c>
      <c r="F203" s="213" t="s">
        <v>82</v>
      </c>
      <c r="G203" s="211"/>
      <c r="H203" s="214">
        <v>2</v>
      </c>
      <c r="I203" s="215"/>
      <c r="J203" s="211"/>
      <c r="K203" s="211"/>
      <c r="L203" s="216"/>
      <c r="M203" s="217"/>
      <c r="N203" s="218"/>
      <c r="O203" s="218"/>
      <c r="P203" s="218"/>
      <c r="Q203" s="218"/>
      <c r="R203" s="218"/>
      <c r="S203" s="218"/>
      <c r="T203" s="219"/>
      <c r="AT203" s="220" t="s">
        <v>184</v>
      </c>
      <c r="AU203" s="220" t="s">
        <v>82</v>
      </c>
      <c r="AV203" s="14" t="s">
        <v>82</v>
      </c>
      <c r="AW203" s="14" t="s">
        <v>35</v>
      </c>
      <c r="AX203" s="14" t="s">
        <v>73</v>
      </c>
      <c r="AY203" s="220" t="s">
        <v>171</v>
      </c>
    </row>
    <row r="204" spans="1:65" s="15" customFormat="1" ht="11.25">
      <c r="B204" s="221"/>
      <c r="C204" s="222"/>
      <c r="D204" s="193" t="s">
        <v>184</v>
      </c>
      <c r="E204" s="223" t="s">
        <v>19</v>
      </c>
      <c r="F204" s="224" t="s">
        <v>189</v>
      </c>
      <c r="G204" s="222"/>
      <c r="H204" s="225">
        <v>8</v>
      </c>
      <c r="I204" s="226"/>
      <c r="J204" s="222"/>
      <c r="K204" s="222"/>
      <c r="L204" s="227"/>
      <c r="M204" s="228"/>
      <c r="N204" s="229"/>
      <c r="O204" s="229"/>
      <c r="P204" s="229"/>
      <c r="Q204" s="229"/>
      <c r="R204" s="229"/>
      <c r="S204" s="229"/>
      <c r="T204" s="230"/>
      <c r="AT204" s="231" t="s">
        <v>184</v>
      </c>
      <c r="AU204" s="231" t="s">
        <v>82</v>
      </c>
      <c r="AV204" s="15" t="s">
        <v>178</v>
      </c>
      <c r="AW204" s="15" t="s">
        <v>35</v>
      </c>
      <c r="AX204" s="15" t="s">
        <v>80</v>
      </c>
      <c r="AY204" s="231" t="s">
        <v>171</v>
      </c>
    </row>
    <row r="205" spans="1:65" s="12" customFormat="1" ht="20.85" customHeight="1">
      <c r="B205" s="164"/>
      <c r="C205" s="165"/>
      <c r="D205" s="166" t="s">
        <v>72</v>
      </c>
      <c r="E205" s="178" t="s">
        <v>947</v>
      </c>
      <c r="F205" s="178" t="s">
        <v>948</v>
      </c>
      <c r="G205" s="165"/>
      <c r="H205" s="165"/>
      <c r="I205" s="168"/>
      <c r="J205" s="179">
        <f>BK205</f>
        <v>0</v>
      </c>
      <c r="K205" s="165"/>
      <c r="L205" s="170"/>
      <c r="M205" s="171"/>
      <c r="N205" s="172"/>
      <c r="O205" s="172"/>
      <c r="P205" s="173">
        <f>SUM(P206:P218)</f>
        <v>0</v>
      </c>
      <c r="Q205" s="172"/>
      <c r="R205" s="173">
        <f>SUM(R206:R218)</f>
        <v>0</v>
      </c>
      <c r="S205" s="172"/>
      <c r="T205" s="174">
        <f>SUM(T206:T218)</f>
        <v>0</v>
      </c>
      <c r="AR205" s="175" t="s">
        <v>178</v>
      </c>
      <c r="AT205" s="176" t="s">
        <v>72</v>
      </c>
      <c r="AU205" s="176" t="s">
        <v>82</v>
      </c>
      <c r="AY205" s="175" t="s">
        <v>171</v>
      </c>
      <c r="BK205" s="177">
        <f>SUM(BK206:BK218)</f>
        <v>0</v>
      </c>
    </row>
    <row r="206" spans="1:65" s="2" customFormat="1" ht="49.15" customHeight="1">
      <c r="A206" s="36"/>
      <c r="B206" s="37"/>
      <c r="C206" s="180" t="s">
        <v>261</v>
      </c>
      <c r="D206" s="180" t="s">
        <v>173</v>
      </c>
      <c r="E206" s="181" t="s">
        <v>1927</v>
      </c>
      <c r="F206" s="182" t="s">
        <v>1928</v>
      </c>
      <c r="G206" s="183" t="s">
        <v>252</v>
      </c>
      <c r="H206" s="184">
        <v>50.463999999999999</v>
      </c>
      <c r="I206" s="185"/>
      <c r="J206" s="186">
        <f>ROUND(I206*H206,2)</f>
        <v>0</v>
      </c>
      <c r="K206" s="182" t="s">
        <v>19</v>
      </c>
      <c r="L206" s="41"/>
      <c r="M206" s="187" t="s">
        <v>19</v>
      </c>
      <c r="N206" s="188" t="s">
        <v>44</v>
      </c>
      <c r="O206" s="66"/>
      <c r="P206" s="189">
        <f>O206*H206</f>
        <v>0</v>
      </c>
      <c r="Q206" s="189">
        <v>0</v>
      </c>
      <c r="R206" s="189">
        <f>Q206*H206</f>
        <v>0</v>
      </c>
      <c r="S206" s="189">
        <v>0</v>
      </c>
      <c r="T206" s="190">
        <f>S206*H206</f>
        <v>0</v>
      </c>
      <c r="U206" s="36"/>
      <c r="V206" s="36"/>
      <c r="W206" s="36"/>
      <c r="X206" s="36"/>
      <c r="Y206" s="36"/>
      <c r="Z206" s="36"/>
      <c r="AA206" s="36"/>
      <c r="AB206" s="36"/>
      <c r="AC206" s="36"/>
      <c r="AD206" s="36"/>
      <c r="AE206" s="36"/>
      <c r="AR206" s="191" t="s">
        <v>959</v>
      </c>
      <c r="AT206" s="191" t="s">
        <v>173</v>
      </c>
      <c r="AU206" s="191" t="s">
        <v>197</v>
      </c>
      <c r="AY206" s="19" t="s">
        <v>171</v>
      </c>
      <c r="BE206" s="192">
        <f>IF(N206="základní",J206,0)</f>
        <v>0</v>
      </c>
      <c r="BF206" s="192">
        <f>IF(N206="snížená",J206,0)</f>
        <v>0</v>
      </c>
      <c r="BG206" s="192">
        <f>IF(N206="zákl. přenesená",J206,0)</f>
        <v>0</v>
      </c>
      <c r="BH206" s="192">
        <f>IF(N206="sníž. přenesená",J206,0)</f>
        <v>0</v>
      </c>
      <c r="BI206" s="192">
        <f>IF(N206="nulová",J206,0)</f>
        <v>0</v>
      </c>
      <c r="BJ206" s="19" t="s">
        <v>80</v>
      </c>
      <c r="BK206" s="192">
        <f>ROUND(I206*H206,2)</f>
        <v>0</v>
      </c>
      <c r="BL206" s="19" t="s">
        <v>959</v>
      </c>
      <c r="BM206" s="191" t="s">
        <v>1929</v>
      </c>
    </row>
    <row r="207" spans="1:65" s="2" customFormat="1" ht="97.5">
      <c r="A207" s="36"/>
      <c r="B207" s="37"/>
      <c r="C207" s="38"/>
      <c r="D207" s="193" t="s">
        <v>180</v>
      </c>
      <c r="E207" s="38"/>
      <c r="F207" s="194" t="s">
        <v>1930</v>
      </c>
      <c r="G207" s="38"/>
      <c r="H207" s="38"/>
      <c r="I207" s="195"/>
      <c r="J207" s="38"/>
      <c r="K207" s="38"/>
      <c r="L207" s="41"/>
      <c r="M207" s="196"/>
      <c r="N207" s="197"/>
      <c r="O207" s="66"/>
      <c r="P207" s="66"/>
      <c r="Q207" s="66"/>
      <c r="R207" s="66"/>
      <c r="S207" s="66"/>
      <c r="T207" s="67"/>
      <c r="U207" s="36"/>
      <c r="V207" s="36"/>
      <c r="W207" s="36"/>
      <c r="X207" s="36"/>
      <c r="Y207" s="36"/>
      <c r="Z207" s="36"/>
      <c r="AA207" s="36"/>
      <c r="AB207" s="36"/>
      <c r="AC207" s="36"/>
      <c r="AD207" s="36"/>
      <c r="AE207" s="36"/>
      <c r="AT207" s="19" t="s">
        <v>180</v>
      </c>
      <c r="AU207" s="19" t="s">
        <v>197</v>
      </c>
    </row>
    <row r="208" spans="1:65" s="13" customFormat="1" ht="11.25">
      <c r="B208" s="200"/>
      <c r="C208" s="201"/>
      <c r="D208" s="193" t="s">
        <v>184</v>
      </c>
      <c r="E208" s="202" t="s">
        <v>19</v>
      </c>
      <c r="F208" s="203" t="s">
        <v>1931</v>
      </c>
      <c r="G208" s="201"/>
      <c r="H208" s="202" t="s">
        <v>19</v>
      </c>
      <c r="I208" s="204"/>
      <c r="J208" s="201"/>
      <c r="K208" s="201"/>
      <c r="L208" s="205"/>
      <c r="M208" s="206"/>
      <c r="N208" s="207"/>
      <c r="O208" s="207"/>
      <c r="P208" s="207"/>
      <c r="Q208" s="207"/>
      <c r="R208" s="207"/>
      <c r="S208" s="207"/>
      <c r="T208" s="208"/>
      <c r="AT208" s="209" t="s">
        <v>184</v>
      </c>
      <c r="AU208" s="209" t="s">
        <v>197</v>
      </c>
      <c r="AV208" s="13" t="s">
        <v>80</v>
      </c>
      <c r="AW208" s="13" t="s">
        <v>35</v>
      </c>
      <c r="AX208" s="13" t="s">
        <v>73</v>
      </c>
      <c r="AY208" s="209" t="s">
        <v>171</v>
      </c>
    </row>
    <row r="209" spans="1:65" s="14" customFormat="1" ht="11.25">
      <c r="B209" s="210"/>
      <c r="C209" s="211"/>
      <c r="D209" s="193" t="s">
        <v>184</v>
      </c>
      <c r="E209" s="212" t="s">
        <v>19</v>
      </c>
      <c r="F209" s="213" t="s">
        <v>1932</v>
      </c>
      <c r="G209" s="211"/>
      <c r="H209" s="214">
        <v>12.677</v>
      </c>
      <c r="I209" s="215"/>
      <c r="J209" s="211"/>
      <c r="K209" s="211"/>
      <c r="L209" s="216"/>
      <c r="M209" s="217"/>
      <c r="N209" s="218"/>
      <c r="O209" s="218"/>
      <c r="P209" s="218"/>
      <c r="Q209" s="218"/>
      <c r="R209" s="218"/>
      <c r="S209" s="218"/>
      <c r="T209" s="219"/>
      <c r="AT209" s="220" t="s">
        <v>184</v>
      </c>
      <c r="AU209" s="220" t="s">
        <v>197</v>
      </c>
      <c r="AV209" s="14" t="s">
        <v>82</v>
      </c>
      <c r="AW209" s="14" t="s">
        <v>35</v>
      </c>
      <c r="AX209" s="14" t="s">
        <v>73</v>
      </c>
      <c r="AY209" s="220" t="s">
        <v>171</v>
      </c>
    </row>
    <row r="210" spans="1:65" s="14" customFormat="1" ht="11.25">
      <c r="B210" s="210"/>
      <c r="C210" s="211"/>
      <c r="D210" s="193" t="s">
        <v>184</v>
      </c>
      <c r="E210" s="212" t="s">
        <v>19</v>
      </c>
      <c r="F210" s="213" t="s">
        <v>1933</v>
      </c>
      <c r="G210" s="211"/>
      <c r="H210" s="214">
        <v>10.992000000000001</v>
      </c>
      <c r="I210" s="215"/>
      <c r="J210" s="211"/>
      <c r="K210" s="211"/>
      <c r="L210" s="216"/>
      <c r="M210" s="217"/>
      <c r="N210" s="218"/>
      <c r="O210" s="218"/>
      <c r="P210" s="218"/>
      <c r="Q210" s="218"/>
      <c r="R210" s="218"/>
      <c r="S210" s="218"/>
      <c r="T210" s="219"/>
      <c r="AT210" s="220" t="s">
        <v>184</v>
      </c>
      <c r="AU210" s="220" t="s">
        <v>197</v>
      </c>
      <c r="AV210" s="14" t="s">
        <v>82</v>
      </c>
      <c r="AW210" s="14" t="s">
        <v>35</v>
      </c>
      <c r="AX210" s="14" t="s">
        <v>73</v>
      </c>
      <c r="AY210" s="220" t="s">
        <v>171</v>
      </c>
    </row>
    <row r="211" spans="1:65" s="14" customFormat="1" ht="11.25">
      <c r="B211" s="210"/>
      <c r="C211" s="211"/>
      <c r="D211" s="193" t="s">
        <v>184</v>
      </c>
      <c r="E211" s="212" t="s">
        <v>19</v>
      </c>
      <c r="F211" s="213" t="s">
        <v>1934</v>
      </c>
      <c r="G211" s="211"/>
      <c r="H211" s="214">
        <v>9.4009999999999998</v>
      </c>
      <c r="I211" s="215"/>
      <c r="J211" s="211"/>
      <c r="K211" s="211"/>
      <c r="L211" s="216"/>
      <c r="M211" s="217"/>
      <c r="N211" s="218"/>
      <c r="O211" s="218"/>
      <c r="P211" s="218"/>
      <c r="Q211" s="218"/>
      <c r="R211" s="218"/>
      <c r="S211" s="218"/>
      <c r="T211" s="219"/>
      <c r="AT211" s="220" t="s">
        <v>184</v>
      </c>
      <c r="AU211" s="220" t="s">
        <v>197</v>
      </c>
      <c r="AV211" s="14" t="s">
        <v>82</v>
      </c>
      <c r="AW211" s="14" t="s">
        <v>35</v>
      </c>
      <c r="AX211" s="14" t="s">
        <v>73</v>
      </c>
      <c r="AY211" s="220" t="s">
        <v>171</v>
      </c>
    </row>
    <row r="212" spans="1:65" s="14" customFormat="1" ht="11.25">
      <c r="B212" s="210"/>
      <c r="C212" s="211"/>
      <c r="D212" s="193" t="s">
        <v>184</v>
      </c>
      <c r="E212" s="212" t="s">
        <v>19</v>
      </c>
      <c r="F212" s="213" t="s">
        <v>1935</v>
      </c>
      <c r="G212" s="211"/>
      <c r="H212" s="214">
        <v>17.393999999999998</v>
      </c>
      <c r="I212" s="215"/>
      <c r="J212" s="211"/>
      <c r="K212" s="211"/>
      <c r="L212" s="216"/>
      <c r="M212" s="217"/>
      <c r="N212" s="218"/>
      <c r="O212" s="218"/>
      <c r="P212" s="218"/>
      <c r="Q212" s="218"/>
      <c r="R212" s="218"/>
      <c r="S212" s="218"/>
      <c r="T212" s="219"/>
      <c r="AT212" s="220" t="s">
        <v>184</v>
      </c>
      <c r="AU212" s="220" t="s">
        <v>197</v>
      </c>
      <c r="AV212" s="14" t="s">
        <v>82</v>
      </c>
      <c r="AW212" s="14" t="s">
        <v>35</v>
      </c>
      <c r="AX212" s="14" t="s">
        <v>73</v>
      </c>
      <c r="AY212" s="220" t="s">
        <v>171</v>
      </c>
    </row>
    <row r="213" spans="1:65" s="15" customFormat="1" ht="11.25">
      <c r="B213" s="221"/>
      <c r="C213" s="222"/>
      <c r="D213" s="193" t="s">
        <v>184</v>
      </c>
      <c r="E213" s="223" t="s">
        <v>19</v>
      </c>
      <c r="F213" s="224" t="s">
        <v>189</v>
      </c>
      <c r="G213" s="222"/>
      <c r="H213" s="225">
        <v>50.463999999999999</v>
      </c>
      <c r="I213" s="226"/>
      <c r="J213" s="222"/>
      <c r="K213" s="222"/>
      <c r="L213" s="227"/>
      <c r="M213" s="228"/>
      <c r="N213" s="229"/>
      <c r="O213" s="229"/>
      <c r="P213" s="229"/>
      <c r="Q213" s="229"/>
      <c r="R213" s="229"/>
      <c r="S213" s="229"/>
      <c r="T213" s="230"/>
      <c r="AT213" s="231" t="s">
        <v>184</v>
      </c>
      <c r="AU213" s="231" t="s">
        <v>197</v>
      </c>
      <c r="AV213" s="15" t="s">
        <v>178</v>
      </c>
      <c r="AW213" s="15" t="s">
        <v>35</v>
      </c>
      <c r="AX213" s="15" t="s">
        <v>80</v>
      </c>
      <c r="AY213" s="231" t="s">
        <v>171</v>
      </c>
    </row>
    <row r="214" spans="1:65" s="2" customFormat="1" ht="55.5" customHeight="1">
      <c r="A214" s="36"/>
      <c r="B214" s="37"/>
      <c r="C214" s="180" t="s">
        <v>268</v>
      </c>
      <c r="D214" s="180" t="s">
        <v>173</v>
      </c>
      <c r="E214" s="181" t="s">
        <v>1936</v>
      </c>
      <c r="F214" s="182" t="s">
        <v>1937</v>
      </c>
      <c r="G214" s="183" t="s">
        <v>252</v>
      </c>
      <c r="H214" s="184">
        <v>756.96</v>
      </c>
      <c r="I214" s="185"/>
      <c r="J214" s="186">
        <f>ROUND(I214*H214,2)</f>
        <v>0</v>
      </c>
      <c r="K214" s="182" t="s">
        <v>19</v>
      </c>
      <c r="L214" s="41"/>
      <c r="M214" s="187" t="s">
        <v>19</v>
      </c>
      <c r="N214" s="188" t="s">
        <v>44</v>
      </c>
      <c r="O214" s="66"/>
      <c r="P214" s="189">
        <f>O214*H214</f>
        <v>0</v>
      </c>
      <c r="Q214" s="189">
        <v>0</v>
      </c>
      <c r="R214" s="189">
        <f>Q214*H214</f>
        <v>0</v>
      </c>
      <c r="S214" s="189">
        <v>0</v>
      </c>
      <c r="T214" s="190">
        <f>S214*H214</f>
        <v>0</v>
      </c>
      <c r="U214" s="36"/>
      <c r="V214" s="36"/>
      <c r="W214" s="36"/>
      <c r="X214" s="36"/>
      <c r="Y214" s="36"/>
      <c r="Z214" s="36"/>
      <c r="AA214" s="36"/>
      <c r="AB214" s="36"/>
      <c r="AC214" s="36"/>
      <c r="AD214" s="36"/>
      <c r="AE214" s="36"/>
      <c r="AR214" s="191" t="s">
        <v>959</v>
      </c>
      <c r="AT214" s="191" t="s">
        <v>173</v>
      </c>
      <c r="AU214" s="191" t="s">
        <v>197</v>
      </c>
      <c r="AY214" s="19" t="s">
        <v>171</v>
      </c>
      <c r="BE214" s="192">
        <f>IF(N214="základní",J214,0)</f>
        <v>0</v>
      </c>
      <c r="BF214" s="192">
        <f>IF(N214="snížená",J214,0)</f>
        <v>0</v>
      </c>
      <c r="BG214" s="192">
        <f>IF(N214="zákl. přenesená",J214,0)</f>
        <v>0</v>
      </c>
      <c r="BH214" s="192">
        <f>IF(N214="sníž. přenesená",J214,0)</f>
        <v>0</v>
      </c>
      <c r="BI214" s="192">
        <f>IF(N214="nulová",J214,0)</f>
        <v>0</v>
      </c>
      <c r="BJ214" s="19" t="s">
        <v>80</v>
      </c>
      <c r="BK214" s="192">
        <f>ROUND(I214*H214,2)</f>
        <v>0</v>
      </c>
      <c r="BL214" s="19" t="s">
        <v>959</v>
      </c>
      <c r="BM214" s="191" t="s">
        <v>1938</v>
      </c>
    </row>
    <row r="215" spans="1:65" s="2" customFormat="1" ht="107.25">
      <c r="A215" s="36"/>
      <c r="B215" s="37"/>
      <c r="C215" s="38"/>
      <c r="D215" s="193" t="s">
        <v>180</v>
      </c>
      <c r="E215" s="38"/>
      <c r="F215" s="194" t="s">
        <v>1939</v>
      </c>
      <c r="G215" s="38"/>
      <c r="H215" s="38"/>
      <c r="I215" s="195"/>
      <c r="J215" s="38"/>
      <c r="K215" s="38"/>
      <c r="L215" s="41"/>
      <c r="M215" s="196"/>
      <c r="N215" s="197"/>
      <c r="O215" s="66"/>
      <c r="P215" s="66"/>
      <c r="Q215" s="66"/>
      <c r="R215" s="66"/>
      <c r="S215" s="66"/>
      <c r="T215" s="67"/>
      <c r="U215" s="36"/>
      <c r="V215" s="36"/>
      <c r="W215" s="36"/>
      <c r="X215" s="36"/>
      <c r="Y215" s="36"/>
      <c r="Z215" s="36"/>
      <c r="AA215" s="36"/>
      <c r="AB215" s="36"/>
      <c r="AC215" s="36"/>
      <c r="AD215" s="36"/>
      <c r="AE215" s="36"/>
      <c r="AT215" s="19" t="s">
        <v>180</v>
      </c>
      <c r="AU215" s="19" t="s">
        <v>197</v>
      </c>
    </row>
    <row r="216" spans="1:65" s="13" customFormat="1" ht="11.25">
      <c r="B216" s="200"/>
      <c r="C216" s="201"/>
      <c r="D216" s="193" t="s">
        <v>184</v>
      </c>
      <c r="E216" s="202" t="s">
        <v>19</v>
      </c>
      <c r="F216" s="203" t="s">
        <v>1940</v>
      </c>
      <c r="G216" s="201"/>
      <c r="H216" s="202" t="s">
        <v>19</v>
      </c>
      <c r="I216" s="204"/>
      <c r="J216" s="201"/>
      <c r="K216" s="201"/>
      <c r="L216" s="205"/>
      <c r="M216" s="206"/>
      <c r="N216" s="207"/>
      <c r="O216" s="207"/>
      <c r="P216" s="207"/>
      <c r="Q216" s="207"/>
      <c r="R216" s="207"/>
      <c r="S216" s="207"/>
      <c r="T216" s="208"/>
      <c r="AT216" s="209" t="s">
        <v>184</v>
      </c>
      <c r="AU216" s="209" t="s">
        <v>197</v>
      </c>
      <c r="AV216" s="13" t="s">
        <v>80</v>
      </c>
      <c r="AW216" s="13" t="s">
        <v>35</v>
      </c>
      <c r="AX216" s="13" t="s">
        <v>73</v>
      </c>
      <c r="AY216" s="209" t="s">
        <v>171</v>
      </c>
    </row>
    <row r="217" spans="1:65" s="14" customFormat="1" ht="11.25">
      <c r="B217" s="210"/>
      <c r="C217" s="211"/>
      <c r="D217" s="193" t="s">
        <v>184</v>
      </c>
      <c r="E217" s="212" t="s">
        <v>19</v>
      </c>
      <c r="F217" s="213" t="s">
        <v>1941</v>
      </c>
      <c r="G217" s="211"/>
      <c r="H217" s="214">
        <v>756.96</v>
      </c>
      <c r="I217" s="215"/>
      <c r="J217" s="211"/>
      <c r="K217" s="211"/>
      <c r="L217" s="216"/>
      <c r="M217" s="217"/>
      <c r="N217" s="218"/>
      <c r="O217" s="218"/>
      <c r="P217" s="218"/>
      <c r="Q217" s="218"/>
      <c r="R217" s="218"/>
      <c r="S217" s="218"/>
      <c r="T217" s="219"/>
      <c r="AT217" s="220" t="s">
        <v>184</v>
      </c>
      <c r="AU217" s="220" t="s">
        <v>197</v>
      </c>
      <c r="AV217" s="14" t="s">
        <v>82</v>
      </c>
      <c r="AW217" s="14" t="s">
        <v>35</v>
      </c>
      <c r="AX217" s="14" t="s">
        <v>73</v>
      </c>
      <c r="AY217" s="220" t="s">
        <v>171</v>
      </c>
    </row>
    <row r="218" spans="1:65" s="15" customFormat="1" ht="11.25">
      <c r="B218" s="221"/>
      <c r="C218" s="222"/>
      <c r="D218" s="193" t="s">
        <v>184</v>
      </c>
      <c r="E218" s="223" t="s">
        <v>19</v>
      </c>
      <c r="F218" s="224" t="s">
        <v>189</v>
      </c>
      <c r="G218" s="222"/>
      <c r="H218" s="225">
        <v>756.96</v>
      </c>
      <c r="I218" s="226"/>
      <c r="J218" s="222"/>
      <c r="K218" s="222"/>
      <c r="L218" s="227"/>
      <c r="M218" s="228"/>
      <c r="N218" s="229"/>
      <c r="O218" s="229"/>
      <c r="P218" s="229"/>
      <c r="Q218" s="229"/>
      <c r="R218" s="229"/>
      <c r="S218" s="229"/>
      <c r="T218" s="230"/>
      <c r="AT218" s="231" t="s">
        <v>184</v>
      </c>
      <c r="AU218" s="231" t="s">
        <v>197</v>
      </c>
      <c r="AV218" s="15" t="s">
        <v>178</v>
      </c>
      <c r="AW218" s="15" t="s">
        <v>35</v>
      </c>
      <c r="AX218" s="15" t="s">
        <v>80</v>
      </c>
      <c r="AY218" s="231" t="s">
        <v>171</v>
      </c>
    </row>
    <row r="219" spans="1:65" s="12" customFormat="1" ht="22.9" customHeight="1">
      <c r="B219" s="164"/>
      <c r="C219" s="165"/>
      <c r="D219" s="166" t="s">
        <v>72</v>
      </c>
      <c r="E219" s="178" t="s">
        <v>820</v>
      </c>
      <c r="F219" s="178" t="s">
        <v>821</v>
      </c>
      <c r="G219" s="165"/>
      <c r="H219" s="165"/>
      <c r="I219" s="168"/>
      <c r="J219" s="179">
        <f>BK219</f>
        <v>0</v>
      </c>
      <c r="K219" s="165"/>
      <c r="L219" s="170"/>
      <c r="M219" s="171"/>
      <c r="N219" s="172"/>
      <c r="O219" s="172"/>
      <c r="P219" s="173">
        <f>SUM(P220:P238)</f>
        <v>0</v>
      </c>
      <c r="Q219" s="172"/>
      <c r="R219" s="173">
        <f>SUM(R220:R238)</f>
        <v>0</v>
      </c>
      <c r="S219" s="172"/>
      <c r="T219" s="174">
        <f>SUM(T220:T238)</f>
        <v>0</v>
      </c>
      <c r="AR219" s="175" t="s">
        <v>210</v>
      </c>
      <c r="AT219" s="176" t="s">
        <v>72</v>
      </c>
      <c r="AU219" s="176" t="s">
        <v>80</v>
      </c>
      <c r="AY219" s="175" t="s">
        <v>171</v>
      </c>
      <c r="BK219" s="177">
        <f>SUM(BK220:BK238)</f>
        <v>0</v>
      </c>
    </row>
    <row r="220" spans="1:65" s="2" customFormat="1" ht="16.5" customHeight="1">
      <c r="A220" s="36"/>
      <c r="B220" s="37"/>
      <c r="C220" s="180" t="s">
        <v>275</v>
      </c>
      <c r="D220" s="180" t="s">
        <v>173</v>
      </c>
      <c r="E220" s="181" t="s">
        <v>1942</v>
      </c>
      <c r="F220" s="182" t="s">
        <v>1943</v>
      </c>
      <c r="G220" s="183" t="s">
        <v>874</v>
      </c>
      <c r="H220" s="184">
        <v>400</v>
      </c>
      <c r="I220" s="185"/>
      <c r="J220" s="186">
        <f>ROUND(I220*H220,2)</f>
        <v>0</v>
      </c>
      <c r="K220" s="182" t="s">
        <v>177</v>
      </c>
      <c r="L220" s="41"/>
      <c r="M220" s="187" t="s">
        <v>19</v>
      </c>
      <c r="N220" s="188" t="s">
        <v>44</v>
      </c>
      <c r="O220" s="66"/>
      <c r="P220" s="189">
        <f>O220*H220</f>
        <v>0</v>
      </c>
      <c r="Q220" s="189">
        <v>0</v>
      </c>
      <c r="R220" s="189">
        <f>Q220*H220</f>
        <v>0</v>
      </c>
      <c r="S220" s="189">
        <v>0</v>
      </c>
      <c r="T220" s="190">
        <f>S220*H220</f>
        <v>0</v>
      </c>
      <c r="U220" s="36"/>
      <c r="V220" s="36"/>
      <c r="W220" s="36"/>
      <c r="X220" s="36"/>
      <c r="Y220" s="36"/>
      <c r="Z220" s="36"/>
      <c r="AA220" s="36"/>
      <c r="AB220" s="36"/>
      <c r="AC220" s="36"/>
      <c r="AD220" s="36"/>
      <c r="AE220" s="36"/>
      <c r="AR220" s="191" t="s">
        <v>826</v>
      </c>
      <c r="AT220" s="191" t="s">
        <v>173</v>
      </c>
      <c r="AU220" s="191" t="s">
        <v>82</v>
      </c>
      <c r="AY220" s="19" t="s">
        <v>171</v>
      </c>
      <c r="BE220" s="192">
        <f>IF(N220="základní",J220,0)</f>
        <v>0</v>
      </c>
      <c r="BF220" s="192">
        <f>IF(N220="snížená",J220,0)</f>
        <v>0</v>
      </c>
      <c r="BG220" s="192">
        <f>IF(N220="zákl. přenesená",J220,0)</f>
        <v>0</v>
      </c>
      <c r="BH220" s="192">
        <f>IF(N220="sníž. přenesená",J220,0)</f>
        <v>0</v>
      </c>
      <c r="BI220" s="192">
        <f>IF(N220="nulová",J220,0)</f>
        <v>0</v>
      </c>
      <c r="BJ220" s="19" t="s">
        <v>80</v>
      </c>
      <c r="BK220" s="192">
        <f>ROUND(I220*H220,2)</f>
        <v>0</v>
      </c>
      <c r="BL220" s="19" t="s">
        <v>826</v>
      </c>
      <c r="BM220" s="191" t="s">
        <v>1944</v>
      </c>
    </row>
    <row r="221" spans="1:65" s="2" customFormat="1" ht="11.25">
      <c r="A221" s="36"/>
      <c r="B221" s="37"/>
      <c r="C221" s="38"/>
      <c r="D221" s="193" t="s">
        <v>180</v>
      </c>
      <c r="E221" s="38"/>
      <c r="F221" s="194" t="s">
        <v>1943</v>
      </c>
      <c r="G221" s="38"/>
      <c r="H221" s="38"/>
      <c r="I221" s="195"/>
      <c r="J221" s="38"/>
      <c r="K221" s="38"/>
      <c r="L221" s="41"/>
      <c r="M221" s="196"/>
      <c r="N221" s="197"/>
      <c r="O221" s="66"/>
      <c r="P221" s="66"/>
      <c r="Q221" s="66"/>
      <c r="R221" s="66"/>
      <c r="S221" s="66"/>
      <c r="T221" s="67"/>
      <c r="U221" s="36"/>
      <c r="V221" s="36"/>
      <c r="W221" s="36"/>
      <c r="X221" s="36"/>
      <c r="Y221" s="36"/>
      <c r="Z221" s="36"/>
      <c r="AA221" s="36"/>
      <c r="AB221" s="36"/>
      <c r="AC221" s="36"/>
      <c r="AD221" s="36"/>
      <c r="AE221" s="36"/>
      <c r="AT221" s="19" t="s">
        <v>180</v>
      </c>
      <c r="AU221" s="19" t="s">
        <v>82</v>
      </c>
    </row>
    <row r="222" spans="1:65" s="2" customFormat="1" ht="11.25">
      <c r="A222" s="36"/>
      <c r="B222" s="37"/>
      <c r="C222" s="38"/>
      <c r="D222" s="198" t="s">
        <v>182</v>
      </c>
      <c r="E222" s="38"/>
      <c r="F222" s="199" t="s">
        <v>1945</v>
      </c>
      <c r="G222" s="38"/>
      <c r="H222" s="38"/>
      <c r="I222" s="195"/>
      <c r="J222" s="38"/>
      <c r="K222" s="38"/>
      <c r="L222" s="41"/>
      <c r="M222" s="196"/>
      <c r="N222" s="197"/>
      <c r="O222" s="66"/>
      <c r="P222" s="66"/>
      <c r="Q222" s="66"/>
      <c r="R222" s="66"/>
      <c r="S222" s="66"/>
      <c r="T222" s="67"/>
      <c r="U222" s="36"/>
      <c r="V222" s="36"/>
      <c r="W222" s="36"/>
      <c r="X222" s="36"/>
      <c r="Y222" s="36"/>
      <c r="Z222" s="36"/>
      <c r="AA222" s="36"/>
      <c r="AB222" s="36"/>
      <c r="AC222" s="36"/>
      <c r="AD222" s="36"/>
      <c r="AE222" s="36"/>
      <c r="AT222" s="19" t="s">
        <v>182</v>
      </c>
      <c r="AU222" s="19" t="s">
        <v>82</v>
      </c>
    </row>
    <row r="223" spans="1:65" s="13" customFormat="1" ht="11.25">
      <c r="B223" s="200"/>
      <c r="C223" s="201"/>
      <c r="D223" s="193" t="s">
        <v>184</v>
      </c>
      <c r="E223" s="202" t="s">
        <v>19</v>
      </c>
      <c r="F223" s="203" t="s">
        <v>1946</v>
      </c>
      <c r="G223" s="201"/>
      <c r="H223" s="202" t="s">
        <v>19</v>
      </c>
      <c r="I223" s="204"/>
      <c r="J223" s="201"/>
      <c r="K223" s="201"/>
      <c r="L223" s="205"/>
      <c r="M223" s="206"/>
      <c r="N223" s="207"/>
      <c r="O223" s="207"/>
      <c r="P223" s="207"/>
      <c r="Q223" s="207"/>
      <c r="R223" s="207"/>
      <c r="S223" s="207"/>
      <c r="T223" s="208"/>
      <c r="AT223" s="209" t="s">
        <v>184</v>
      </c>
      <c r="AU223" s="209" t="s">
        <v>82</v>
      </c>
      <c r="AV223" s="13" t="s">
        <v>80</v>
      </c>
      <c r="AW223" s="13" t="s">
        <v>35</v>
      </c>
      <c r="AX223" s="13" t="s">
        <v>73</v>
      </c>
      <c r="AY223" s="209" t="s">
        <v>171</v>
      </c>
    </row>
    <row r="224" spans="1:65" s="14" customFormat="1" ht="11.25">
      <c r="B224" s="210"/>
      <c r="C224" s="211"/>
      <c r="D224" s="193" t="s">
        <v>184</v>
      </c>
      <c r="E224" s="212" t="s">
        <v>19</v>
      </c>
      <c r="F224" s="213" t="s">
        <v>1947</v>
      </c>
      <c r="G224" s="211"/>
      <c r="H224" s="214">
        <v>400</v>
      </c>
      <c r="I224" s="215"/>
      <c r="J224" s="211"/>
      <c r="K224" s="211"/>
      <c r="L224" s="216"/>
      <c r="M224" s="217"/>
      <c r="N224" s="218"/>
      <c r="O224" s="218"/>
      <c r="P224" s="218"/>
      <c r="Q224" s="218"/>
      <c r="R224" s="218"/>
      <c r="S224" s="218"/>
      <c r="T224" s="219"/>
      <c r="AT224" s="220" t="s">
        <v>184</v>
      </c>
      <c r="AU224" s="220" t="s">
        <v>82</v>
      </c>
      <c r="AV224" s="14" t="s">
        <v>82</v>
      </c>
      <c r="AW224" s="14" t="s">
        <v>35</v>
      </c>
      <c r="AX224" s="14" t="s">
        <v>73</v>
      </c>
      <c r="AY224" s="220" t="s">
        <v>171</v>
      </c>
    </row>
    <row r="225" spans="1:65" s="15" customFormat="1" ht="11.25">
      <c r="B225" s="221"/>
      <c r="C225" s="222"/>
      <c r="D225" s="193" t="s">
        <v>184</v>
      </c>
      <c r="E225" s="223" t="s">
        <v>19</v>
      </c>
      <c r="F225" s="224" t="s">
        <v>189</v>
      </c>
      <c r="G225" s="222"/>
      <c r="H225" s="225">
        <v>400</v>
      </c>
      <c r="I225" s="226"/>
      <c r="J225" s="222"/>
      <c r="K225" s="222"/>
      <c r="L225" s="227"/>
      <c r="M225" s="228"/>
      <c r="N225" s="229"/>
      <c r="O225" s="229"/>
      <c r="P225" s="229"/>
      <c r="Q225" s="229"/>
      <c r="R225" s="229"/>
      <c r="S225" s="229"/>
      <c r="T225" s="230"/>
      <c r="AT225" s="231" t="s">
        <v>184</v>
      </c>
      <c r="AU225" s="231" t="s">
        <v>82</v>
      </c>
      <c r="AV225" s="15" t="s">
        <v>178</v>
      </c>
      <c r="AW225" s="15" t="s">
        <v>35</v>
      </c>
      <c r="AX225" s="15" t="s">
        <v>80</v>
      </c>
      <c r="AY225" s="231" t="s">
        <v>171</v>
      </c>
    </row>
    <row r="226" spans="1:65" s="2" customFormat="1" ht="21.75" customHeight="1">
      <c r="A226" s="36"/>
      <c r="B226" s="37"/>
      <c r="C226" s="180" t="s">
        <v>281</v>
      </c>
      <c r="D226" s="180" t="s">
        <v>173</v>
      </c>
      <c r="E226" s="181" t="s">
        <v>823</v>
      </c>
      <c r="F226" s="182" t="s">
        <v>1948</v>
      </c>
      <c r="G226" s="183" t="s">
        <v>874</v>
      </c>
      <c r="H226" s="184">
        <v>200</v>
      </c>
      <c r="I226" s="185"/>
      <c r="J226" s="186">
        <f>ROUND(I226*H226,2)</f>
        <v>0</v>
      </c>
      <c r="K226" s="182" t="s">
        <v>19</v>
      </c>
      <c r="L226" s="41"/>
      <c r="M226" s="187" t="s">
        <v>19</v>
      </c>
      <c r="N226" s="188" t="s">
        <v>44</v>
      </c>
      <c r="O226" s="66"/>
      <c r="P226" s="189">
        <f>O226*H226</f>
        <v>0</v>
      </c>
      <c r="Q226" s="189">
        <v>0</v>
      </c>
      <c r="R226" s="189">
        <f>Q226*H226</f>
        <v>0</v>
      </c>
      <c r="S226" s="189">
        <v>0</v>
      </c>
      <c r="T226" s="190">
        <f>S226*H226</f>
        <v>0</v>
      </c>
      <c r="U226" s="36"/>
      <c r="V226" s="36"/>
      <c r="W226" s="36"/>
      <c r="X226" s="36"/>
      <c r="Y226" s="36"/>
      <c r="Z226" s="36"/>
      <c r="AA226" s="36"/>
      <c r="AB226" s="36"/>
      <c r="AC226" s="36"/>
      <c r="AD226" s="36"/>
      <c r="AE226" s="36"/>
      <c r="AR226" s="191" t="s">
        <v>826</v>
      </c>
      <c r="AT226" s="191" t="s">
        <v>173</v>
      </c>
      <c r="AU226" s="191" t="s">
        <v>82</v>
      </c>
      <c r="AY226" s="19" t="s">
        <v>171</v>
      </c>
      <c r="BE226" s="192">
        <f>IF(N226="základní",J226,0)</f>
        <v>0</v>
      </c>
      <c r="BF226" s="192">
        <f>IF(N226="snížená",J226,0)</f>
        <v>0</v>
      </c>
      <c r="BG226" s="192">
        <f>IF(N226="zákl. přenesená",J226,0)</f>
        <v>0</v>
      </c>
      <c r="BH226" s="192">
        <f>IF(N226="sníž. přenesená",J226,0)</f>
        <v>0</v>
      </c>
      <c r="BI226" s="192">
        <f>IF(N226="nulová",J226,0)</f>
        <v>0</v>
      </c>
      <c r="BJ226" s="19" t="s">
        <v>80</v>
      </c>
      <c r="BK226" s="192">
        <f>ROUND(I226*H226,2)</f>
        <v>0</v>
      </c>
      <c r="BL226" s="19" t="s">
        <v>826</v>
      </c>
      <c r="BM226" s="191" t="s">
        <v>1949</v>
      </c>
    </row>
    <row r="227" spans="1:65" s="2" customFormat="1" ht="11.25">
      <c r="A227" s="36"/>
      <c r="B227" s="37"/>
      <c r="C227" s="38"/>
      <c r="D227" s="193" t="s">
        <v>180</v>
      </c>
      <c r="E227" s="38"/>
      <c r="F227" s="194" t="s">
        <v>1950</v>
      </c>
      <c r="G227" s="38"/>
      <c r="H227" s="38"/>
      <c r="I227" s="195"/>
      <c r="J227" s="38"/>
      <c r="K227" s="38"/>
      <c r="L227" s="41"/>
      <c r="M227" s="196"/>
      <c r="N227" s="197"/>
      <c r="O227" s="66"/>
      <c r="P227" s="66"/>
      <c r="Q227" s="66"/>
      <c r="R227" s="66"/>
      <c r="S227" s="66"/>
      <c r="T227" s="67"/>
      <c r="U227" s="36"/>
      <c r="V227" s="36"/>
      <c r="W227" s="36"/>
      <c r="X227" s="36"/>
      <c r="Y227" s="36"/>
      <c r="Z227" s="36"/>
      <c r="AA227" s="36"/>
      <c r="AB227" s="36"/>
      <c r="AC227" s="36"/>
      <c r="AD227" s="36"/>
      <c r="AE227" s="36"/>
      <c r="AT227" s="19" t="s">
        <v>180</v>
      </c>
      <c r="AU227" s="19" t="s">
        <v>82</v>
      </c>
    </row>
    <row r="228" spans="1:65" s="14" customFormat="1" ht="11.25">
      <c r="B228" s="210"/>
      <c r="C228" s="211"/>
      <c r="D228" s="193" t="s">
        <v>184</v>
      </c>
      <c r="E228" s="212" t="s">
        <v>19</v>
      </c>
      <c r="F228" s="213" t="s">
        <v>1951</v>
      </c>
      <c r="G228" s="211"/>
      <c r="H228" s="214">
        <v>200</v>
      </c>
      <c r="I228" s="215"/>
      <c r="J228" s="211"/>
      <c r="K228" s="211"/>
      <c r="L228" s="216"/>
      <c r="M228" s="217"/>
      <c r="N228" s="218"/>
      <c r="O228" s="218"/>
      <c r="P228" s="218"/>
      <c r="Q228" s="218"/>
      <c r="R228" s="218"/>
      <c r="S228" s="218"/>
      <c r="T228" s="219"/>
      <c r="AT228" s="220" t="s">
        <v>184</v>
      </c>
      <c r="AU228" s="220" t="s">
        <v>82</v>
      </c>
      <c r="AV228" s="14" t="s">
        <v>82</v>
      </c>
      <c r="AW228" s="14" t="s">
        <v>35</v>
      </c>
      <c r="AX228" s="14" t="s">
        <v>73</v>
      </c>
      <c r="AY228" s="220" t="s">
        <v>171</v>
      </c>
    </row>
    <row r="229" spans="1:65" s="15" customFormat="1" ht="11.25">
      <c r="B229" s="221"/>
      <c r="C229" s="222"/>
      <c r="D229" s="193" t="s">
        <v>184</v>
      </c>
      <c r="E229" s="223" t="s">
        <v>19</v>
      </c>
      <c r="F229" s="224" t="s">
        <v>189</v>
      </c>
      <c r="G229" s="222"/>
      <c r="H229" s="225">
        <v>200</v>
      </c>
      <c r="I229" s="226"/>
      <c r="J229" s="222"/>
      <c r="K229" s="222"/>
      <c r="L229" s="227"/>
      <c r="M229" s="228"/>
      <c r="N229" s="229"/>
      <c r="O229" s="229"/>
      <c r="P229" s="229"/>
      <c r="Q229" s="229"/>
      <c r="R229" s="229"/>
      <c r="S229" s="229"/>
      <c r="T229" s="230"/>
      <c r="AT229" s="231" t="s">
        <v>184</v>
      </c>
      <c r="AU229" s="231" t="s">
        <v>82</v>
      </c>
      <c r="AV229" s="15" t="s">
        <v>178</v>
      </c>
      <c r="AW229" s="15" t="s">
        <v>35</v>
      </c>
      <c r="AX229" s="15" t="s">
        <v>80</v>
      </c>
      <c r="AY229" s="231" t="s">
        <v>171</v>
      </c>
    </row>
    <row r="230" spans="1:65" s="2" customFormat="1" ht="24.2" customHeight="1">
      <c r="A230" s="36"/>
      <c r="B230" s="37"/>
      <c r="C230" s="180" t="s">
        <v>287</v>
      </c>
      <c r="D230" s="180" t="s">
        <v>173</v>
      </c>
      <c r="E230" s="181" t="s">
        <v>830</v>
      </c>
      <c r="F230" s="182" t="s">
        <v>1952</v>
      </c>
      <c r="G230" s="183" t="s">
        <v>874</v>
      </c>
      <c r="H230" s="184">
        <v>400</v>
      </c>
      <c r="I230" s="185"/>
      <c r="J230" s="186">
        <f>ROUND(I230*H230,2)</f>
        <v>0</v>
      </c>
      <c r="K230" s="182" t="s">
        <v>19</v>
      </c>
      <c r="L230" s="41"/>
      <c r="M230" s="187" t="s">
        <v>19</v>
      </c>
      <c r="N230" s="188" t="s">
        <v>44</v>
      </c>
      <c r="O230" s="66"/>
      <c r="P230" s="189">
        <f>O230*H230</f>
        <v>0</v>
      </c>
      <c r="Q230" s="189">
        <v>0</v>
      </c>
      <c r="R230" s="189">
        <f>Q230*H230</f>
        <v>0</v>
      </c>
      <c r="S230" s="189">
        <v>0</v>
      </c>
      <c r="T230" s="190">
        <f>S230*H230</f>
        <v>0</v>
      </c>
      <c r="U230" s="36"/>
      <c r="V230" s="36"/>
      <c r="W230" s="36"/>
      <c r="X230" s="36"/>
      <c r="Y230" s="36"/>
      <c r="Z230" s="36"/>
      <c r="AA230" s="36"/>
      <c r="AB230" s="36"/>
      <c r="AC230" s="36"/>
      <c r="AD230" s="36"/>
      <c r="AE230" s="36"/>
      <c r="AR230" s="191" t="s">
        <v>826</v>
      </c>
      <c r="AT230" s="191" t="s">
        <v>173</v>
      </c>
      <c r="AU230" s="191" t="s">
        <v>82</v>
      </c>
      <c r="AY230" s="19" t="s">
        <v>171</v>
      </c>
      <c r="BE230" s="192">
        <f>IF(N230="základní",J230,0)</f>
        <v>0</v>
      </c>
      <c r="BF230" s="192">
        <f>IF(N230="snížená",J230,0)</f>
        <v>0</v>
      </c>
      <c r="BG230" s="192">
        <f>IF(N230="zákl. přenesená",J230,0)</f>
        <v>0</v>
      </c>
      <c r="BH230" s="192">
        <f>IF(N230="sníž. přenesená",J230,0)</f>
        <v>0</v>
      </c>
      <c r="BI230" s="192">
        <f>IF(N230="nulová",J230,0)</f>
        <v>0</v>
      </c>
      <c r="BJ230" s="19" t="s">
        <v>80</v>
      </c>
      <c r="BK230" s="192">
        <f>ROUND(I230*H230,2)</f>
        <v>0</v>
      </c>
      <c r="BL230" s="19" t="s">
        <v>826</v>
      </c>
      <c r="BM230" s="191" t="s">
        <v>1953</v>
      </c>
    </row>
    <row r="231" spans="1:65" s="2" customFormat="1" ht="11.25">
      <c r="A231" s="36"/>
      <c r="B231" s="37"/>
      <c r="C231" s="38"/>
      <c r="D231" s="193" t="s">
        <v>180</v>
      </c>
      <c r="E231" s="38"/>
      <c r="F231" s="194" t="s">
        <v>1952</v>
      </c>
      <c r="G231" s="38"/>
      <c r="H231" s="38"/>
      <c r="I231" s="195"/>
      <c r="J231" s="38"/>
      <c r="K231" s="38"/>
      <c r="L231" s="41"/>
      <c r="M231" s="196"/>
      <c r="N231" s="197"/>
      <c r="O231" s="66"/>
      <c r="P231" s="66"/>
      <c r="Q231" s="66"/>
      <c r="R231" s="66"/>
      <c r="S231" s="66"/>
      <c r="T231" s="67"/>
      <c r="U231" s="36"/>
      <c r="V231" s="36"/>
      <c r="W231" s="36"/>
      <c r="X231" s="36"/>
      <c r="Y231" s="36"/>
      <c r="Z231" s="36"/>
      <c r="AA231" s="36"/>
      <c r="AB231" s="36"/>
      <c r="AC231" s="36"/>
      <c r="AD231" s="36"/>
      <c r="AE231" s="36"/>
      <c r="AT231" s="19" t="s">
        <v>180</v>
      </c>
      <c r="AU231" s="19" t="s">
        <v>82</v>
      </c>
    </row>
    <row r="232" spans="1:65" s="14" customFormat="1" ht="11.25">
      <c r="B232" s="210"/>
      <c r="C232" s="211"/>
      <c r="D232" s="193" t="s">
        <v>184</v>
      </c>
      <c r="E232" s="212" t="s">
        <v>19</v>
      </c>
      <c r="F232" s="213" t="s">
        <v>1954</v>
      </c>
      <c r="G232" s="211"/>
      <c r="H232" s="214">
        <v>400</v>
      </c>
      <c r="I232" s="215"/>
      <c r="J232" s="211"/>
      <c r="K232" s="211"/>
      <c r="L232" s="216"/>
      <c r="M232" s="217"/>
      <c r="N232" s="218"/>
      <c r="O232" s="218"/>
      <c r="P232" s="218"/>
      <c r="Q232" s="218"/>
      <c r="R232" s="218"/>
      <c r="S232" s="218"/>
      <c r="T232" s="219"/>
      <c r="AT232" s="220" t="s">
        <v>184</v>
      </c>
      <c r="AU232" s="220" t="s">
        <v>82</v>
      </c>
      <c r="AV232" s="14" t="s">
        <v>82</v>
      </c>
      <c r="AW232" s="14" t="s">
        <v>35</v>
      </c>
      <c r="AX232" s="14" t="s">
        <v>73</v>
      </c>
      <c r="AY232" s="220" t="s">
        <v>171</v>
      </c>
    </row>
    <row r="233" spans="1:65" s="15" customFormat="1" ht="11.25">
      <c r="B233" s="221"/>
      <c r="C233" s="222"/>
      <c r="D233" s="193" t="s">
        <v>184</v>
      </c>
      <c r="E233" s="223" t="s">
        <v>19</v>
      </c>
      <c r="F233" s="224" t="s">
        <v>189</v>
      </c>
      <c r="G233" s="222"/>
      <c r="H233" s="225">
        <v>400</v>
      </c>
      <c r="I233" s="226"/>
      <c r="J233" s="222"/>
      <c r="K233" s="222"/>
      <c r="L233" s="227"/>
      <c r="M233" s="228"/>
      <c r="N233" s="229"/>
      <c r="O233" s="229"/>
      <c r="P233" s="229"/>
      <c r="Q233" s="229"/>
      <c r="R233" s="229"/>
      <c r="S233" s="229"/>
      <c r="T233" s="230"/>
      <c r="AT233" s="231" t="s">
        <v>184</v>
      </c>
      <c r="AU233" s="231" t="s">
        <v>82</v>
      </c>
      <c r="AV233" s="15" t="s">
        <v>178</v>
      </c>
      <c r="AW233" s="15" t="s">
        <v>35</v>
      </c>
      <c r="AX233" s="15" t="s">
        <v>80</v>
      </c>
      <c r="AY233" s="231" t="s">
        <v>171</v>
      </c>
    </row>
    <row r="234" spans="1:65" s="2" customFormat="1" ht="16.5" customHeight="1">
      <c r="A234" s="36"/>
      <c r="B234" s="37"/>
      <c r="C234" s="180" t="s">
        <v>8</v>
      </c>
      <c r="D234" s="180" t="s">
        <v>173</v>
      </c>
      <c r="E234" s="181" t="s">
        <v>1955</v>
      </c>
      <c r="F234" s="182" t="s">
        <v>1956</v>
      </c>
      <c r="G234" s="183" t="s">
        <v>213</v>
      </c>
      <c r="H234" s="184">
        <v>33</v>
      </c>
      <c r="I234" s="185"/>
      <c r="J234" s="186">
        <f>ROUND(I234*H234,2)</f>
        <v>0</v>
      </c>
      <c r="K234" s="182" t="s">
        <v>19</v>
      </c>
      <c r="L234" s="41"/>
      <c r="M234" s="187" t="s">
        <v>19</v>
      </c>
      <c r="N234" s="188" t="s">
        <v>44</v>
      </c>
      <c r="O234" s="66"/>
      <c r="P234" s="189">
        <f>O234*H234</f>
        <v>0</v>
      </c>
      <c r="Q234" s="189">
        <v>0</v>
      </c>
      <c r="R234" s="189">
        <f>Q234*H234</f>
        <v>0</v>
      </c>
      <c r="S234" s="189">
        <v>0</v>
      </c>
      <c r="T234" s="190">
        <f>S234*H234</f>
        <v>0</v>
      </c>
      <c r="U234" s="36"/>
      <c r="V234" s="36"/>
      <c r="W234" s="36"/>
      <c r="X234" s="36"/>
      <c r="Y234" s="36"/>
      <c r="Z234" s="36"/>
      <c r="AA234" s="36"/>
      <c r="AB234" s="36"/>
      <c r="AC234" s="36"/>
      <c r="AD234" s="36"/>
      <c r="AE234" s="36"/>
      <c r="AR234" s="191" t="s">
        <v>826</v>
      </c>
      <c r="AT234" s="191" t="s">
        <v>173</v>
      </c>
      <c r="AU234" s="191" t="s">
        <v>82</v>
      </c>
      <c r="AY234" s="19" t="s">
        <v>171</v>
      </c>
      <c r="BE234" s="192">
        <f>IF(N234="základní",J234,0)</f>
        <v>0</v>
      </c>
      <c r="BF234" s="192">
        <f>IF(N234="snížená",J234,0)</f>
        <v>0</v>
      </c>
      <c r="BG234" s="192">
        <f>IF(N234="zákl. přenesená",J234,0)</f>
        <v>0</v>
      </c>
      <c r="BH234" s="192">
        <f>IF(N234="sníž. přenesená",J234,0)</f>
        <v>0</v>
      </c>
      <c r="BI234" s="192">
        <f>IF(N234="nulová",J234,0)</f>
        <v>0</v>
      </c>
      <c r="BJ234" s="19" t="s">
        <v>80</v>
      </c>
      <c r="BK234" s="192">
        <f>ROUND(I234*H234,2)</f>
        <v>0</v>
      </c>
      <c r="BL234" s="19" t="s">
        <v>826</v>
      </c>
      <c r="BM234" s="191" t="s">
        <v>1957</v>
      </c>
    </row>
    <row r="235" spans="1:65" s="2" customFormat="1" ht="11.25">
      <c r="A235" s="36"/>
      <c r="B235" s="37"/>
      <c r="C235" s="38"/>
      <c r="D235" s="193" t="s">
        <v>180</v>
      </c>
      <c r="E235" s="38"/>
      <c r="F235" s="194" t="s">
        <v>1956</v>
      </c>
      <c r="G235" s="38"/>
      <c r="H235" s="38"/>
      <c r="I235" s="195"/>
      <c r="J235" s="38"/>
      <c r="K235" s="38"/>
      <c r="L235" s="41"/>
      <c r="M235" s="196"/>
      <c r="N235" s="197"/>
      <c r="O235" s="66"/>
      <c r="P235" s="66"/>
      <c r="Q235" s="66"/>
      <c r="R235" s="66"/>
      <c r="S235" s="66"/>
      <c r="T235" s="67"/>
      <c r="U235" s="36"/>
      <c r="V235" s="36"/>
      <c r="W235" s="36"/>
      <c r="X235" s="36"/>
      <c r="Y235" s="36"/>
      <c r="Z235" s="36"/>
      <c r="AA235" s="36"/>
      <c r="AB235" s="36"/>
      <c r="AC235" s="36"/>
      <c r="AD235" s="36"/>
      <c r="AE235" s="36"/>
      <c r="AT235" s="19" t="s">
        <v>180</v>
      </c>
      <c r="AU235" s="19" t="s">
        <v>82</v>
      </c>
    </row>
    <row r="236" spans="1:65" s="13" customFormat="1" ht="11.25">
      <c r="B236" s="200"/>
      <c r="C236" s="201"/>
      <c r="D236" s="193" t="s">
        <v>184</v>
      </c>
      <c r="E236" s="202" t="s">
        <v>19</v>
      </c>
      <c r="F236" s="203" t="s">
        <v>1958</v>
      </c>
      <c r="G236" s="201"/>
      <c r="H236" s="202" t="s">
        <v>19</v>
      </c>
      <c r="I236" s="204"/>
      <c r="J236" s="201"/>
      <c r="K236" s="201"/>
      <c r="L236" s="205"/>
      <c r="M236" s="206"/>
      <c r="N236" s="207"/>
      <c r="O236" s="207"/>
      <c r="P236" s="207"/>
      <c r="Q236" s="207"/>
      <c r="R236" s="207"/>
      <c r="S236" s="207"/>
      <c r="T236" s="208"/>
      <c r="AT236" s="209" t="s">
        <v>184</v>
      </c>
      <c r="AU236" s="209" t="s">
        <v>82</v>
      </c>
      <c r="AV236" s="13" t="s">
        <v>80</v>
      </c>
      <c r="AW236" s="13" t="s">
        <v>35</v>
      </c>
      <c r="AX236" s="13" t="s">
        <v>73</v>
      </c>
      <c r="AY236" s="209" t="s">
        <v>171</v>
      </c>
    </row>
    <row r="237" spans="1:65" s="14" customFormat="1" ht="11.25">
      <c r="B237" s="210"/>
      <c r="C237" s="211"/>
      <c r="D237" s="193" t="s">
        <v>184</v>
      </c>
      <c r="E237" s="212" t="s">
        <v>19</v>
      </c>
      <c r="F237" s="213" t="s">
        <v>1959</v>
      </c>
      <c r="G237" s="211"/>
      <c r="H237" s="214">
        <v>33</v>
      </c>
      <c r="I237" s="215"/>
      <c r="J237" s="211"/>
      <c r="K237" s="211"/>
      <c r="L237" s="216"/>
      <c r="M237" s="217"/>
      <c r="N237" s="218"/>
      <c r="O237" s="218"/>
      <c r="P237" s="218"/>
      <c r="Q237" s="218"/>
      <c r="R237" s="218"/>
      <c r="S237" s="218"/>
      <c r="T237" s="219"/>
      <c r="AT237" s="220" t="s">
        <v>184</v>
      </c>
      <c r="AU237" s="220" t="s">
        <v>82</v>
      </c>
      <c r="AV237" s="14" t="s">
        <v>82</v>
      </c>
      <c r="AW237" s="14" t="s">
        <v>35</v>
      </c>
      <c r="AX237" s="14" t="s">
        <v>73</v>
      </c>
      <c r="AY237" s="220" t="s">
        <v>171</v>
      </c>
    </row>
    <row r="238" spans="1:65" s="15" customFormat="1" ht="11.25">
      <c r="B238" s="221"/>
      <c r="C238" s="222"/>
      <c r="D238" s="193" t="s">
        <v>184</v>
      </c>
      <c r="E238" s="223" t="s">
        <v>19</v>
      </c>
      <c r="F238" s="224" t="s">
        <v>189</v>
      </c>
      <c r="G238" s="222"/>
      <c r="H238" s="225">
        <v>33</v>
      </c>
      <c r="I238" s="226"/>
      <c r="J238" s="222"/>
      <c r="K238" s="222"/>
      <c r="L238" s="227"/>
      <c r="M238" s="228"/>
      <c r="N238" s="229"/>
      <c r="O238" s="229"/>
      <c r="P238" s="229"/>
      <c r="Q238" s="229"/>
      <c r="R238" s="229"/>
      <c r="S238" s="229"/>
      <c r="T238" s="230"/>
      <c r="AT238" s="231" t="s">
        <v>184</v>
      </c>
      <c r="AU238" s="231" t="s">
        <v>82</v>
      </c>
      <c r="AV238" s="15" t="s">
        <v>178</v>
      </c>
      <c r="AW238" s="15" t="s">
        <v>35</v>
      </c>
      <c r="AX238" s="15" t="s">
        <v>80</v>
      </c>
      <c r="AY238" s="231" t="s">
        <v>171</v>
      </c>
    </row>
    <row r="239" spans="1:65" s="12" customFormat="1" ht="22.9" customHeight="1">
      <c r="B239" s="164"/>
      <c r="C239" s="165"/>
      <c r="D239" s="166" t="s">
        <v>72</v>
      </c>
      <c r="E239" s="178" t="s">
        <v>1960</v>
      </c>
      <c r="F239" s="178" t="s">
        <v>1961</v>
      </c>
      <c r="G239" s="165"/>
      <c r="H239" s="165"/>
      <c r="I239" s="168"/>
      <c r="J239" s="179">
        <f>BK239</f>
        <v>0</v>
      </c>
      <c r="K239" s="165"/>
      <c r="L239" s="170"/>
      <c r="M239" s="171"/>
      <c r="N239" s="172"/>
      <c r="O239" s="172"/>
      <c r="P239" s="173">
        <f>SUM(P240:P246)</f>
        <v>0</v>
      </c>
      <c r="Q239" s="172"/>
      <c r="R239" s="173">
        <f>SUM(R240:R246)</f>
        <v>0</v>
      </c>
      <c r="S239" s="172"/>
      <c r="T239" s="174">
        <f>SUM(T240:T246)</f>
        <v>0</v>
      </c>
      <c r="AR239" s="175" t="s">
        <v>210</v>
      </c>
      <c r="AT239" s="176" t="s">
        <v>72</v>
      </c>
      <c r="AU239" s="176" t="s">
        <v>80</v>
      </c>
      <c r="AY239" s="175" t="s">
        <v>171</v>
      </c>
      <c r="BK239" s="177">
        <f>SUM(BK240:BK246)</f>
        <v>0</v>
      </c>
    </row>
    <row r="240" spans="1:65" s="2" customFormat="1" ht="16.5" customHeight="1">
      <c r="A240" s="36"/>
      <c r="B240" s="37"/>
      <c r="C240" s="180" t="s">
        <v>301</v>
      </c>
      <c r="D240" s="180" t="s">
        <v>173</v>
      </c>
      <c r="E240" s="181" t="s">
        <v>1962</v>
      </c>
      <c r="F240" s="182" t="s">
        <v>1963</v>
      </c>
      <c r="G240" s="183" t="s">
        <v>1840</v>
      </c>
      <c r="H240" s="184">
        <v>1</v>
      </c>
      <c r="I240" s="185"/>
      <c r="J240" s="186">
        <f>ROUND(I240*H240,2)</f>
        <v>0</v>
      </c>
      <c r="K240" s="182" t="s">
        <v>177</v>
      </c>
      <c r="L240" s="41"/>
      <c r="M240" s="187" t="s">
        <v>19</v>
      </c>
      <c r="N240" s="188" t="s">
        <v>44</v>
      </c>
      <c r="O240" s="66"/>
      <c r="P240" s="189">
        <f>O240*H240</f>
        <v>0</v>
      </c>
      <c r="Q240" s="189">
        <v>0</v>
      </c>
      <c r="R240" s="189">
        <f>Q240*H240</f>
        <v>0</v>
      </c>
      <c r="S240" s="189">
        <v>0</v>
      </c>
      <c r="T240" s="190">
        <f>S240*H240</f>
        <v>0</v>
      </c>
      <c r="U240" s="36"/>
      <c r="V240" s="36"/>
      <c r="W240" s="36"/>
      <c r="X240" s="36"/>
      <c r="Y240" s="36"/>
      <c r="Z240" s="36"/>
      <c r="AA240" s="36"/>
      <c r="AB240" s="36"/>
      <c r="AC240" s="36"/>
      <c r="AD240" s="36"/>
      <c r="AE240" s="36"/>
      <c r="AR240" s="191" t="s">
        <v>826</v>
      </c>
      <c r="AT240" s="191" t="s">
        <v>173</v>
      </c>
      <c r="AU240" s="191" t="s">
        <v>82</v>
      </c>
      <c r="AY240" s="19" t="s">
        <v>171</v>
      </c>
      <c r="BE240" s="192">
        <f>IF(N240="základní",J240,0)</f>
        <v>0</v>
      </c>
      <c r="BF240" s="192">
        <f>IF(N240="snížená",J240,0)</f>
        <v>0</v>
      </c>
      <c r="BG240" s="192">
        <f>IF(N240="zákl. přenesená",J240,0)</f>
        <v>0</v>
      </c>
      <c r="BH240" s="192">
        <f>IF(N240="sníž. přenesená",J240,0)</f>
        <v>0</v>
      </c>
      <c r="BI240" s="192">
        <f>IF(N240="nulová",J240,0)</f>
        <v>0</v>
      </c>
      <c r="BJ240" s="19" t="s">
        <v>80</v>
      </c>
      <c r="BK240" s="192">
        <f>ROUND(I240*H240,2)</f>
        <v>0</v>
      </c>
      <c r="BL240" s="19" t="s">
        <v>826</v>
      </c>
      <c r="BM240" s="191" t="s">
        <v>1964</v>
      </c>
    </row>
    <row r="241" spans="1:51" s="2" customFormat="1" ht="11.25">
      <c r="A241" s="36"/>
      <c r="B241" s="37"/>
      <c r="C241" s="38"/>
      <c r="D241" s="193" t="s">
        <v>180</v>
      </c>
      <c r="E241" s="38"/>
      <c r="F241" s="194" t="s">
        <v>1963</v>
      </c>
      <c r="G241" s="38"/>
      <c r="H241" s="38"/>
      <c r="I241" s="195"/>
      <c r="J241" s="38"/>
      <c r="K241" s="38"/>
      <c r="L241" s="41"/>
      <c r="M241" s="196"/>
      <c r="N241" s="197"/>
      <c r="O241" s="66"/>
      <c r="P241" s="66"/>
      <c r="Q241" s="66"/>
      <c r="R241" s="66"/>
      <c r="S241" s="66"/>
      <c r="T241" s="67"/>
      <c r="U241" s="36"/>
      <c r="V241" s="36"/>
      <c r="W241" s="36"/>
      <c r="X241" s="36"/>
      <c r="Y241" s="36"/>
      <c r="Z241" s="36"/>
      <c r="AA241" s="36"/>
      <c r="AB241" s="36"/>
      <c r="AC241" s="36"/>
      <c r="AD241" s="36"/>
      <c r="AE241" s="36"/>
      <c r="AT241" s="19" t="s">
        <v>180</v>
      </c>
      <c r="AU241" s="19" t="s">
        <v>82</v>
      </c>
    </row>
    <row r="242" spans="1:51" s="2" customFormat="1" ht="11.25">
      <c r="A242" s="36"/>
      <c r="B242" s="37"/>
      <c r="C242" s="38"/>
      <c r="D242" s="198" t="s">
        <v>182</v>
      </c>
      <c r="E242" s="38"/>
      <c r="F242" s="199" t="s">
        <v>1965</v>
      </c>
      <c r="G242" s="38"/>
      <c r="H242" s="38"/>
      <c r="I242" s="195"/>
      <c r="J242" s="38"/>
      <c r="K242" s="38"/>
      <c r="L242" s="41"/>
      <c r="M242" s="196"/>
      <c r="N242" s="197"/>
      <c r="O242" s="66"/>
      <c r="P242" s="66"/>
      <c r="Q242" s="66"/>
      <c r="R242" s="66"/>
      <c r="S242" s="66"/>
      <c r="T242" s="67"/>
      <c r="U242" s="36"/>
      <c r="V242" s="36"/>
      <c r="W242" s="36"/>
      <c r="X242" s="36"/>
      <c r="Y242" s="36"/>
      <c r="Z242" s="36"/>
      <c r="AA242" s="36"/>
      <c r="AB242" s="36"/>
      <c r="AC242" s="36"/>
      <c r="AD242" s="36"/>
      <c r="AE242" s="36"/>
      <c r="AT242" s="19" t="s">
        <v>182</v>
      </c>
      <c r="AU242" s="19" t="s">
        <v>82</v>
      </c>
    </row>
    <row r="243" spans="1:51" s="2" customFormat="1" ht="29.25">
      <c r="A243" s="36"/>
      <c r="B243" s="37"/>
      <c r="C243" s="38"/>
      <c r="D243" s="193" t="s">
        <v>1008</v>
      </c>
      <c r="E243" s="38"/>
      <c r="F243" s="256" t="s">
        <v>1966</v>
      </c>
      <c r="G243" s="38"/>
      <c r="H243" s="38"/>
      <c r="I243" s="195"/>
      <c r="J243" s="38"/>
      <c r="K243" s="38"/>
      <c r="L243" s="41"/>
      <c r="M243" s="196"/>
      <c r="N243" s="197"/>
      <c r="O243" s="66"/>
      <c r="P243" s="66"/>
      <c r="Q243" s="66"/>
      <c r="R243" s="66"/>
      <c r="S243" s="66"/>
      <c r="T243" s="67"/>
      <c r="U243" s="36"/>
      <c r="V243" s="36"/>
      <c r="W243" s="36"/>
      <c r="X243" s="36"/>
      <c r="Y243" s="36"/>
      <c r="Z243" s="36"/>
      <c r="AA243" s="36"/>
      <c r="AB243" s="36"/>
      <c r="AC243" s="36"/>
      <c r="AD243" s="36"/>
      <c r="AE243" s="36"/>
      <c r="AT243" s="19" t="s">
        <v>1008</v>
      </c>
      <c r="AU243" s="19" t="s">
        <v>82</v>
      </c>
    </row>
    <row r="244" spans="1:51" s="13" customFormat="1" ht="11.25">
      <c r="B244" s="200"/>
      <c r="C244" s="201"/>
      <c r="D244" s="193" t="s">
        <v>184</v>
      </c>
      <c r="E244" s="202" t="s">
        <v>19</v>
      </c>
      <c r="F244" s="203" t="s">
        <v>986</v>
      </c>
      <c r="G244" s="201"/>
      <c r="H244" s="202" t="s">
        <v>19</v>
      </c>
      <c r="I244" s="204"/>
      <c r="J244" s="201"/>
      <c r="K244" s="201"/>
      <c r="L244" s="205"/>
      <c r="M244" s="206"/>
      <c r="N244" s="207"/>
      <c r="O244" s="207"/>
      <c r="P244" s="207"/>
      <c r="Q244" s="207"/>
      <c r="R244" s="207"/>
      <c r="S244" s="207"/>
      <c r="T244" s="208"/>
      <c r="AT244" s="209" t="s">
        <v>184</v>
      </c>
      <c r="AU244" s="209" t="s">
        <v>82</v>
      </c>
      <c r="AV244" s="13" t="s">
        <v>80</v>
      </c>
      <c r="AW244" s="13" t="s">
        <v>35</v>
      </c>
      <c r="AX244" s="13" t="s">
        <v>73</v>
      </c>
      <c r="AY244" s="209" t="s">
        <v>171</v>
      </c>
    </row>
    <row r="245" spans="1:51" s="14" customFormat="1" ht="11.25">
      <c r="B245" s="210"/>
      <c r="C245" s="211"/>
      <c r="D245" s="193" t="s">
        <v>184</v>
      </c>
      <c r="E245" s="212" t="s">
        <v>19</v>
      </c>
      <c r="F245" s="213" t="s">
        <v>644</v>
      </c>
      <c r="G245" s="211"/>
      <c r="H245" s="214">
        <v>1</v>
      </c>
      <c r="I245" s="215"/>
      <c r="J245" s="211"/>
      <c r="K245" s="211"/>
      <c r="L245" s="216"/>
      <c r="M245" s="217"/>
      <c r="N245" s="218"/>
      <c r="O245" s="218"/>
      <c r="P245" s="218"/>
      <c r="Q245" s="218"/>
      <c r="R245" s="218"/>
      <c r="S245" s="218"/>
      <c r="T245" s="219"/>
      <c r="AT245" s="220" t="s">
        <v>184</v>
      </c>
      <c r="AU245" s="220" t="s">
        <v>82</v>
      </c>
      <c r="AV245" s="14" t="s">
        <v>82</v>
      </c>
      <c r="AW245" s="14" t="s">
        <v>35</v>
      </c>
      <c r="AX245" s="14" t="s">
        <v>73</v>
      </c>
      <c r="AY245" s="220" t="s">
        <v>171</v>
      </c>
    </row>
    <row r="246" spans="1:51" s="15" customFormat="1" ht="11.25">
      <c r="B246" s="221"/>
      <c r="C246" s="222"/>
      <c r="D246" s="193" t="s">
        <v>184</v>
      </c>
      <c r="E246" s="223" t="s">
        <v>19</v>
      </c>
      <c r="F246" s="224" t="s">
        <v>189</v>
      </c>
      <c r="G246" s="222"/>
      <c r="H246" s="225">
        <v>1</v>
      </c>
      <c r="I246" s="226"/>
      <c r="J246" s="222"/>
      <c r="K246" s="222"/>
      <c r="L246" s="227"/>
      <c r="M246" s="253"/>
      <c r="N246" s="254"/>
      <c r="O246" s="254"/>
      <c r="P246" s="254"/>
      <c r="Q246" s="254"/>
      <c r="R246" s="254"/>
      <c r="S246" s="254"/>
      <c r="T246" s="255"/>
      <c r="AT246" s="231" t="s">
        <v>184</v>
      </c>
      <c r="AU246" s="231" t="s">
        <v>82</v>
      </c>
      <c r="AV246" s="15" t="s">
        <v>178</v>
      </c>
      <c r="AW246" s="15" t="s">
        <v>35</v>
      </c>
      <c r="AX246" s="15" t="s">
        <v>80</v>
      </c>
      <c r="AY246" s="231" t="s">
        <v>171</v>
      </c>
    </row>
    <row r="247" spans="1:51" s="2" customFormat="1" ht="6.95" customHeight="1">
      <c r="A247" s="36"/>
      <c r="B247" s="49"/>
      <c r="C247" s="50"/>
      <c r="D247" s="50"/>
      <c r="E247" s="50"/>
      <c r="F247" s="50"/>
      <c r="G247" s="50"/>
      <c r="H247" s="50"/>
      <c r="I247" s="50"/>
      <c r="J247" s="50"/>
      <c r="K247" s="50"/>
      <c r="L247" s="41"/>
      <c r="M247" s="36"/>
      <c r="O247" s="36"/>
      <c r="P247" s="36"/>
      <c r="Q247" s="36"/>
      <c r="R247" s="36"/>
      <c r="S247" s="36"/>
      <c r="T247" s="36"/>
      <c r="U247" s="36"/>
      <c r="V247" s="36"/>
      <c r="W247" s="36"/>
      <c r="X247" s="36"/>
      <c r="Y247" s="36"/>
      <c r="Z247" s="36"/>
      <c r="AA247" s="36"/>
      <c r="AB247" s="36"/>
      <c r="AC247" s="36"/>
      <c r="AD247" s="36"/>
      <c r="AE247" s="36"/>
    </row>
  </sheetData>
  <sheetProtection algorithmName="SHA-512" hashValue="E6qx6H22TahLH7wc3zDcjtpHmd0+RRMrIHEP2l3tKRy1KIrF1MVMbhFLFNVU5pPzUAoSgTeYB+hlbr6wVDkT0Q==" saltValue="i1/wEdG7o6esfzZhRW91t/fzUQpbK+oMq6ZFJbWpBMC1XQMt2bKcDsukx6S2xcBDTQJWLXfbthFsRPKAEZuq6A==" spinCount="100000" sheet="1" objects="1" scenarios="1" formatColumns="0" formatRows="0" autoFilter="0"/>
  <autoFilter ref="C85:K246"/>
  <mergeCells count="9">
    <mergeCell ref="E50:H50"/>
    <mergeCell ref="E76:H76"/>
    <mergeCell ref="E78:H78"/>
    <mergeCell ref="L2:V2"/>
    <mergeCell ref="E7:H7"/>
    <mergeCell ref="E9:H9"/>
    <mergeCell ref="E18:H18"/>
    <mergeCell ref="E27:H27"/>
    <mergeCell ref="E48:H48"/>
  </mergeCells>
  <hyperlinks>
    <hyperlink ref="F96" r:id="rId1"/>
    <hyperlink ref="F116" r:id="rId2"/>
    <hyperlink ref="F126" r:id="rId3"/>
    <hyperlink ref="F136" r:id="rId4"/>
    <hyperlink ref="F147" r:id="rId5"/>
    <hyperlink ref="F188" r:id="rId6"/>
    <hyperlink ref="F195" r:id="rId7"/>
    <hyperlink ref="F222" r:id="rId8"/>
    <hyperlink ref="F242" r:id="rId9"/>
  </hyperlinks>
  <pageMargins left="0.39374999999999999" right="0.39374999999999999" top="0.39374999999999999" bottom="0.39374999999999999" header="0" footer="0"/>
  <pageSetup paperSize="9" fitToHeight="100" orientation="portrait" blackAndWhite="1"/>
  <headerFooter>
    <oddFooter>&amp;CStrana &amp;P z &amp;N</oddFooter>
  </headerFooter>
  <drawing r:id="rId1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18"/>
  <sheetViews>
    <sheetView showGridLines="0" zoomScale="110" zoomScaleNormal="110" workbookViewId="0"/>
  </sheetViews>
  <sheetFormatPr defaultRowHeight="12.75"/>
  <cols>
    <col min="1" max="1" width="8.33203125" style="262" customWidth="1"/>
    <col min="2" max="2" width="1.6640625" style="262" customWidth="1"/>
    <col min="3" max="4" width="5" style="262" customWidth="1"/>
    <col min="5" max="5" width="11.6640625" style="262" customWidth="1"/>
    <col min="6" max="6" width="9.1640625" style="262" customWidth="1"/>
    <col min="7" max="7" width="5" style="262" customWidth="1"/>
    <col min="8" max="8" width="77.83203125" style="262" customWidth="1"/>
    <col min="9" max="10" width="20" style="262" customWidth="1"/>
    <col min="11" max="11" width="1.6640625" style="262" customWidth="1"/>
  </cols>
  <sheetData>
    <row r="1" spans="2:11" s="1" customFormat="1" ht="37.5" customHeight="1"/>
    <row r="2" spans="2:11" s="1" customFormat="1" ht="7.5" customHeight="1">
      <c r="B2" s="263"/>
      <c r="C2" s="264"/>
      <c r="D2" s="264"/>
      <c r="E2" s="264"/>
      <c r="F2" s="264"/>
      <c r="G2" s="264"/>
      <c r="H2" s="264"/>
      <c r="I2" s="264"/>
      <c r="J2" s="264"/>
      <c r="K2" s="265"/>
    </row>
    <row r="3" spans="2:11" s="17" customFormat="1" ht="45" customHeight="1">
      <c r="B3" s="266"/>
      <c r="C3" s="398" t="s">
        <v>1967</v>
      </c>
      <c r="D3" s="398"/>
      <c r="E3" s="398"/>
      <c r="F3" s="398"/>
      <c r="G3" s="398"/>
      <c r="H3" s="398"/>
      <c r="I3" s="398"/>
      <c r="J3" s="398"/>
      <c r="K3" s="267"/>
    </row>
    <row r="4" spans="2:11" s="1" customFormat="1" ht="25.5" customHeight="1">
      <c r="B4" s="268"/>
      <c r="C4" s="403" t="s">
        <v>1968</v>
      </c>
      <c r="D4" s="403"/>
      <c r="E4" s="403"/>
      <c r="F4" s="403"/>
      <c r="G4" s="403"/>
      <c r="H4" s="403"/>
      <c r="I4" s="403"/>
      <c r="J4" s="403"/>
      <c r="K4" s="269"/>
    </row>
    <row r="5" spans="2:11" s="1" customFormat="1" ht="5.25" customHeight="1">
      <c r="B5" s="268"/>
      <c r="C5" s="270"/>
      <c r="D5" s="270"/>
      <c r="E5" s="270"/>
      <c r="F5" s="270"/>
      <c r="G5" s="270"/>
      <c r="H5" s="270"/>
      <c r="I5" s="270"/>
      <c r="J5" s="270"/>
      <c r="K5" s="269"/>
    </row>
    <row r="6" spans="2:11" s="1" customFormat="1" ht="15" customHeight="1">
      <c r="B6" s="268"/>
      <c r="C6" s="402" t="s">
        <v>1969</v>
      </c>
      <c r="D6" s="402"/>
      <c r="E6" s="402"/>
      <c r="F6" s="402"/>
      <c r="G6" s="402"/>
      <c r="H6" s="402"/>
      <c r="I6" s="402"/>
      <c r="J6" s="402"/>
      <c r="K6" s="269"/>
    </row>
    <row r="7" spans="2:11" s="1" customFormat="1" ht="15" customHeight="1">
      <c r="B7" s="272"/>
      <c r="C7" s="402" t="s">
        <v>1970</v>
      </c>
      <c r="D7" s="402"/>
      <c r="E7" s="402"/>
      <c r="F7" s="402"/>
      <c r="G7" s="402"/>
      <c r="H7" s="402"/>
      <c r="I7" s="402"/>
      <c r="J7" s="402"/>
      <c r="K7" s="269"/>
    </row>
    <row r="8" spans="2:11" s="1" customFormat="1" ht="12.75" customHeight="1">
      <c r="B8" s="272"/>
      <c r="C8" s="271"/>
      <c r="D8" s="271"/>
      <c r="E8" s="271"/>
      <c r="F8" s="271"/>
      <c r="G8" s="271"/>
      <c r="H8" s="271"/>
      <c r="I8" s="271"/>
      <c r="J8" s="271"/>
      <c r="K8" s="269"/>
    </row>
    <row r="9" spans="2:11" s="1" customFormat="1" ht="15" customHeight="1">
      <c r="B9" s="272"/>
      <c r="C9" s="402" t="s">
        <v>1971</v>
      </c>
      <c r="D9" s="402"/>
      <c r="E9" s="402"/>
      <c r="F9" s="402"/>
      <c r="G9" s="402"/>
      <c r="H9" s="402"/>
      <c r="I9" s="402"/>
      <c r="J9" s="402"/>
      <c r="K9" s="269"/>
    </row>
    <row r="10" spans="2:11" s="1" customFormat="1" ht="15" customHeight="1">
      <c r="B10" s="272"/>
      <c r="C10" s="271"/>
      <c r="D10" s="402" t="s">
        <v>1972</v>
      </c>
      <c r="E10" s="402"/>
      <c r="F10" s="402"/>
      <c r="G10" s="402"/>
      <c r="H10" s="402"/>
      <c r="I10" s="402"/>
      <c r="J10" s="402"/>
      <c r="K10" s="269"/>
    </row>
    <row r="11" spans="2:11" s="1" customFormat="1" ht="15" customHeight="1">
      <c r="B11" s="272"/>
      <c r="C11" s="273"/>
      <c r="D11" s="402" t="s">
        <v>1973</v>
      </c>
      <c r="E11" s="402"/>
      <c r="F11" s="402"/>
      <c r="G11" s="402"/>
      <c r="H11" s="402"/>
      <c r="I11" s="402"/>
      <c r="J11" s="402"/>
      <c r="K11" s="269"/>
    </row>
    <row r="12" spans="2:11" s="1" customFormat="1" ht="15" customHeight="1">
      <c r="B12" s="272"/>
      <c r="C12" s="273"/>
      <c r="D12" s="271"/>
      <c r="E12" s="271"/>
      <c r="F12" s="271"/>
      <c r="G12" s="271"/>
      <c r="H12" s="271"/>
      <c r="I12" s="271"/>
      <c r="J12" s="271"/>
      <c r="K12" s="269"/>
    </row>
    <row r="13" spans="2:11" s="1" customFormat="1" ht="15" customHeight="1">
      <c r="B13" s="272"/>
      <c r="C13" s="273"/>
      <c r="D13" s="274" t="s">
        <v>1974</v>
      </c>
      <c r="E13" s="271"/>
      <c r="F13" s="271"/>
      <c r="G13" s="271"/>
      <c r="H13" s="271"/>
      <c r="I13" s="271"/>
      <c r="J13" s="271"/>
      <c r="K13" s="269"/>
    </row>
    <row r="14" spans="2:11" s="1" customFormat="1" ht="12.75" customHeight="1">
      <c r="B14" s="272"/>
      <c r="C14" s="273"/>
      <c r="D14" s="273"/>
      <c r="E14" s="273"/>
      <c r="F14" s="273"/>
      <c r="G14" s="273"/>
      <c r="H14" s="273"/>
      <c r="I14" s="273"/>
      <c r="J14" s="273"/>
      <c r="K14" s="269"/>
    </row>
    <row r="15" spans="2:11" s="1" customFormat="1" ht="15" customHeight="1">
      <c r="B15" s="272"/>
      <c r="C15" s="273"/>
      <c r="D15" s="402" t="s">
        <v>1975</v>
      </c>
      <c r="E15" s="402"/>
      <c r="F15" s="402"/>
      <c r="G15" s="402"/>
      <c r="H15" s="402"/>
      <c r="I15" s="402"/>
      <c r="J15" s="402"/>
      <c r="K15" s="269"/>
    </row>
    <row r="16" spans="2:11" s="1" customFormat="1" ht="15" customHeight="1">
      <c r="B16" s="272"/>
      <c r="C16" s="273"/>
      <c r="D16" s="402" t="s">
        <v>1976</v>
      </c>
      <c r="E16" s="402"/>
      <c r="F16" s="402"/>
      <c r="G16" s="402"/>
      <c r="H16" s="402"/>
      <c r="I16" s="402"/>
      <c r="J16" s="402"/>
      <c r="K16" s="269"/>
    </row>
    <row r="17" spans="2:11" s="1" customFormat="1" ht="15" customHeight="1">
      <c r="B17" s="272"/>
      <c r="C17" s="273"/>
      <c r="D17" s="402" t="s">
        <v>1977</v>
      </c>
      <c r="E17" s="402"/>
      <c r="F17" s="402"/>
      <c r="G17" s="402"/>
      <c r="H17" s="402"/>
      <c r="I17" s="402"/>
      <c r="J17" s="402"/>
      <c r="K17" s="269"/>
    </row>
    <row r="18" spans="2:11" s="1" customFormat="1" ht="15" customHeight="1">
      <c r="B18" s="272"/>
      <c r="C18" s="273"/>
      <c r="D18" s="273"/>
      <c r="E18" s="275" t="s">
        <v>79</v>
      </c>
      <c r="F18" s="402" t="s">
        <v>1978</v>
      </c>
      <c r="G18" s="402"/>
      <c r="H18" s="402"/>
      <c r="I18" s="402"/>
      <c r="J18" s="402"/>
      <c r="K18" s="269"/>
    </row>
    <row r="19" spans="2:11" s="1" customFormat="1" ht="15" customHeight="1">
      <c r="B19" s="272"/>
      <c r="C19" s="273"/>
      <c r="D19" s="273"/>
      <c r="E19" s="275" t="s">
        <v>1979</v>
      </c>
      <c r="F19" s="402" t="s">
        <v>1980</v>
      </c>
      <c r="G19" s="402"/>
      <c r="H19" s="402"/>
      <c r="I19" s="402"/>
      <c r="J19" s="402"/>
      <c r="K19" s="269"/>
    </row>
    <row r="20" spans="2:11" s="1" customFormat="1" ht="15" customHeight="1">
      <c r="B20" s="272"/>
      <c r="C20" s="273"/>
      <c r="D20" s="273"/>
      <c r="E20" s="275" t="s">
        <v>1981</v>
      </c>
      <c r="F20" s="402" t="s">
        <v>1982</v>
      </c>
      <c r="G20" s="402"/>
      <c r="H20" s="402"/>
      <c r="I20" s="402"/>
      <c r="J20" s="402"/>
      <c r="K20" s="269"/>
    </row>
    <row r="21" spans="2:11" s="1" customFormat="1" ht="15" customHeight="1">
      <c r="B21" s="272"/>
      <c r="C21" s="273"/>
      <c r="D21" s="273"/>
      <c r="E21" s="275" t="s">
        <v>1983</v>
      </c>
      <c r="F21" s="402" t="s">
        <v>1984</v>
      </c>
      <c r="G21" s="402"/>
      <c r="H21" s="402"/>
      <c r="I21" s="402"/>
      <c r="J21" s="402"/>
      <c r="K21" s="269"/>
    </row>
    <row r="22" spans="2:11" s="1" customFormat="1" ht="15" customHeight="1">
      <c r="B22" s="272"/>
      <c r="C22" s="273"/>
      <c r="D22" s="273"/>
      <c r="E22" s="275" t="s">
        <v>947</v>
      </c>
      <c r="F22" s="402" t="s">
        <v>948</v>
      </c>
      <c r="G22" s="402"/>
      <c r="H22" s="402"/>
      <c r="I22" s="402"/>
      <c r="J22" s="402"/>
      <c r="K22" s="269"/>
    </row>
    <row r="23" spans="2:11" s="1" customFormat="1" ht="15" customHeight="1">
      <c r="B23" s="272"/>
      <c r="C23" s="273"/>
      <c r="D23" s="273"/>
      <c r="E23" s="275" t="s">
        <v>86</v>
      </c>
      <c r="F23" s="402" t="s">
        <v>1985</v>
      </c>
      <c r="G23" s="402"/>
      <c r="H23" s="402"/>
      <c r="I23" s="402"/>
      <c r="J23" s="402"/>
      <c r="K23" s="269"/>
    </row>
    <row r="24" spans="2:11" s="1" customFormat="1" ht="12.75" customHeight="1">
      <c r="B24" s="272"/>
      <c r="C24" s="273"/>
      <c r="D24" s="273"/>
      <c r="E24" s="273"/>
      <c r="F24" s="273"/>
      <c r="G24" s="273"/>
      <c r="H24" s="273"/>
      <c r="I24" s="273"/>
      <c r="J24" s="273"/>
      <c r="K24" s="269"/>
    </row>
    <row r="25" spans="2:11" s="1" customFormat="1" ht="15" customHeight="1">
      <c r="B25" s="272"/>
      <c r="C25" s="402" t="s">
        <v>1986</v>
      </c>
      <c r="D25" s="402"/>
      <c r="E25" s="402"/>
      <c r="F25" s="402"/>
      <c r="G25" s="402"/>
      <c r="H25" s="402"/>
      <c r="I25" s="402"/>
      <c r="J25" s="402"/>
      <c r="K25" s="269"/>
    </row>
    <row r="26" spans="2:11" s="1" customFormat="1" ht="15" customHeight="1">
      <c r="B26" s="272"/>
      <c r="C26" s="402" t="s">
        <v>1987</v>
      </c>
      <c r="D26" s="402"/>
      <c r="E26" s="402"/>
      <c r="F26" s="402"/>
      <c r="G26" s="402"/>
      <c r="H26" s="402"/>
      <c r="I26" s="402"/>
      <c r="J26" s="402"/>
      <c r="K26" s="269"/>
    </row>
    <row r="27" spans="2:11" s="1" customFormat="1" ht="15" customHeight="1">
      <c r="B27" s="272"/>
      <c r="C27" s="271"/>
      <c r="D27" s="402" t="s">
        <v>1988</v>
      </c>
      <c r="E27" s="402"/>
      <c r="F27" s="402"/>
      <c r="G27" s="402"/>
      <c r="H27" s="402"/>
      <c r="I27" s="402"/>
      <c r="J27" s="402"/>
      <c r="K27" s="269"/>
    </row>
    <row r="28" spans="2:11" s="1" customFormat="1" ht="15" customHeight="1">
      <c r="B28" s="272"/>
      <c r="C28" s="273"/>
      <c r="D28" s="402" t="s">
        <v>1989</v>
      </c>
      <c r="E28" s="402"/>
      <c r="F28" s="402"/>
      <c r="G28" s="402"/>
      <c r="H28" s="402"/>
      <c r="I28" s="402"/>
      <c r="J28" s="402"/>
      <c r="K28" s="269"/>
    </row>
    <row r="29" spans="2:11" s="1" customFormat="1" ht="12.75" customHeight="1">
      <c r="B29" s="272"/>
      <c r="C29" s="273"/>
      <c r="D29" s="273"/>
      <c r="E29" s="273"/>
      <c r="F29" s="273"/>
      <c r="G29" s="273"/>
      <c r="H29" s="273"/>
      <c r="I29" s="273"/>
      <c r="J29" s="273"/>
      <c r="K29" s="269"/>
    </row>
    <row r="30" spans="2:11" s="1" customFormat="1" ht="15" customHeight="1">
      <c r="B30" s="272"/>
      <c r="C30" s="273"/>
      <c r="D30" s="402" t="s">
        <v>1990</v>
      </c>
      <c r="E30" s="402"/>
      <c r="F30" s="402"/>
      <c r="G30" s="402"/>
      <c r="H30" s="402"/>
      <c r="I30" s="402"/>
      <c r="J30" s="402"/>
      <c r="K30" s="269"/>
    </row>
    <row r="31" spans="2:11" s="1" customFormat="1" ht="15" customHeight="1">
      <c r="B31" s="272"/>
      <c r="C31" s="273"/>
      <c r="D31" s="402" t="s">
        <v>1991</v>
      </c>
      <c r="E31" s="402"/>
      <c r="F31" s="402"/>
      <c r="G31" s="402"/>
      <c r="H31" s="402"/>
      <c r="I31" s="402"/>
      <c r="J31" s="402"/>
      <c r="K31" s="269"/>
    </row>
    <row r="32" spans="2:11" s="1" customFormat="1" ht="12.75" customHeight="1">
      <c r="B32" s="272"/>
      <c r="C32" s="273"/>
      <c r="D32" s="273"/>
      <c r="E32" s="273"/>
      <c r="F32" s="273"/>
      <c r="G32" s="273"/>
      <c r="H32" s="273"/>
      <c r="I32" s="273"/>
      <c r="J32" s="273"/>
      <c r="K32" s="269"/>
    </row>
    <row r="33" spans="2:11" s="1" customFormat="1" ht="15" customHeight="1">
      <c r="B33" s="272"/>
      <c r="C33" s="273"/>
      <c r="D33" s="402" t="s">
        <v>1992</v>
      </c>
      <c r="E33" s="402"/>
      <c r="F33" s="402"/>
      <c r="G33" s="402"/>
      <c r="H33" s="402"/>
      <c r="I33" s="402"/>
      <c r="J33" s="402"/>
      <c r="K33" s="269"/>
    </row>
    <row r="34" spans="2:11" s="1" customFormat="1" ht="15" customHeight="1">
      <c r="B34" s="272"/>
      <c r="C34" s="273"/>
      <c r="D34" s="402" t="s">
        <v>1993</v>
      </c>
      <c r="E34" s="402"/>
      <c r="F34" s="402"/>
      <c r="G34" s="402"/>
      <c r="H34" s="402"/>
      <c r="I34" s="402"/>
      <c r="J34" s="402"/>
      <c r="K34" s="269"/>
    </row>
    <row r="35" spans="2:11" s="1" customFormat="1" ht="15" customHeight="1">
      <c r="B35" s="272"/>
      <c r="C35" s="273"/>
      <c r="D35" s="402" t="s">
        <v>1994</v>
      </c>
      <c r="E35" s="402"/>
      <c r="F35" s="402"/>
      <c r="G35" s="402"/>
      <c r="H35" s="402"/>
      <c r="I35" s="402"/>
      <c r="J35" s="402"/>
      <c r="K35" s="269"/>
    </row>
    <row r="36" spans="2:11" s="1" customFormat="1" ht="15" customHeight="1">
      <c r="B36" s="272"/>
      <c r="C36" s="273"/>
      <c r="D36" s="271"/>
      <c r="E36" s="274" t="s">
        <v>157</v>
      </c>
      <c r="F36" s="271"/>
      <c r="G36" s="402" t="s">
        <v>1995</v>
      </c>
      <c r="H36" s="402"/>
      <c r="I36" s="402"/>
      <c r="J36" s="402"/>
      <c r="K36" s="269"/>
    </row>
    <row r="37" spans="2:11" s="1" customFormat="1" ht="30.75" customHeight="1">
      <c r="B37" s="272"/>
      <c r="C37" s="273"/>
      <c r="D37" s="271"/>
      <c r="E37" s="274" t="s">
        <v>1996</v>
      </c>
      <c r="F37" s="271"/>
      <c r="G37" s="402" t="s">
        <v>1997</v>
      </c>
      <c r="H37" s="402"/>
      <c r="I37" s="402"/>
      <c r="J37" s="402"/>
      <c r="K37" s="269"/>
    </row>
    <row r="38" spans="2:11" s="1" customFormat="1" ht="15" customHeight="1">
      <c r="B38" s="272"/>
      <c r="C38" s="273"/>
      <c r="D38" s="271"/>
      <c r="E38" s="274" t="s">
        <v>54</v>
      </c>
      <c r="F38" s="271"/>
      <c r="G38" s="402" t="s">
        <v>1998</v>
      </c>
      <c r="H38" s="402"/>
      <c r="I38" s="402"/>
      <c r="J38" s="402"/>
      <c r="K38" s="269"/>
    </row>
    <row r="39" spans="2:11" s="1" customFormat="1" ht="15" customHeight="1">
      <c r="B39" s="272"/>
      <c r="C39" s="273"/>
      <c r="D39" s="271"/>
      <c r="E39" s="274" t="s">
        <v>55</v>
      </c>
      <c r="F39" s="271"/>
      <c r="G39" s="402" t="s">
        <v>1999</v>
      </c>
      <c r="H39" s="402"/>
      <c r="I39" s="402"/>
      <c r="J39" s="402"/>
      <c r="K39" s="269"/>
    </row>
    <row r="40" spans="2:11" s="1" customFormat="1" ht="15" customHeight="1">
      <c r="B40" s="272"/>
      <c r="C40" s="273"/>
      <c r="D40" s="271"/>
      <c r="E40" s="274" t="s">
        <v>158</v>
      </c>
      <c r="F40" s="271"/>
      <c r="G40" s="402" t="s">
        <v>2000</v>
      </c>
      <c r="H40" s="402"/>
      <c r="I40" s="402"/>
      <c r="J40" s="402"/>
      <c r="K40" s="269"/>
    </row>
    <row r="41" spans="2:11" s="1" customFormat="1" ht="15" customHeight="1">
      <c r="B41" s="272"/>
      <c r="C41" s="273"/>
      <c r="D41" s="271"/>
      <c r="E41" s="274" t="s">
        <v>159</v>
      </c>
      <c r="F41" s="271"/>
      <c r="G41" s="402" t="s">
        <v>2001</v>
      </c>
      <c r="H41" s="402"/>
      <c r="I41" s="402"/>
      <c r="J41" s="402"/>
      <c r="K41" s="269"/>
    </row>
    <row r="42" spans="2:11" s="1" customFormat="1" ht="15" customHeight="1">
      <c r="B42" s="272"/>
      <c r="C42" s="273"/>
      <c r="D42" s="271"/>
      <c r="E42" s="274" t="s">
        <v>2002</v>
      </c>
      <c r="F42" s="271"/>
      <c r="G42" s="402" t="s">
        <v>2003</v>
      </c>
      <c r="H42" s="402"/>
      <c r="I42" s="402"/>
      <c r="J42" s="402"/>
      <c r="K42" s="269"/>
    </row>
    <row r="43" spans="2:11" s="1" customFormat="1" ht="15" customHeight="1">
      <c r="B43" s="272"/>
      <c r="C43" s="273"/>
      <c r="D43" s="271"/>
      <c r="E43" s="274"/>
      <c r="F43" s="271"/>
      <c r="G43" s="402" t="s">
        <v>2004</v>
      </c>
      <c r="H43" s="402"/>
      <c r="I43" s="402"/>
      <c r="J43" s="402"/>
      <c r="K43" s="269"/>
    </row>
    <row r="44" spans="2:11" s="1" customFormat="1" ht="15" customHeight="1">
      <c r="B44" s="272"/>
      <c r="C44" s="273"/>
      <c r="D44" s="271"/>
      <c r="E44" s="274" t="s">
        <v>2005</v>
      </c>
      <c r="F44" s="271"/>
      <c r="G44" s="402" t="s">
        <v>2006</v>
      </c>
      <c r="H44" s="402"/>
      <c r="I44" s="402"/>
      <c r="J44" s="402"/>
      <c r="K44" s="269"/>
    </row>
    <row r="45" spans="2:11" s="1" customFormat="1" ht="15" customHeight="1">
      <c r="B45" s="272"/>
      <c r="C45" s="273"/>
      <c r="D45" s="271"/>
      <c r="E45" s="274" t="s">
        <v>161</v>
      </c>
      <c r="F45" s="271"/>
      <c r="G45" s="402" t="s">
        <v>2007</v>
      </c>
      <c r="H45" s="402"/>
      <c r="I45" s="402"/>
      <c r="J45" s="402"/>
      <c r="K45" s="269"/>
    </row>
    <row r="46" spans="2:11" s="1" customFormat="1" ht="12.75" customHeight="1">
      <c r="B46" s="272"/>
      <c r="C46" s="273"/>
      <c r="D46" s="271"/>
      <c r="E46" s="271"/>
      <c r="F46" s="271"/>
      <c r="G46" s="271"/>
      <c r="H46" s="271"/>
      <c r="I46" s="271"/>
      <c r="J46" s="271"/>
      <c r="K46" s="269"/>
    </row>
    <row r="47" spans="2:11" s="1" customFormat="1" ht="15" customHeight="1">
      <c r="B47" s="272"/>
      <c r="C47" s="273"/>
      <c r="D47" s="402" t="s">
        <v>2008</v>
      </c>
      <c r="E47" s="402"/>
      <c r="F47" s="402"/>
      <c r="G47" s="402"/>
      <c r="H47" s="402"/>
      <c r="I47" s="402"/>
      <c r="J47" s="402"/>
      <c r="K47" s="269"/>
    </row>
    <row r="48" spans="2:11" s="1" customFormat="1" ht="15" customHeight="1">
      <c r="B48" s="272"/>
      <c r="C48" s="273"/>
      <c r="D48" s="273"/>
      <c r="E48" s="402" t="s">
        <v>2009</v>
      </c>
      <c r="F48" s="402"/>
      <c r="G48" s="402"/>
      <c r="H48" s="402"/>
      <c r="I48" s="402"/>
      <c r="J48" s="402"/>
      <c r="K48" s="269"/>
    </row>
    <row r="49" spans="2:11" s="1" customFormat="1" ht="15" customHeight="1">
      <c r="B49" s="272"/>
      <c r="C49" s="273"/>
      <c r="D49" s="273"/>
      <c r="E49" s="402" t="s">
        <v>2010</v>
      </c>
      <c r="F49" s="402"/>
      <c r="G49" s="402"/>
      <c r="H49" s="402"/>
      <c r="I49" s="402"/>
      <c r="J49" s="402"/>
      <c r="K49" s="269"/>
    </row>
    <row r="50" spans="2:11" s="1" customFormat="1" ht="15" customHeight="1">
      <c r="B50" s="272"/>
      <c r="C50" s="273"/>
      <c r="D50" s="273"/>
      <c r="E50" s="402" t="s">
        <v>2011</v>
      </c>
      <c r="F50" s="402"/>
      <c r="G50" s="402"/>
      <c r="H50" s="402"/>
      <c r="I50" s="402"/>
      <c r="J50" s="402"/>
      <c r="K50" s="269"/>
    </row>
    <row r="51" spans="2:11" s="1" customFormat="1" ht="15" customHeight="1">
      <c r="B51" s="272"/>
      <c r="C51" s="273"/>
      <c r="D51" s="402" t="s">
        <v>2012</v>
      </c>
      <c r="E51" s="402"/>
      <c r="F51" s="402"/>
      <c r="G51" s="402"/>
      <c r="H51" s="402"/>
      <c r="I51" s="402"/>
      <c r="J51" s="402"/>
      <c r="K51" s="269"/>
    </row>
    <row r="52" spans="2:11" s="1" customFormat="1" ht="25.5" customHeight="1">
      <c r="B52" s="268"/>
      <c r="C52" s="403" t="s">
        <v>2013</v>
      </c>
      <c r="D52" s="403"/>
      <c r="E52" s="403"/>
      <c r="F52" s="403"/>
      <c r="G52" s="403"/>
      <c r="H52" s="403"/>
      <c r="I52" s="403"/>
      <c r="J52" s="403"/>
      <c r="K52" s="269"/>
    </row>
    <row r="53" spans="2:11" s="1" customFormat="1" ht="5.25" customHeight="1">
      <c r="B53" s="268"/>
      <c r="C53" s="270"/>
      <c r="D53" s="270"/>
      <c r="E53" s="270"/>
      <c r="F53" s="270"/>
      <c r="G53" s="270"/>
      <c r="H53" s="270"/>
      <c r="I53" s="270"/>
      <c r="J53" s="270"/>
      <c r="K53" s="269"/>
    </row>
    <row r="54" spans="2:11" s="1" customFormat="1" ht="15" customHeight="1">
      <c r="B54" s="268"/>
      <c r="C54" s="402" t="s">
        <v>2014</v>
      </c>
      <c r="D54" s="402"/>
      <c r="E54" s="402"/>
      <c r="F54" s="402"/>
      <c r="G54" s="402"/>
      <c r="H54" s="402"/>
      <c r="I54" s="402"/>
      <c r="J54" s="402"/>
      <c r="K54" s="269"/>
    </row>
    <row r="55" spans="2:11" s="1" customFormat="1" ht="15" customHeight="1">
      <c r="B55" s="268"/>
      <c r="C55" s="402" t="s">
        <v>2015</v>
      </c>
      <c r="D55" s="402"/>
      <c r="E55" s="402"/>
      <c r="F55" s="402"/>
      <c r="G55" s="402"/>
      <c r="H55" s="402"/>
      <c r="I55" s="402"/>
      <c r="J55" s="402"/>
      <c r="K55" s="269"/>
    </row>
    <row r="56" spans="2:11" s="1" customFormat="1" ht="12.75" customHeight="1">
      <c r="B56" s="268"/>
      <c r="C56" s="271"/>
      <c r="D56" s="271"/>
      <c r="E56" s="271"/>
      <c r="F56" s="271"/>
      <c r="G56" s="271"/>
      <c r="H56" s="271"/>
      <c r="I56" s="271"/>
      <c r="J56" s="271"/>
      <c r="K56" s="269"/>
    </row>
    <row r="57" spans="2:11" s="1" customFormat="1" ht="15" customHeight="1">
      <c r="B57" s="268"/>
      <c r="C57" s="402" t="s">
        <v>2016</v>
      </c>
      <c r="D57" s="402"/>
      <c r="E57" s="402"/>
      <c r="F57" s="402"/>
      <c r="G57" s="402"/>
      <c r="H57" s="402"/>
      <c r="I57" s="402"/>
      <c r="J57" s="402"/>
      <c r="K57" s="269"/>
    </row>
    <row r="58" spans="2:11" s="1" customFormat="1" ht="15" customHeight="1">
      <c r="B58" s="268"/>
      <c r="C58" s="273"/>
      <c r="D58" s="402" t="s">
        <v>2017</v>
      </c>
      <c r="E58" s="402"/>
      <c r="F58" s="402"/>
      <c r="G58" s="402"/>
      <c r="H58" s="402"/>
      <c r="I58" s="402"/>
      <c r="J58" s="402"/>
      <c r="K58" s="269"/>
    </row>
    <row r="59" spans="2:11" s="1" customFormat="1" ht="15" customHeight="1">
      <c r="B59" s="268"/>
      <c r="C59" s="273"/>
      <c r="D59" s="402" t="s">
        <v>2018</v>
      </c>
      <c r="E59" s="402"/>
      <c r="F59" s="402"/>
      <c r="G59" s="402"/>
      <c r="H59" s="402"/>
      <c r="I59" s="402"/>
      <c r="J59" s="402"/>
      <c r="K59" s="269"/>
    </row>
    <row r="60" spans="2:11" s="1" customFormat="1" ht="15" customHeight="1">
      <c r="B60" s="268"/>
      <c r="C60" s="273"/>
      <c r="D60" s="402" t="s">
        <v>2019</v>
      </c>
      <c r="E60" s="402"/>
      <c r="F60" s="402"/>
      <c r="G60" s="402"/>
      <c r="H60" s="402"/>
      <c r="I60" s="402"/>
      <c r="J60" s="402"/>
      <c r="K60" s="269"/>
    </row>
    <row r="61" spans="2:11" s="1" customFormat="1" ht="15" customHeight="1">
      <c r="B61" s="268"/>
      <c r="C61" s="273"/>
      <c r="D61" s="402" t="s">
        <v>2020</v>
      </c>
      <c r="E61" s="402"/>
      <c r="F61" s="402"/>
      <c r="G61" s="402"/>
      <c r="H61" s="402"/>
      <c r="I61" s="402"/>
      <c r="J61" s="402"/>
      <c r="K61" s="269"/>
    </row>
    <row r="62" spans="2:11" s="1" customFormat="1" ht="15" customHeight="1">
      <c r="B62" s="268"/>
      <c r="C62" s="273"/>
      <c r="D62" s="404" t="s">
        <v>2021</v>
      </c>
      <c r="E62" s="404"/>
      <c r="F62" s="404"/>
      <c r="G62" s="404"/>
      <c r="H62" s="404"/>
      <c r="I62" s="404"/>
      <c r="J62" s="404"/>
      <c r="K62" s="269"/>
    </row>
    <row r="63" spans="2:11" s="1" customFormat="1" ht="15" customHeight="1">
      <c r="B63" s="268"/>
      <c r="C63" s="273"/>
      <c r="D63" s="402" t="s">
        <v>2022</v>
      </c>
      <c r="E63" s="402"/>
      <c r="F63" s="402"/>
      <c r="G63" s="402"/>
      <c r="H63" s="402"/>
      <c r="I63" s="402"/>
      <c r="J63" s="402"/>
      <c r="K63" s="269"/>
    </row>
    <row r="64" spans="2:11" s="1" customFormat="1" ht="12.75" customHeight="1">
      <c r="B64" s="268"/>
      <c r="C64" s="273"/>
      <c r="D64" s="273"/>
      <c r="E64" s="276"/>
      <c r="F64" s="273"/>
      <c r="G64" s="273"/>
      <c r="H64" s="273"/>
      <c r="I64" s="273"/>
      <c r="J64" s="273"/>
      <c r="K64" s="269"/>
    </row>
    <row r="65" spans="2:11" s="1" customFormat="1" ht="15" customHeight="1">
      <c r="B65" s="268"/>
      <c r="C65" s="273"/>
      <c r="D65" s="402" t="s">
        <v>2023</v>
      </c>
      <c r="E65" s="402"/>
      <c r="F65" s="402"/>
      <c r="G65" s="402"/>
      <c r="H65" s="402"/>
      <c r="I65" s="402"/>
      <c r="J65" s="402"/>
      <c r="K65" s="269"/>
    </row>
    <row r="66" spans="2:11" s="1" customFormat="1" ht="15" customHeight="1">
      <c r="B66" s="268"/>
      <c r="C66" s="273"/>
      <c r="D66" s="404" t="s">
        <v>2024</v>
      </c>
      <c r="E66" s="404"/>
      <c r="F66" s="404"/>
      <c r="G66" s="404"/>
      <c r="H66" s="404"/>
      <c r="I66" s="404"/>
      <c r="J66" s="404"/>
      <c r="K66" s="269"/>
    </row>
    <row r="67" spans="2:11" s="1" customFormat="1" ht="15" customHeight="1">
      <c r="B67" s="268"/>
      <c r="C67" s="273"/>
      <c r="D67" s="402" t="s">
        <v>2025</v>
      </c>
      <c r="E67" s="402"/>
      <c r="F67" s="402"/>
      <c r="G67" s="402"/>
      <c r="H67" s="402"/>
      <c r="I67" s="402"/>
      <c r="J67" s="402"/>
      <c r="K67" s="269"/>
    </row>
    <row r="68" spans="2:11" s="1" customFormat="1" ht="15" customHeight="1">
      <c r="B68" s="268"/>
      <c r="C68" s="273"/>
      <c r="D68" s="402" t="s">
        <v>2026</v>
      </c>
      <c r="E68" s="402"/>
      <c r="F68" s="402"/>
      <c r="G68" s="402"/>
      <c r="H68" s="402"/>
      <c r="I68" s="402"/>
      <c r="J68" s="402"/>
      <c r="K68" s="269"/>
    </row>
    <row r="69" spans="2:11" s="1" customFormat="1" ht="15" customHeight="1">
      <c r="B69" s="268"/>
      <c r="C69" s="273"/>
      <c r="D69" s="402" t="s">
        <v>2027</v>
      </c>
      <c r="E69" s="402"/>
      <c r="F69" s="402"/>
      <c r="G69" s="402"/>
      <c r="H69" s="402"/>
      <c r="I69" s="402"/>
      <c r="J69" s="402"/>
      <c r="K69" s="269"/>
    </row>
    <row r="70" spans="2:11" s="1" customFormat="1" ht="15" customHeight="1">
      <c r="B70" s="268"/>
      <c r="C70" s="273"/>
      <c r="D70" s="402" t="s">
        <v>2028</v>
      </c>
      <c r="E70" s="402"/>
      <c r="F70" s="402"/>
      <c r="G70" s="402"/>
      <c r="H70" s="402"/>
      <c r="I70" s="402"/>
      <c r="J70" s="402"/>
      <c r="K70" s="269"/>
    </row>
    <row r="71" spans="2:11" s="1" customFormat="1" ht="12.75" customHeight="1">
      <c r="B71" s="277"/>
      <c r="C71" s="278"/>
      <c r="D71" s="278"/>
      <c r="E71" s="278"/>
      <c r="F71" s="278"/>
      <c r="G71" s="278"/>
      <c r="H71" s="278"/>
      <c r="I71" s="278"/>
      <c r="J71" s="278"/>
      <c r="K71" s="279"/>
    </row>
    <row r="72" spans="2:11" s="1" customFormat="1" ht="18.75" customHeight="1">
      <c r="B72" s="280"/>
      <c r="C72" s="280"/>
      <c r="D72" s="280"/>
      <c r="E72" s="280"/>
      <c r="F72" s="280"/>
      <c r="G72" s="280"/>
      <c r="H72" s="280"/>
      <c r="I72" s="280"/>
      <c r="J72" s="280"/>
      <c r="K72" s="281"/>
    </row>
    <row r="73" spans="2:11" s="1" customFormat="1" ht="18.75" customHeight="1">
      <c r="B73" s="281"/>
      <c r="C73" s="281"/>
      <c r="D73" s="281"/>
      <c r="E73" s="281"/>
      <c r="F73" s="281"/>
      <c r="G73" s="281"/>
      <c r="H73" s="281"/>
      <c r="I73" s="281"/>
      <c r="J73" s="281"/>
      <c r="K73" s="281"/>
    </row>
    <row r="74" spans="2:11" s="1" customFormat="1" ht="7.5" customHeight="1">
      <c r="B74" s="282"/>
      <c r="C74" s="283"/>
      <c r="D74" s="283"/>
      <c r="E74" s="283"/>
      <c r="F74" s="283"/>
      <c r="G74" s="283"/>
      <c r="H74" s="283"/>
      <c r="I74" s="283"/>
      <c r="J74" s="283"/>
      <c r="K74" s="284"/>
    </row>
    <row r="75" spans="2:11" s="1" customFormat="1" ht="45" customHeight="1">
      <c r="B75" s="285"/>
      <c r="C75" s="397" t="s">
        <v>2029</v>
      </c>
      <c r="D75" s="397"/>
      <c r="E75" s="397"/>
      <c r="F75" s="397"/>
      <c r="G75" s="397"/>
      <c r="H75" s="397"/>
      <c r="I75" s="397"/>
      <c r="J75" s="397"/>
      <c r="K75" s="286"/>
    </row>
    <row r="76" spans="2:11" s="1" customFormat="1" ht="17.25" customHeight="1">
      <c r="B76" s="285"/>
      <c r="C76" s="287" t="s">
        <v>2030</v>
      </c>
      <c r="D76" s="287"/>
      <c r="E76" s="287"/>
      <c r="F76" s="287" t="s">
        <v>2031</v>
      </c>
      <c r="G76" s="288"/>
      <c r="H76" s="287" t="s">
        <v>55</v>
      </c>
      <c r="I76" s="287" t="s">
        <v>58</v>
      </c>
      <c r="J76" s="287" t="s">
        <v>2032</v>
      </c>
      <c r="K76" s="286"/>
    </row>
    <row r="77" spans="2:11" s="1" customFormat="1" ht="17.25" customHeight="1">
      <c r="B77" s="285"/>
      <c r="C77" s="289" t="s">
        <v>2033</v>
      </c>
      <c r="D77" s="289"/>
      <c r="E77" s="289"/>
      <c r="F77" s="290" t="s">
        <v>2034</v>
      </c>
      <c r="G77" s="291"/>
      <c r="H77" s="289"/>
      <c r="I77" s="289"/>
      <c r="J77" s="289" t="s">
        <v>2035</v>
      </c>
      <c r="K77" s="286"/>
    </row>
    <row r="78" spans="2:11" s="1" customFormat="1" ht="5.25" customHeight="1">
      <c r="B78" s="285"/>
      <c r="C78" s="292"/>
      <c r="D78" s="292"/>
      <c r="E78" s="292"/>
      <c r="F78" s="292"/>
      <c r="G78" s="293"/>
      <c r="H78" s="292"/>
      <c r="I78" s="292"/>
      <c r="J78" s="292"/>
      <c r="K78" s="286"/>
    </row>
    <row r="79" spans="2:11" s="1" customFormat="1" ht="15" customHeight="1">
      <c r="B79" s="285"/>
      <c r="C79" s="274" t="s">
        <v>54</v>
      </c>
      <c r="D79" s="294"/>
      <c r="E79" s="294"/>
      <c r="F79" s="295" t="s">
        <v>2036</v>
      </c>
      <c r="G79" s="296"/>
      <c r="H79" s="274" t="s">
        <v>2037</v>
      </c>
      <c r="I79" s="274" t="s">
        <v>2038</v>
      </c>
      <c r="J79" s="274">
        <v>20</v>
      </c>
      <c r="K79" s="286"/>
    </row>
    <row r="80" spans="2:11" s="1" customFormat="1" ht="15" customHeight="1">
      <c r="B80" s="285"/>
      <c r="C80" s="274" t="s">
        <v>2039</v>
      </c>
      <c r="D80" s="274"/>
      <c r="E80" s="274"/>
      <c r="F80" s="295" t="s">
        <v>2036</v>
      </c>
      <c r="G80" s="296"/>
      <c r="H80" s="274" t="s">
        <v>2040</v>
      </c>
      <c r="I80" s="274" t="s">
        <v>2038</v>
      </c>
      <c r="J80" s="274">
        <v>120</v>
      </c>
      <c r="K80" s="286"/>
    </row>
    <row r="81" spans="2:11" s="1" customFormat="1" ht="15" customHeight="1">
      <c r="B81" s="297"/>
      <c r="C81" s="274" t="s">
        <v>2041</v>
      </c>
      <c r="D81" s="274"/>
      <c r="E81" s="274"/>
      <c r="F81" s="295" t="s">
        <v>2042</v>
      </c>
      <c r="G81" s="296"/>
      <c r="H81" s="274" t="s">
        <v>2043</v>
      </c>
      <c r="I81" s="274" t="s">
        <v>2038</v>
      </c>
      <c r="J81" s="274">
        <v>50</v>
      </c>
      <c r="K81" s="286"/>
    </row>
    <row r="82" spans="2:11" s="1" customFormat="1" ht="15" customHeight="1">
      <c r="B82" s="297"/>
      <c r="C82" s="274" t="s">
        <v>2044</v>
      </c>
      <c r="D82" s="274"/>
      <c r="E82" s="274"/>
      <c r="F82" s="295" t="s">
        <v>2036</v>
      </c>
      <c r="G82" s="296"/>
      <c r="H82" s="274" t="s">
        <v>2045</v>
      </c>
      <c r="I82" s="274" t="s">
        <v>2046</v>
      </c>
      <c r="J82" s="274"/>
      <c r="K82" s="286"/>
    </row>
    <row r="83" spans="2:11" s="1" customFormat="1" ht="15" customHeight="1">
      <c r="B83" s="297"/>
      <c r="C83" s="298" t="s">
        <v>2047</v>
      </c>
      <c r="D83" s="298"/>
      <c r="E83" s="298"/>
      <c r="F83" s="299" t="s">
        <v>2042</v>
      </c>
      <c r="G83" s="298"/>
      <c r="H83" s="298" t="s">
        <v>2048</v>
      </c>
      <c r="I83" s="298" t="s">
        <v>2038</v>
      </c>
      <c r="J83" s="298">
        <v>15</v>
      </c>
      <c r="K83" s="286"/>
    </row>
    <row r="84" spans="2:11" s="1" customFormat="1" ht="15" customHeight="1">
      <c r="B84" s="297"/>
      <c r="C84" s="298" t="s">
        <v>2049</v>
      </c>
      <c r="D84" s="298"/>
      <c r="E84" s="298"/>
      <c r="F84" s="299" t="s">
        <v>2042</v>
      </c>
      <c r="G84" s="298"/>
      <c r="H84" s="298" t="s">
        <v>2050</v>
      </c>
      <c r="I84" s="298" t="s">
        <v>2038</v>
      </c>
      <c r="J84" s="298">
        <v>15</v>
      </c>
      <c r="K84" s="286"/>
    </row>
    <row r="85" spans="2:11" s="1" customFormat="1" ht="15" customHeight="1">
      <c r="B85" s="297"/>
      <c r="C85" s="298" t="s">
        <v>2051</v>
      </c>
      <c r="D85" s="298"/>
      <c r="E85" s="298"/>
      <c r="F85" s="299" t="s">
        <v>2042</v>
      </c>
      <c r="G85" s="298"/>
      <c r="H85" s="298" t="s">
        <v>2052</v>
      </c>
      <c r="I85" s="298" t="s">
        <v>2038</v>
      </c>
      <c r="J85" s="298">
        <v>20</v>
      </c>
      <c r="K85" s="286"/>
    </row>
    <row r="86" spans="2:11" s="1" customFormat="1" ht="15" customHeight="1">
      <c r="B86" s="297"/>
      <c r="C86" s="298" t="s">
        <v>2053</v>
      </c>
      <c r="D86" s="298"/>
      <c r="E86" s="298"/>
      <c r="F86" s="299" t="s">
        <v>2042</v>
      </c>
      <c r="G86" s="298"/>
      <c r="H86" s="298" t="s">
        <v>2054</v>
      </c>
      <c r="I86" s="298" t="s">
        <v>2038</v>
      </c>
      <c r="J86" s="298">
        <v>20</v>
      </c>
      <c r="K86" s="286"/>
    </row>
    <row r="87" spans="2:11" s="1" customFormat="1" ht="15" customHeight="1">
      <c r="B87" s="297"/>
      <c r="C87" s="274" t="s">
        <v>2055</v>
      </c>
      <c r="D87" s="274"/>
      <c r="E87" s="274"/>
      <c r="F87" s="295" t="s">
        <v>2042</v>
      </c>
      <c r="G87" s="296"/>
      <c r="H87" s="274" t="s">
        <v>2056</v>
      </c>
      <c r="I87" s="274" t="s">
        <v>2038</v>
      </c>
      <c r="J87" s="274">
        <v>50</v>
      </c>
      <c r="K87" s="286"/>
    </row>
    <row r="88" spans="2:11" s="1" customFormat="1" ht="15" customHeight="1">
      <c r="B88" s="297"/>
      <c r="C88" s="274" t="s">
        <v>2057</v>
      </c>
      <c r="D88" s="274"/>
      <c r="E88" s="274"/>
      <c r="F88" s="295" t="s">
        <v>2042</v>
      </c>
      <c r="G88" s="296"/>
      <c r="H88" s="274" t="s">
        <v>2058</v>
      </c>
      <c r="I88" s="274" t="s">
        <v>2038</v>
      </c>
      <c r="J88" s="274">
        <v>20</v>
      </c>
      <c r="K88" s="286"/>
    </row>
    <row r="89" spans="2:11" s="1" customFormat="1" ht="15" customHeight="1">
      <c r="B89" s="297"/>
      <c r="C89" s="274" t="s">
        <v>2059</v>
      </c>
      <c r="D89" s="274"/>
      <c r="E89" s="274"/>
      <c r="F89" s="295" t="s">
        <v>2042</v>
      </c>
      <c r="G89" s="296"/>
      <c r="H89" s="274" t="s">
        <v>2060</v>
      </c>
      <c r="I89" s="274" t="s">
        <v>2038</v>
      </c>
      <c r="J89" s="274">
        <v>20</v>
      </c>
      <c r="K89" s="286"/>
    </row>
    <row r="90" spans="2:11" s="1" customFormat="1" ht="15" customHeight="1">
      <c r="B90" s="297"/>
      <c r="C90" s="274" t="s">
        <v>2061</v>
      </c>
      <c r="D90" s="274"/>
      <c r="E90" s="274"/>
      <c r="F90" s="295" t="s">
        <v>2042</v>
      </c>
      <c r="G90" s="296"/>
      <c r="H90" s="274" t="s">
        <v>2062</v>
      </c>
      <c r="I90" s="274" t="s">
        <v>2038</v>
      </c>
      <c r="J90" s="274">
        <v>50</v>
      </c>
      <c r="K90" s="286"/>
    </row>
    <row r="91" spans="2:11" s="1" customFormat="1" ht="15" customHeight="1">
      <c r="B91" s="297"/>
      <c r="C91" s="274" t="s">
        <v>2063</v>
      </c>
      <c r="D91" s="274"/>
      <c r="E91" s="274"/>
      <c r="F91" s="295" t="s">
        <v>2042</v>
      </c>
      <c r="G91" s="296"/>
      <c r="H91" s="274" t="s">
        <v>2063</v>
      </c>
      <c r="I91" s="274" t="s">
        <v>2038</v>
      </c>
      <c r="J91" s="274">
        <v>50</v>
      </c>
      <c r="K91" s="286"/>
    </row>
    <row r="92" spans="2:11" s="1" customFormat="1" ht="15" customHeight="1">
      <c r="B92" s="297"/>
      <c r="C92" s="274" t="s">
        <v>2064</v>
      </c>
      <c r="D92" s="274"/>
      <c r="E92" s="274"/>
      <c r="F92" s="295" t="s">
        <v>2042</v>
      </c>
      <c r="G92" s="296"/>
      <c r="H92" s="274" t="s">
        <v>2065</v>
      </c>
      <c r="I92" s="274" t="s">
        <v>2038</v>
      </c>
      <c r="J92" s="274">
        <v>255</v>
      </c>
      <c r="K92" s="286"/>
    </row>
    <row r="93" spans="2:11" s="1" customFormat="1" ht="15" customHeight="1">
      <c r="B93" s="297"/>
      <c r="C93" s="274" t="s">
        <v>2066</v>
      </c>
      <c r="D93" s="274"/>
      <c r="E93" s="274"/>
      <c r="F93" s="295" t="s">
        <v>2036</v>
      </c>
      <c r="G93" s="296"/>
      <c r="H93" s="274" t="s">
        <v>2067</v>
      </c>
      <c r="I93" s="274" t="s">
        <v>2068</v>
      </c>
      <c r="J93" s="274"/>
      <c r="K93" s="286"/>
    </row>
    <row r="94" spans="2:11" s="1" customFormat="1" ht="15" customHeight="1">
      <c r="B94" s="297"/>
      <c r="C94" s="274" t="s">
        <v>2069</v>
      </c>
      <c r="D94" s="274"/>
      <c r="E94" s="274"/>
      <c r="F94" s="295" t="s">
        <v>2036</v>
      </c>
      <c r="G94" s="296"/>
      <c r="H94" s="274" t="s">
        <v>2070</v>
      </c>
      <c r="I94" s="274" t="s">
        <v>2071</v>
      </c>
      <c r="J94" s="274"/>
      <c r="K94" s="286"/>
    </row>
    <row r="95" spans="2:11" s="1" customFormat="1" ht="15" customHeight="1">
      <c r="B95" s="297"/>
      <c r="C95" s="274" t="s">
        <v>2072</v>
      </c>
      <c r="D95" s="274"/>
      <c r="E95" s="274"/>
      <c r="F95" s="295" t="s">
        <v>2036</v>
      </c>
      <c r="G95" s="296"/>
      <c r="H95" s="274" t="s">
        <v>2072</v>
      </c>
      <c r="I95" s="274" t="s">
        <v>2071</v>
      </c>
      <c r="J95" s="274"/>
      <c r="K95" s="286"/>
    </row>
    <row r="96" spans="2:11" s="1" customFormat="1" ht="15" customHeight="1">
      <c r="B96" s="297"/>
      <c r="C96" s="274" t="s">
        <v>39</v>
      </c>
      <c r="D96" s="274"/>
      <c r="E96" s="274"/>
      <c r="F96" s="295" t="s">
        <v>2036</v>
      </c>
      <c r="G96" s="296"/>
      <c r="H96" s="274" t="s">
        <v>2073</v>
      </c>
      <c r="I96" s="274" t="s">
        <v>2071</v>
      </c>
      <c r="J96" s="274"/>
      <c r="K96" s="286"/>
    </row>
    <row r="97" spans="2:11" s="1" customFormat="1" ht="15" customHeight="1">
      <c r="B97" s="297"/>
      <c r="C97" s="274" t="s">
        <v>49</v>
      </c>
      <c r="D97" s="274"/>
      <c r="E97" s="274"/>
      <c r="F97" s="295" t="s">
        <v>2036</v>
      </c>
      <c r="G97" s="296"/>
      <c r="H97" s="274" t="s">
        <v>2074</v>
      </c>
      <c r="I97" s="274" t="s">
        <v>2071</v>
      </c>
      <c r="J97" s="274"/>
      <c r="K97" s="286"/>
    </row>
    <row r="98" spans="2:11" s="1" customFormat="1" ht="15" customHeight="1">
      <c r="B98" s="300"/>
      <c r="C98" s="301"/>
      <c r="D98" s="301"/>
      <c r="E98" s="301"/>
      <c r="F98" s="301"/>
      <c r="G98" s="301"/>
      <c r="H98" s="301"/>
      <c r="I98" s="301"/>
      <c r="J98" s="301"/>
      <c r="K98" s="302"/>
    </row>
    <row r="99" spans="2:11" s="1" customFormat="1" ht="18.75" customHeight="1">
      <c r="B99" s="303"/>
      <c r="C99" s="304"/>
      <c r="D99" s="304"/>
      <c r="E99" s="304"/>
      <c r="F99" s="304"/>
      <c r="G99" s="304"/>
      <c r="H99" s="304"/>
      <c r="I99" s="304"/>
      <c r="J99" s="304"/>
      <c r="K99" s="303"/>
    </row>
    <row r="100" spans="2:11" s="1" customFormat="1" ht="18.75" customHeight="1">
      <c r="B100" s="281"/>
      <c r="C100" s="281"/>
      <c r="D100" s="281"/>
      <c r="E100" s="281"/>
      <c r="F100" s="281"/>
      <c r="G100" s="281"/>
      <c r="H100" s="281"/>
      <c r="I100" s="281"/>
      <c r="J100" s="281"/>
      <c r="K100" s="281"/>
    </row>
    <row r="101" spans="2:11" s="1" customFormat="1" ht="7.5" customHeight="1">
      <c r="B101" s="282"/>
      <c r="C101" s="283"/>
      <c r="D101" s="283"/>
      <c r="E101" s="283"/>
      <c r="F101" s="283"/>
      <c r="G101" s="283"/>
      <c r="H101" s="283"/>
      <c r="I101" s="283"/>
      <c r="J101" s="283"/>
      <c r="K101" s="284"/>
    </row>
    <row r="102" spans="2:11" s="1" customFormat="1" ht="45" customHeight="1">
      <c r="B102" s="285"/>
      <c r="C102" s="397" t="s">
        <v>2075</v>
      </c>
      <c r="D102" s="397"/>
      <c r="E102" s="397"/>
      <c r="F102" s="397"/>
      <c r="G102" s="397"/>
      <c r="H102" s="397"/>
      <c r="I102" s="397"/>
      <c r="J102" s="397"/>
      <c r="K102" s="286"/>
    </row>
    <row r="103" spans="2:11" s="1" customFormat="1" ht="17.25" customHeight="1">
      <c r="B103" s="285"/>
      <c r="C103" s="287" t="s">
        <v>2030</v>
      </c>
      <c r="D103" s="287"/>
      <c r="E103" s="287"/>
      <c r="F103" s="287" t="s">
        <v>2031</v>
      </c>
      <c r="G103" s="288"/>
      <c r="H103" s="287" t="s">
        <v>55</v>
      </c>
      <c r="I103" s="287" t="s">
        <v>58</v>
      </c>
      <c r="J103" s="287" t="s">
        <v>2032</v>
      </c>
      <c r="K103" s="286"/>
    </row>
    <row r="104" spans="2:11" s="1" customFormat="1" ht="17.25" customHeight="1">
      <c r="B104" s="285"/>
      <c r="C104" s="289" t="s">
        <v>2033</v>
      </c>
      <c r="D104" s="289"/>
      <c r="E104" s="289"/>
      <c r="F104" s="290" t="s">
        <v>2034</v>
      </c>
      <c r="G104" s="291"/>
      <c r="H104" s="289"/>
      <c r="I104" s="289"/>
      <c r="J104" s="289" t="s">
        <v>2035</v>
      </c>
      <c r="K104" s="286"/>
    </row>
    <row r="105" spans="2:11" s="1" customFormat="1" ht="5.25" customHeight="1">
      <c r="B105" s="285"/>
      <c r="C105" s="287"/>
      <c r="D105" s="287"/>
      <c r="E105" s="287"/>
      <c r="F105" s="287"/>
      <c r="G105" s="305"/>
      <c r="H105" s="287"/>
      <c r="I105" s="287"/>
      <c r="J105" s="287"/>
      <c r="K105" s="286"/>
    </row>
    <row r="106" spans="2:11" s="1" customFormat="1" ht="15" customHeight="1">
      <c r="B106" s="285"/>
      <c r="C106" s="274" t="s">
        <v>54</v>
      </c>
      <c r="D106" s="294"/>
      <c r="E106" s="294"/>
      <c r="F106" s="295" t="s">
        <v>2036</v>
      </c>
      <c r="G106" s="274"/>
      <c r="H106" s="274" t="s">
        <v>2076</v>
      </c>
      <c r="I106" s="274" t="s">
        <v>2038</v>
      </c>
      <c r="J106" s="274">
        <v>20</v>
      </c>
      <c r="K106" s="286"/>
    </row>
    <row r="107" spans="2:11" s="1" customFormat="1" ht="15" customHeight="1">
      <c r="B107" s="285"/>
      <c r="C107" s="274" t="s">
        <v>2039</v>
      </c>
      <c r="D107" s="274"/>
      <c r="E107" s="274"/>
      <c r="F107" s="295" t="s">
        <v>2036</v>
      </c>
      <c r="G107" s="274"/>
      <c r="H107" s="274" t="s">
        <v>2076</v>
      </c>
      <c r="I107" s="274" t="s">
        <v>2038</v>
      </c>
      <c r="J107" s="274">
        <v>120</v>
      </c>
      <c r="K107" s="286"/>
    </row>
    <row r="108" spans="2:11" s="1" customFormat="1" ht="15" customHeight="1">
      <c r="B108" s="297"/>
      <c r="C108" s="274" t="s">
        <v>2041</v>
      </c>
      <c r="D108" s="274"/>
      <c r="E108" s="274"/>
      <c r="F108" s="295" t="s">
        <v>2042</v>
      </c>
      <c r="G108" s="274"/>
      <c r="H108" s="274" t="s">
        <v>2076</v>
      </c>
      <c r="I108" s="274" t="s">
        <v>2038</v>
      </c>
      <c r="J108" s="274">
        <v>50</v>
      </c>
      <c r="K108" s="286"/>
    </row>
    <row r="109" spans="2:11" s="1" customFormat="1" ht="15" customHeight="1">
      <c r="B109" s="297"/>
      <c r="C109" s="274" t="s">
        <v>2044</v>
      </c>
      <c r="D109" s="274"/>
      <c r="E109" s="274"/>
      <c r="F109" s="295" t="s">
        <v>2036</v>
      </c>
      <c r="G109" s="274"/>
      <c r="H109" s="274" t="s">
        <v>2076</v>
      </c>
      <c r="I109" s="274" t="s">
        <v>2046</v>
      </c>
      <c r="J109" s="274"/>
      <c r="K109" s="286"/>
    </row>
    <row r="110" spans="2:11" s="1" customFormat="1" ht="15" customHeight="1">
      <c r="B110" s="297"/>
      <c r="C110" s="274" t="s">
        <v>2055</v>
      </c>
      <c r="D110" s="274"/>
      <c r="E110" s="274"/>
      <c r="F110" s="295" t="s">
        <v>2042</v>
      </c>
      <c r="G110" s="274"/>
      <c r="H110" s="274" t="s">
        <v>2076</v>
      </c>
      <c r="I110" s="274" t="s">
        <v>2038</v>
      </c>
      <c r="J110" s="274">
        <v>50</v>
      </c>
      <c r="K110" s="286"/>
    </row>
    <row r="111" spans="2:11" s="1" customFormat="1" ht="15" customHeight="1">
      <c r="B111" s="297"/>
      <c r="C111" s="274" t="s">
        <v>2063</v>
      </c>
      <c r="D111" s="274"/>
      <c r="E111" s="274"/>
      <c r="F111" s="295" t="s">
        <v>2042</v>
      </c>
      <c r="G111" s="274"/>
      <c r="H111" s="274" t="s">
        <v>2076</v>
      </c>
      <c r="I111" s="274" t="s">
        <v>2038</v>
      </c>
      <c r="J111" s="274">
        <v>50</v>
      </c>
      <c r="K111" s="286"/>
    </row>
    <row r="112" spans="2:11" s="1" customFormat="1" ht="15" customHeight="1">
      <c r="B112" s="297"/>
      <c r="C112" s="274" t="s">
        <v>2061</v>
      </c>
      <c r="D112" s="274"/>
      <c r="E112" s="274"/>
      <c r="F112" s="295" t="s">
        <v>2042</v>
      </c>
      <c r="G112" s="274"/>
      <c r="H112" s="274" t="s">
        <v>2076</v>
      </c>
      <c r="I112" s="274" t="s">
        <v>2038</v>
      </c>
      <c r="J112" s="274">
        <v>50</v>
      </c>
      <c r="K112" s="286"/>
    </row>
    <row r="113" spans="2:11" s="1" customFormat="1" ht="15" customHeight="1">
      <c r="B113" s="297"/>
      <c r="C113" s="274" t="s">
        <v>54</v>
      </c>
      <c r="D113" s="274"/>
      <c r="E113" s="274"/>
      <c r="F113" s="295" t="s">
        <v>2036</v>
      </c>
      <c r="G113" s="274"/>
      <c r="H113" s="274" t="s">
        <v>2077</v>
      </c>
      <c r="I113" s="274" t="s">
        <v>2038</v>
      </c>
      <c r="J113" s="274">
        <v>20</v>
      </c>
      <c r="K113" s="286"/>
    </row>
    <row r="114" spans="2:11" s="1" customFormat="1" ht="15" customHeight="1">
      <c r="B114" s="297"/>
      <c r="C114" s="274" t="s">
        <v>2078</v>
      </c>
      <c r="D114" s="274"/>
      <c r="E114" s="274"/>
      <c r="F114" s="295" t="s">
        <v>2036</v>
      </c>
      <c r="G114" s="274"/>
      <c r="H114" s="274" t="s">
        <v>2079</v>
      </c>
      <c r="I114" s="274" t="s">
        <v>2038</v>
      </c>
      <c r="J114" s="274">
        <v>120</v>
      </c>
      <c r="K114" s="286"/>
    </row>
    <row r="115" spans="2:11" s="1" customFormat="1" ht="15" customHeight="1">
      <c r="B115" s="297"/>
      <c r="C115" s="274" t="s">
        <v>39</v>
      </c>
      <c r="D115" s="274"/>
      <c r="E115" s="274"/>
      <c r="F115" s="295" t="s">
        <v>2036</v>
      </c>
      <c r="G115" s="274"/>
      <c r="H115" s="274" t="s">
        <v>2080</v>
      </c>
      <c r="I115" s="274" t="s">
        <v>2071</v>
      </c>
      <c r="J115" s="274"/>
      <c r="K115" s="286"/>
    </row>
    <row r="116" spans="2:11" s="1" customFormat="1" ht="15" customHeight="1">
      <c r="B116" s="297"/>
      <c r="C116" s="274" t="s">
        <v>49</v>
      </c>
      <c r="D116" s="274"/>
      <c r="E116" s="274"/>
      <c r="F116" s="295" t="s">
        <v>2036</v>
      </c>
      <c r="G116" s="274"/>
      <c r="H116" s="274" t="s">
        <v>2081</v>
      </c>
      <c r="I116" s="274" t="s">
        <v>2071</v>
      </c>
      <c r="J116" s="274"/>
      <c r="K116" s="286"/>
    </row>
    <row r="117" spans="2:11" s="1" customFormat="1" ht="15" customHeight="1">
      <c r="B117" s="297"/>
      <c r="C117" s="274" t="s">
        <v>58</v>
      </c>
      <c r="D117" s="274"/>
      <c r="E117" s="274"/>
      <c r="F117" s="295" t="s">
        <v>2036</v>
      </c>
      <c r="G117" s="274"/>
      <c r="H117" s="274" t="s">
        <v>2082</v>
      </c>
      <c r="I117" s="274" t="s">
        <v>2083</v>
      </c>
      <c r="J117" s="274"/>
      <c r="K117" s="286"/>
    </row>
    <row r="118" spans="2:11" s="1" customFormat="1" ht="15" customHeight="1">
      <c r="B118" s="300"/>
      <c r="C118" s="306"/>
      <c r="D118" s="306"/>
      <c r="E118" s="306"/>
      <c r="F118" s="306"/>
      <c r="G118" s="306"/>
      <c r="H118" s="306"/>
      <c r="I118" s="306"/>
      <c r="J118" s="306"/>
      <c r="K118" s="302"/>
    </row>
    <row r="119" spans="2:11" s="1" customFormat="1" ht="18.75" customHeight="1">
      <c r="B119" s="307"/>
      <c r="C119" s="308"/>
      <c r="D119" s="308"/>
      <c r="E119" s="308"/>
      <c r="F119" s="309"/>
      <c r="G119" s="308"/>
      <c r="H119" s="308"/>
      <c r="I119" s="308"/>
      <c r="J119" s="308"/>
      <c r="K119" s="307"/>
    </row>
    <row r="120" spans="2:11" s="1" customFormat="1" ht="18.75" customHeight="1">
      <c r="B120" s="281"/>
      <c r="C120" s="281"/>
      <c r="D120" s="281"/>
      <c r="E120" s="281"/>
      <c r="F120" s="281"/>
      <c r="G120" s="281"/>
      <c r="H120" s="281"/>
      <c r="I120" s="281"/>
      <c r="J120" s="281"/>
      <c r="K120" s="281"/>
    </row>
    <row r="121" spans="2:11" s="1" customFormat="1" ht="7.5" customHeight="1">
      <c r="B121" s="310"/>
      <c r="C121" s="311"/>
      <c r="D121" s="311"/>
      <c r="E121" s="311"/>
      <c r="F121" s="311"/>
      <c r="G121" s="311"/>
      <c r="H121" s="311"/>
      <c r="I121" s="311"/>
      <c r="J121" s="311"/>
      <c r="K121" s="312"/>
    </row>
    <row r="122" spans="2:11" s="1" customFormat="1" ht="45" customHeight="1">
      <c r="B122" s="313"/>
      <c r="C122" s="398" t="s">
        <v>2084</v>
      </c>
      <c r="D122" s="398"/>
      <c r="E122" s="398"/>
      <c r="F122" s="398"/>
      <c r="G122" s="398"/>
      <c r="H122" s="398"/>
      <c r="I122" s="398"/>
      <c r="J122" s="398"/>
      <c r="K122" s="314"/>
    </row>
    <row r="123" spans="2:11" s="1" customFormat="1" ht="17.25" customHeight="1">
      <c r="B123" s="315"/>
      <c r="C123" s="287" t="s">
        <v>2030</v>
      </c>
      <c r="D123" s="287"/>
      <c r="E123" s="287"/>
      <c r="F123" s="287" t="s">
        <v>2031</v>
      </c>
      <c r="G123" s="288"/>
      <c r="H123" s="287" t="s">
        <v>55</v>
      </c>
      <c r="I123" s="287" t="s">
        <v>58</v>
      </c>
      <c r="J123" s="287" t="s">
        <v>2032</v>
      </c>
      <c r="K123" s="316"/>
    </row>
    <row r="124" spans="2:11" s="1" customFormat="1" ht="17.25" customHeight="1">
      <c r="B124" s="315"/>
      <c r="C124" s="289" t="s">
        <v>2033</v>
      </c>
      <c r="D124" s="289"/>
      <c r="E124" s="289"/>
      <c r="F124" s="290" t="s">
        <v>2034</v>
      </c>
      <c r="G124" s="291"/>
      <c r="H124" s="289"/>
      <c r="I124" s="289"/>
      <c r="J124" s="289" t="s">
        <v>2035</v>
      </c>
      <c r="K124" s="316"/>
    </row>
    <row r="125" spans="2:11" s="1" customFormat="1" ht="5.25" customHeight="1">
      <c r="B125" s="317"/>
      <c r="C125" s="292"/>
      <c r="D125" s="292"/>
      <c r="E125" s="292"/>
      <c r="F125" s="292"/>
      <c r="G125" s="318"/>
      <c r="H125" s="292"/>
      <c r="I125" s="292"/>
      <c r="J125" s="292"/>
      <c r="K125" s="319"/>
    </row>
    <row r="126" spans="2:11" s="1" customFormat="1" ht="15" customHeight="1">
      <c r="B126" s="317"/>
      <c r="C126" s="274" t="s">
        <v>2039</v>
      </c>
      <c r="D126" s="294"/>
      <c r="E126" s="294"/>
      <c r="F126" s="295" t="s">
        <v>2036</v>
      </c>
      <c r="G126" s="274"/>
      <c r="H126" s="274" t="s">
        <v>2076</v>
      </c>
      <c r="I126" s="274" t="s">
        <v>2038</v>
      </c>
      <c r="J126" s="274">
        <v>120</v>
      </c>
      <c r="K126" s="320"/>
    </row>
    <row r="127" spans="2:11" s="1" customFormat="1" ht="15" customHeight="1">
      <c r="B127" s="317"/>
      <c r="C127" s="274" t="s">
        <v>2085</v>
      </c>
      <c r="D127" s="274"/>
      <c r="E127" s="274"/>
      <c r="F127" s="295" t="s">
        <v>2036</v>
      </c>
      <c r="G127" s="274"/>
      <c r="H127" s="274" t="s">
        <v>2086</v>
      </c>
      <c r="I127" s="274" t="s">
        <v>2038</v>
      </c>
      <c r="J127" s="274" t="s">
        <v>2087</v>
      </c>
      <c r="K127" s="320"/>
    </row>
    <row r="128" spans="2:11" s="1" customFormat="1" ht="15" customHeight="1">
      <c r="B128" s="317"/>
      <c r="C128" s="274" t="s">
        <v>86</v>
      </c>
      <c r="D128" s="274"/>
      <c r="E128" s="274"/>
      <c r="F128" s="295" t="s">
        <v>2036</v>
      </c>
      <c r="G128" s="274"/>
      <c r="H128" s="274" t="s">
        <v>2088</v>
      </c>
      <c r="I128" s="274" t="s">
        <v>2038</v>
      </c>
      <c r="J128" s="274" t="s">
        <v>2087</v>
      </c>
      <c r="K128" s="320"/>
    </row>
    <row r="129" spans="2:11" s="1" customFormat="1" ht="15" customHeight="1">
      <c r="B129" s="317"/>
      <c r="C129" s="274" t="s">
        <v>2047</v>
      </c>
      <c r="D129" s="274"/>
      <c r="E129" s="274"/>
      <c r="F129" s="295" t="s">
        <v>2042</v>
      </c>
      <c r="G129" s="274"/>
      <c r="H129" s="274" t="s">
        <v>2048</v>
      </c>
      <c r="I129" s="274" t="s">
        <v>2038</v>
      </c>
      <c r="J129" s="274">
        <v>15</v>
      </c>
      <c r="K129" s="320"/>
    </row>
    <row r="130" spans="2:11" s="1" customFormat="1" ht="15" customHeight="1">
      <c r="B130" s="317"/>
      <c r="C130" s="298" t="s">
        <v>2049</v>
      </c>
      <c r="D130" s="298"/>
      <c r="E130" s="298"/>
      <c r="F130" s="299" t="s">
        <v>2042</v>
      </c>
      <c r="G130" s="298"/>
      <c r="H130" s="298" t="s">
        <v>2050</v>
      </c>
      <c r="I130" s="298" t="s">
        <v>2038</v>
      </c>
      <c r="J130" s="298">
        <v>15</v>
      </c>
      <c r="K130" s="320"/>
    </row>
    <row r="131" spans="2:11" s="1" customFormat="1" ht="15" customHeight="1">
      <c r="B131" s="317"/>
      <c r="C131" s="298" t="s">
        <v>2051</v>
      </c>
      <c r="D131" s="298"/>
      <c r="E131" s="298"/>
      <c r="F131" s="299" t="s">
        <v>2042</v>
      </c>
      <c r="G131" s="298"/>
      <c r="H131" s="298" t="s">
        <v>2052</v>
      </c>
      <c r="I131" s="298" t="s">
        <v>2038</v>
      </c>
      <c r="J131" s="298">
        <v>20</v>
      </c>
      <c r="K131" s="320"/>
    </row>
    <row r="132" spans="2:11" s="1" customFormat="1" ht="15" customHeight="1">
      <c r="B132" s="317"/>
      <c r="C132" s="298" t="s">
        <v>2053</v>
      </c>
      <c r="D132" s="298"/>
      <c r="E132" s="298"/>
      <c r="F132" s="299" t="s">
        <v>2042</v>
      </c>
      <c r="G132" s="298"/>
      <c r="H132" s="298" t="s">
        <v>2054</v>
      </c>
      <c r="I132" s="298" t="s">
        <v>2038</v>
      </c>
      <c r="J132" s="298">
        <v>20</v>
      </c>
      <c r="K132" s="320"/>
    </row>
    <row r="133" spans="2:11" s="1" customFormat="1" ht="15" customHeight="1">
      <c r="B133" s="317"/>
      <c r="C133" s="274" t="s">
        <v>2041</v>
      </c>
      <c r="D133" s="274"/>
      <c r="E133" s="274"/>
      <c r="F133" s="295" t="s">
        <v>2042</v>
      </c>
      <c r="G133" s="274"/>
      <c r="H133" s="274" t="s">
        <v>2076</v>
      </c>
      <c r="I133" s="274" t="s">
        <v>2038</v>
      </c>
      <c r="J133" s="274">
        <v>50</v>
      </c>
      <c r="K133" s="320"/>
    </row>
    <row r="134" spans="2:11" s="1" customFormat="1" ht="15" customHeight="1">
      <c r="B134" s="317"/>
      <c r="C134" s="274" t="s">
        <v>2055</v>
      </c>
      <c r="D134" s="274"/>
      <c r="E134" s="274"/>
      <c r="F134" s="295" t="s">
        <v>2042</v>
      </c>
      <c r="G134" s="274"/>
      <c r="H134" s="274" t="s">
        <v>2076</v>
      </c>
      <c r="I134" s="274" t="s">
        <v>2038</v>
      </c>
      <c r="J134" s="274">
        <v>50</v>
      </c>
      <c r="K134" s="320"/>
    </row>
    <row r="135" spans="2:11" s="1" customFormat="1" ht="15" customHeight="1">
      <c r="B135" s="317"/>
      <c r="C135" s="274" t="s">
        <v>2061</v>
      </c>
      <c r="D135" s="274"/>
      <c r="E135" s="274"/>
      <c r="F135" s="295" t="s">
        <v>2042</v>
      </c>
      <c r="G135" s="274"/>
      <c r="H135" s="274" t="s">
        <v>2076</v>
      </c>
      <c r="I135" s="274" t="s">
        <v>2038</v>
      </c>
      <c r="J135" s="274">
        <v>50</v>
      </c>
      <c r="K135" s="320"/>
    </row>
    <row r="136" spans="2:11" s="1" customFormat="1" ht="15" customHeight="1">
      <c r="B136" s="317"/>
      <c r="C136" s="274" t="s">
        <v>2063</v>
      </c>
      <c r="D136" s="274"/>
      <c r="E136" s="274"/>
      <c r="F136" s="295" t="s">
        <v>2042</v>
      </c>
      <c r="G136" s="274"/>
      <c r="H136" s="274" t="s">
        <v>2076</v>
      </c>
      <c r="I136" s="274" t="s">
        <v>2038</v>
      </c>
      <c r="J136" s="274">
        <v>50</v>
      </c>
      <c r="K136" s="320"/>
    </row>
    <row r="137" spans="2:11" s="1" customFormat="1" ht="15" customHeight="1">
      <c r="B137" s="317"/>
      <c r="C137" s="274" t="s">
        <v>2064</v>
      </c>
      <c r="D137" s="274"/>
      <c r="E137" s="274"/>
      <c r="F137" s="295" t="s">
        <v>2042</v>
      </c>
      <c r="G137" s="274"/>
      <c r="H137" s="274" t="s">
        <v>2089</v>
      </c>
      <c r="I137" s="274" t="s">
        <v>2038</v>
      </c>
      <c r="J137" s="274">
        <v>255</v>
      </c>
      <c r="K137" s="320"/>
    </row>
    <row r="138" spans="2:11" s="1" customFormat="1" ht="15" customHeight="1">
      <c r="B138" s="317"/>
      <c r="C138" s="274" t="s">
        <v>2066</v>
      </c>
      <c r="D138" s="274"/>
      <c r="E138" s="274"/>
      <c r="F138" s="295" t="s">
        <v>2036</v>
      </c>
      <c r="G138" s="274"/>
      <c r="H138" s="274" t="s">
        <v>2090</v>
      </c>
      <c r="I138" s="274" t="s">
        <v>2068</v>
      </c>
      <c r="J138" s="274"/>
      <c r="K138" s="320"/>
    </row>
    <row r="139" spans="2:11" s="1" customFormat="1" ht="15" customHeight="1">
      <c r="B139" s="317"/>
      <c r="C139" s="274" t="s">
        <v>2069</v>
      </c>
      <c r="D139" s="274"/>
      <c r="E139" s="274"/>
      <c r="F139" s="295" t="s">
        <v>2036</v>
      </c>
      <c r="G139" s="274"/>
      <c r="H139" s="274" t="s">
        <v>2091</v>
      </c>
      <c r="I139" s="274" t="s">
        <v>2071</v>
      </c>
      <c r="J139" s="274"/>
      <c r="K139" s="320"/>
    </row>
    <row r="140" spans="2:11" s="1" customFormat="1" ht="15" customHeight="1">
      <c r="B140" s="317"/>
      <c r="C140" s="274" t="s">
        <v>2072</v>
      </c>
      <c r="D140" s="274"/>
      <c r="E140" s="274"/>
      <c r="F140" s="295" t="s">
        <v>2036</v>
      </c>
      <c r="G140" s="274"/>
      <c r="H140" s="274" t="s">
        <v>2072</v>
      </c>
      <c r="I140" s="274" t="s">
        <v>2071</v>
      </c>
      <c r="J140" s="274"/>
      <c r="K140" s="320"/>
    </row>
    <row r="141" spans="2:11" s="1" customFormat="1" ht="15" customHeight="1">
      <c r="B141" s="317"/>
      <c r="C141" s="274" t="s">
        <v>39</v>
      </c>
      <c r="D141" s="274"/>
      <c r="E141" s="274"/>
      <c r="F141" s="295" t="s">
        <v>2036</v>
      </c>
      <c r="G141" s="274"/>
      <c r="H141" s="274" t="s">
        <v>2092</v>
      </c>
      <c r="I141" s="274" t="s">
        <v>2071</v>
      </c>
      <c r="J141" s="274"/>
      <c r="K141" s="320"/>
    </row>
    <row r="142" spans="2:11" s="1" customFormat="1" ht="15" customHeight="1">
      <c r="B142" s="317"/>
      <c r="C142" s="274" t="s">
        <v>2093</v>
      </c>
      <c r="D142" s="274"/>
      <c r="E142" s="274"/>
      <c r="F142" s="295" t="s">
        <v>2036</v>
      </c>
      <c r="G142" s="274"/>
      <c r="H142" s="274" t="s">
        <v>2094</v>
      </c>
      <c r="I142" s="274" t="s">
        <v>2071</v>
      </c>
      <c r="J142" s="274"/>
      <c r="K142" s="320"/>
    </row>
    <row r="143" spans="2:11" s="1" customFormat="1" ht="15" customHeight="1">
      <c r="B143" s="321"/>
      <c r="C143" s="322"/>
      <c r="D143" s="322"/>
      <c r="E143" s="322"/>
      <c r="F143" s="322"/>
      <c r="G143" s="322"/>
      <c r="H143" s="322"/>
      <c r="I143" s="322"/>
      <c r="J143" s="322"/>
      <c r="K143" s="323"/>
    </row>
    <row r="144" spans="2:11" s="1" customFormat="1" ht="18.75" customHeight="1">
      <c r="B144" s="308"/>
      <c r="C144" s="308"/>
      <c r="D144" s="308"/>
      <c r="E144" s="308"/>
      <c r="F144" s="309"/>
      <c r="G144" s="308"/>
      <c r="H144" s="308"/>
      <c r="I144" s="308"/>
      <c r="J144" s="308"/>
      <c r="K144" s="308"/>
    </row>
    <row r="145" spans="2:11" s="1" customFormat="1" ht="18.75" customHeight="1">
      <c r="B145" s="281"/>
      <c r="C145" s="281"/>
      <c r="D145" s="281"/>
      <c r="E145" s="281"/>
      <c r="F145" s="281"/>
      <c r="G145" s="281"/>
      <c r="H145" s="281"/>
      <c r="I145" s="281"/>
      <c r="J145" s="281"/>
      <c r="K145" s="281"/>
    </row>
    <row r="146" spans="2:11" s="1" customFormat="1" ht="7.5" customHeight="1">
      <c r="B146" s="282"/>
      <c r="C146" s="283"/>
      <c r="D146" s="283"/>
      <c r="E146" s="283"/>
      <c r="F146" s="283"/>
      <c r="G146" s="283"/>
      <c r="H146" s="283"/>
      <c r="I146" s="283"/>
      <c r="J146" s="283"/>
      <c r="K146" s="284"/>
    </row>
    <row r="147" spans="2:11" s="1" customFormat="1" ht="45" customHeight="1">
      <c r="B147" s="285"/>
      <c r="C147" s="397" t="s">
        <v>2095</v>
      </c>
      <c r="D147" s="397"/>
      <c r="E147" s="397"/>
      <c r="F147" s="397"/>
      <c r="G147" s="397"/>
      <c r="H147" s="397"/>
      <c r="I147" s="397"/>
      <c r="J147" s="397"/>
      <c r="K147" s="286"/>
    </row>
    <row r="148" spans="2:11" s="1" customFormat="1" ht="17.25" customHeight="1">
      <c r="B148" s="285"/>
      <c r="C148" s="287" t="s">
        <v>2030</v>
      </c>
      <c r="D148" s="287"/>
      <c r="E148" s="287"/>
      <c r="F148" s="287" t="s">
        <v>2031</v>
      </c>
      <c r="G148" s="288"/>
      <c r="H148" s="287" t="s">
        <v>55</v>
      </c>
      <c r="I148" s="287" t="s">
        <v>58</v>
      </c>
      <c r="J148" s="287" t="s">
        <v>2032</v>
      </c>
      <c r="K148" s="286"/>
    </row>
    <row r="149" spans="2:11" s="1" customFormat="1" ht="17.25" customHeight="1">
      <c r="B149" s="285"/>
      <c r="C149" s="289" t="s">
        <v>2033</v>
      </c>
      <c r="D149" s="289"/>
      <c r="E149" s="289"/>
      <c r="F149" s="290" t="s">
        <v>2034</v>
      </c>
      <c r="G149" s="291"/>
      <c r="H149" s="289"/>
      <c r="I149" s="289"/>
      <c r="J149" s="289" t="s">
        <v>2035</v>
      </c>
      <c r="K149" s="286"/>
    </row>
    <row r="150" spans="2:11" s="1" customFormat="1" ht="5.25" customHeight="1">
      <c r="B150" s="297"/>
      <c r="C150" s="292"/>
      <c r="D150" s="292"/>
      <c r="E150" s="292"/>
      <c r="F150" s="292"/>
      <c r="G150" s="293"/>
      <c r="H150" s="292"/>
      <c r="I150" s="292"/>
      <c r="J150" s="292"/>
      <c r="K150" s="320"/>
    </row>
    <row r="151" spans="2:11" s="1" customFormat="1" ht="15" customHeight="1">
      <c r="B151" s="297"/>
      <c r="C151" s="324" t="s">
        <v>2039</v>
      </c>
      <c r="D151" s="274"/>
      <c r="E151" s="274"/>
      <c r="F151" s="325" t="s">
        <v>2036</v>
      </c>
      <c r="G151" s="274"/>
      <c r="H151" s="324" t="s">
        <v>2076</v>
      </c>
      <c r="I151" s="324" t="s">
        <v>2038</v>
      </c>
      <c r="J151" s="324">
        <v>120</v>
      </c>
      <c r="K151" s="320"/>
    </row>
    <row r="152" spans="2:11" s="1" customFormat="1" ht="15" customHeight="1">
      <c r="B152" s="297"/>
      <c r="C152" s="324" t="s">
        <v>2085</v>
      </c>
      <c r="D152" s="274"/>
      <c r="E152" s="274"/>
      <c r="F152" s="325" t="s">
        <v>2036</v>
      </c>
      <c r="G152" s="274"/>
      <c r="H152" s="324" t="s">
        <v>2096</v>
      </c>
      <c r="I152" s="324" t="s">
        <v>2038</v>
      </c>
      <c r="J152" s="324" t="s">
        <v>2087</v>
      </c>
      <c r="K152" s="320"/>
    </row>
    <row r="153" spans="2:11" s="1" customFormat="1" ht="15" customHeight="1">
      <c r="B153" s="297"/>
      <c r="C153" s="324" t="s">
        <v>86</v>
      </c>
      <c r="D153" s="274"/>
      <c r="E153" s="274"/>
      <c r="F153" s="325" t="s">
        <v>2036</v>
      </c>
      <c r="G153" s="274"/>
      <c r="H153" s="324" t="s">
        <v>2097</v>
      </c>
      <c r="I153" s="324" t="s">
        <v>2038</v>
      </c>
      <c r="J153" s="324" t="s">
        <v>2087</v>
      </c>
      <c r="K153" s="320"/>
    </row>
    <row r="154" spans="2:11" s="1" customFormat="1" ht="15" customHeight="1">
      <c r="B154" s="297"/>
      <c r="C154" s="324" t="s">
        <v>2041</v>
      </c>
      <c r="D154" s="274"/>
      <c r="E154" s="274"/>
      <c r="F154" s="325" t="s">
        <v>2042</v>
      </c>
      <c r="G154" s="274"/>
      <c r="H154" s="324" t="s">
        <v>2076</v>
      </c>
      <c r="I154" s="324" t="s">
        <v>2038</v>
      </c>
      <c r="J154" s="324">
        <v>50</v>
      </c>
      <c r="K154" s="320"/>
    </row>
    <row r="155" spans="2:11" s="1" customFormat="1" ht="15" customHeight="1">
      <c r="B155" s="297"/>
      <c r="C155" s="324" t="s">
        <v>2044</v>
      </c>
      <c r="D155" s="274"/>
      <c r="E155" s="274"/>
      <c r="F155" s="325" t="s">
        <v>2036</v>
      </c>
      <c r="G155" s="274"/>
      <c r="H155" s="324" t="s">
        <v>2076</v>
      </c>
      <c r="I155" s="324" t="s">
        <v>2046</v>
      </c>
      <c r="J155" s="324"/>
      <c r="K155" s="320"/>
    </row>
    <row r="156" spans="2:11" s="1" customFormat="1" ht="15" customHeight="1">
      <c r="B156" s="297"/>
      <c r="C156" s="324" t="s">
        <v>2055</v>
      </c>
      <c r="D156" s="274"/>
      <c r="E156" s="274"/>
      <c r="F156" s="325" t="s">
        <v>2042</v>
      </c>
      <c r="G156" s="274"/>
      <c r="H156" s="324" t="s">
        <v>2076</v>
      </c>
      <c r="I156" s="324" t="s">
        <v>2038</v>
      </c>
      <c r="J156" s="324">
        <v>50</v>
      </c>
      <c r="K156" s="320"/>
    </row>
    <row r="157" spans="2:11" s="1" customFormat="1" ht="15" customHeight="1">
      <c r="B157" s="297"/>
      <c r="C157" s="324" t="s">
        <v>2063</v>
      </c>
      <c r="D157" s="274"/>
      <c r="E157" s="274"/>
      <c r="F157" s="325" t="s">
        <v>2042</v>
      </c>
      <c r="G157" s="274"/>
      <c r="H157" s="324" t="s">
        <v>2076</v>
      </c>
      <c r="I157" s="324" t="s">
        <v>2038</v>
      </c>
      <c r="J157" s="324">
        <v>50</v>
      </c>
      <c r="K157" s="320"/>
    </row>
    <row r="158" spans="2:11" s="1" customFormat="1" ht="15" customHeight="1">
      <c r="B158" s="297"/>
      <c r="C158" s="324" t="s">
        <v>2061</v>
      </c>
      <c r="D158" s="274"/>
      <c r="E158" s="274"/>
      <c r="F158" s="325" t="s">
        <v>2042</v>
      </c>
      <c r="G158" s="274"/>
      <c r="H158" s="324" t="s">
        <v>2076</v>
      </c>
      <c r="I158" s="324" t="s">
        <v>2038</v>
      </c>
      <c r="J158" s="324">
        <v>50</v>
      </c>
      <c r="K158" s="320"/>
    </row>
    <row r="159" spans="2:11" s="1" customFormat="1" ht="15" customHeight="1">
      <c r="B159" s="297"/>
      <c r="C159" s="324" t="s">
        <v>139</v>
      </c>
      <c r="D159" s="274"/>
      <c r="E159" s="274"/>
      <c r="F159" s="325" t="s">
        <v>2036</v>
      </c>
      <c r="G159" s="274"/>
      <c r="H159" s="324" t="s">
        <v>2098</v>
      </c>
      <c r="I159" s="324" t="s">
        <v>2038</v>
      </c>
      <c r="J159" s="324" t="s">
        <v>2099</v>
      </c>
      <c r="K159" s="320"/>
    </row>
    <row r="160" spans="2:11" s="1" customFormat="1" ht="15" customHeight="1">
      <c r="B160" s="297"/>
      <c r="C160" s="324" t="s">
        <v>2100</v>
      </c>
      <c r="D160" s="274"/>
      <c r="E160" s="274"/>
      <c r="F160" s="325" t="s">
        <v>2036</v>
      </c>
      <c r="G160" s="274"/>
      <c r="H160" s="324" t="s">
        <v>2101</v>
      </c>
      <c r="I160" s="324" t="s">
        <v>2071</v>
      </c>
      <c r="J160" s="324"/>
      <c r="K160" s="320"/>
    </row>
    <row r="161" spans="2:11" s="1" customFormat="1" ht="15" customHeight="1">
      <c r="B161" s="326"/>
      <c r="C161" s="306"/>
      <c r="D161" s="306"/>
      <c r="E161" s="306"/>
      <c r="F161" s="306"/>
      <c r="G161" s="306"/>
      <c r="H161" s="306"/>
      <c r="I161" s="306"/>
      <c r="J161" s="306"/>
      <c r="K161" s="327"/>
    </row>
    <row r="162" spans="2:11" s="1" customFormat="1" ht="18.75" customHeight="1">
      <c r="B162" s="308"/>
      <c r="C162" s="318"/>
      <c r="D162" s="318"/>
      <c r="E162" s="318"/>
      <c r="F162" s="328"/>
      <c r="G162" s="318"/>
      <c r="H162" s="318"/>
      <c r="I162" s="318"/>
      <c r="J162" s="318"/>
      <c r="K162" s="308"/>
    </row>
    <row r="163" spans="2:11" s="1" customFormat="1" ht="18.75" customHeight="1">
      <c r="B163" s="281"/>
      <c r="C163" s="281"/>
      <c r="D163" s="281"/>
      <c r="E163" s="281"/>
      <c r="F163" s="281"/>
      <c r="G163" s="281"/>
      <c r="H163" s="281"/>
      <c r="I163" s="281"/>
      <c r="J163" s="281"/>
      <c r="K163" s="281"/>
    </row>
    <row r="164" spans="2:11" s="1" customFormat="1" ht="7.5" customHeight="1">
      <c r="B164" s="263"/>
      <c r="C164" s="264"/>
      <c r="D164" s="264"/>
      <c r="E164" s="264"/>
      <c r="F164" s="264"/>
      <c r="G164" s="264"/>
      <c r="H164" s="264"/>
      <c r="I164" s="264"/>
      <c r="J164" s="264"/>
      <c r="K164" s="265"/>
    </row>
    <row r="165" spans="2:11" s="1" customFormat="1" ht="45" customHeight="1">
      <c r="B165" s="266"/>
      <c r="C165" s="398" t="s">
        <v>2102</v>
      </c>
      <c r="D165" s="398"/>
      <c r="E165" s="398"/>
      <c r="F165" s="398"/>
      <c r="G165" s="398"/>
      <c r="H165" s="398"/>
      <c r="I165" s="398"/>
      <c r="J165" s="398"/>
      <c r="K165" s="267"/>
    </row>
    <row r="166" spans="2:11" s="1" customFormat="1" ht="17.25" customHeight="1">
      <c r="B166" s="266"/>
      <c r="C166" s="287" t="s">
        <v>2030</v>
      </c>
      <c r="D166" s="287"/>
      <c r="E166" s="287"/>
      <c r="F166" s="287" t="s">
        <v>2031</v>
      </c>
      <c r="G166" s="329"/>
      <c r="H166" s="330" t="s">
        <v>55</v>
      </c>
      <c r="I166" s="330" t="s">
        <v>58</v>
      </c>
      <c r="J166" s="287" t="s">
        <v>2032</v>
      </c>
      <c r="K166" s="267"/>
    </row>
    <row r="167" spans="2:11" s="1" customFormat="1" ht="17.25" customHeight="1">
      <c r="B167" s="268"/>
      <c r="C167" s="289" t="s">
        <v>2033</v>
      </c>
      <c r="D167" s="289"/>
      <c r="E167" s="289"/>
      <c r="F167" s="290" t="s">
        <v>2034</v>
      </c>
      <c r="G167" s="331"/>
      <c r="H167" s="332"/>
      <c r="I167" s="332"/>
      <c r="J167" s="289" t="s">
        <v>2035</v>
      </c>
      <c r="K167" s="269"/>
    </row>
    <row r="168" spans="2:11" s="1" customFormat="1" ht="5.25" customHeight="1">
      <c r="B168" s="297"/>
      <c r="C168" s="292"/>
      <c r="D168" s="292"/>
      <c r="E168" s="292"/>
      <c r="F168" s="292"/>
      <c r="G168" s="293"/>
      <c r="H168" s="292"/>
      <c r="I168" s="292"/>
      <c r="J168" s="292"/>
      <c r="K168" s="320"/>
    </row>
    <row r="169" spans="2:11" s="1" customFormat="1" ht="15" customHeight="1">
      <c r="B169" s="297"/>
      <c r="C169" s="274" t="s">
        <v>2039</v>
      </c>
      <c r="D169" s="274"/>
      <c r="E169" s="274"/>
      <c r="F169" s="295" t="s">
        <v>2036</v>
      </c>
      <c r="G169" s="274"/>
      <c r="H169" s="274" t="s">
        <v>2076</v>
      </c>
      <c r="I169" s="274" t="s">
        <v>2038</v>
      </c>
      <c r="J169" s="274">
        <v>120</v>
      </c>
      <c r="K169" s="320"/>
    </row>
    <row r="170" spans="2:11" s="1" customFormat="1" ht="15" customHeight="1">
      <c r="B170" s="297"/>
      <c r="C170" s="274" t="s">
        <v>2085</v>
      </c>
      <c r="D170" s="274"/>
      <c r="E170" s="274"/>
      <c r="F170" s="295" t="s">
        <v>2036</v>
      </c>
      <c r="G170" s="274"/>
      <c r="H170" s="274" t="s">
        <v>2086</v>
      </c>
      <c r="I170" s="274" t="s">
        <v>2038</v>
      </c>
      <c r="J170" s="274" t="s">
        <v>2087</v>
      </c>
      <c r="K170" s="320"/>
    </row>
    <row r="171" spans="2:11" s="1" customFormat="1" ht="15" customHeight="1">
      <c r="B171" s="297"/>
      <c r="C171" s="274" t="s">
        <v>86</v>
      </c>
      <c r="D171" s="274"/>
      <c r="E171" s="274"/>
      <c r="F171" s="295" t="s">
        <v>2036</v>
      </c>
      <c r="G171" s="274"/>
      <c r="H171" s="274" t="s">
        <v>2103</v>
      </c>
      <c r="I171" s="274" t="s">
        <v>2038</v>
      </c>
      <c r="J171" s="274" t="s">
        <v>2087</v>
      </c>
      <c r="K171" s="320"/>
    </row>
    <row r="172" spans="2:11" s="1" customFormat="1" ht="15" customHeight="1">
      <c r="B172" s="297"/>
      <c r="C172" s="274" t="s">
        <v>2041</v>
      </c>
      <c r="D172" s="274"/>
      <c r="E172" s="274"/>
      <c r="F172" s="295" t="s">
        <v>2042</v>
      </c>
      <c r="G172" s="274"/>
      <c r="H172" s="274" t="s">
        <v>2103</v>
      </c>
      <c r="I172" s="274" t="s">
        <v>2038</v>
      </c>
      <c r="J172" s="274">
        <v>50</v>
      </c>
      <c r="K172" s="320"/>
    </row>
    <row r="173" spans="2:11" s="1" customFormat="1" ht="15" customHeight="1">
      <c r="B173" s="297"/>
      <c r="C173" s="274" t="s">
        <v>2044</v>
      </c>
      <c r="D173" s="274"/>
      <c r="E173" s="274"/>
      <c r="F173" s="295" t="s">
        <v>2036</v>
      </c>
      <c r="G173" s="274"/>
      <c r="H173" s="274" t="s">
        <v>2103</v>
      </c>
      <c r="I173" s="274" t="s">
        <v>2046</v>
      </c>
      <c r="J173" s="274"/>
      <c r="K173" s="320"/>
    </row>
    <row r="174" spans="2:11" s="1" customFormat="1" ht="15" customHeight="1">
      <c r="B174" s="297"/>
      <c r="C174" s="274" t="s">
        <v>2055</v>
      </c>
      <c r="D174" s="274"/>
      <c r="E174" s="274"/>
      <c r="F174" s="295" t="s">
        <v>2042</v>
      </c>
      <c r="G174" s="274"/>
      <c r="H174" s="274" t="s">
        <v>2103</v>
      </c>
      <c r="I174" s="274" t="s">
        <v>2038</v>
      </c>
      <c r="J174" s="274">
        <v>50</v>
      </c>
      <c r="K174" s="320"/>
    </row>
    <row r="175" spans="2:11" s="1" customFormat="1" ht="15" customHeight="1">
      <c r="B175" s="297"/>
      <c r="C175" s="274" t="s">
        <v>2063</v>
      </c>
      <c r="D175" s="274"/>
      <c r="E175" s="274"/>
      <c r="F175" s="295" t="s">
        <v>2042</v>
      </c>
      <c r="G175" s="274"/>
      <c r="H175" s="274" t="s">
        <v>2103</v>
      </c>
      <c r="I175" s="274" t="s">
        <v>2038</v>
      </c>
      <c r="J175" s="274">
        <v>50</v>
      </c>
      <c r="K175" s="320"/>
    </row>
    <row r="176" spans="2:11" s="1" customFormat="1" ht="15" customHeight="1">
      <c r="B176" s="297"/>
      <c r="C176" s="274" t="s">
        <v>2061</v>
      </c>
      <c r="D176" s="274"/>
      <c r="E176" s="274"/>
      <c r="F176" s="295" t="s">
        <v>2042</v>
      </c>
      <c r="G176" s="274"/>
      <c r="H176" s="274" t="s">
        <v>2103</v>
      </c>
      <c r="I176" s="274" t="s">
        <v>2038</v>
      </c>
      <c r="J176" s="274">
        <v>50</v>
      </c>
      <c r="K176" s="320"/>
    </row>
    <row r="177" spans="2:11" s="1" customFormat="1" ht="15" customHeight="1">
      <c r="B177" s="297"/>
      <c r="C177" s="274" t="s">
        <v>157</v>
      </c>
      <c r="D177" s="274"/>
      <c r="E177" s="274"/>
      <c r="F177" s="295" t="s">
        <v>2036</v>
      </c>
      <c r="G177" s="274"/>
      <c r="H177" s="274" t="s">
        <v>2104</v>
      </c>
      <c r="I177" s="274" t="s">
        <v>2105</v>
      </c>
      <c r="J177" s="274"/>
      <c r="K177" s="320"/>
    </row>
    <row r="178" spans="2:11" s="1" customFormat="1" ht="15" customHeight="1">
      <c r="B178" s="297"/>
      <c r="C178" s="274" t="s">
        <v>58</v>
      </c>
      <c r="D178" s="274"/>
      <c r="E178" s="274"/>
      <c r="F178" s="295" t="s">
        <v>2036</v>
      </c>
      <c r="G178" s="274"/>
      <c r="H178" s="274" t="s">
        <v>2106</v>
      </c>
      <c r="I178" s="274" t="s">
        <v>2107</v>
      </c>
      <c r="J178" s="274">
        <v>1</v>
      </c>
      <c r="K178" s="320"/>
    </row>
    <row r="179" spans="2:11" s="1" customFormat="1" ht="15" customHeight="1">
      <c r="B179" s="297"/>
      <c r="C179" s="274" t="s">
        <v>54</v>
      </c>
      <c r="D179" s="274"/>
      <c r="E179" s="274"/>
      <c r="F179" s="295" t="s">
        <v>2036</v>
      </c>
      <c r="G179" s="274"/>
      <c r="H179" s="274" t="s">
        <v>2108</v>
      </c>
      <c r="I179" s="274" t="s">
        <v>2038</v>
      </c>
      <c r="J179" s="274">
        <v>20</v>
      </c>
      <c r="K179" s="320"/>
    </row>
    <row r="180" spans="2:11" s="1" customFormat="1" ht="15" customHeight="1">
      <c r="B180" s="297"/>
      <c r="C180" s="274" t="s">
        <v>55</v>
      </c>
      <c r="D180" s="274"/>
      <c r="E180" s="274"/>
      <c r="F180" s="295" t="s">
        <v>2036</v>
      </c>
      <c r="G180" s="274"/>
      <c r="H180" s="274" t="s">
        <v>2109</v>
      </c>
      <c r="I180" s="274" t="s">
        <v>2038</v>
      </c>
      <c r="J180" s="274">
        <v>255</v>
      </c>
      <c r="K180" s="320"/>
    </row>
    <row r="181" spans="2:11" s="1" customFormat="1" ht="15" customHeight="1">
      <c r="B181" s="297"/>
      <c r="C181" s="274" t="s">
        <v>158</v>
      </c>
      <c r="D181" s="274"/>
      <c r="E181" s="274"/>
      <c r="F181" s="295" t="s">
        <v>2036</v>
      </c>
      <c r="G181" s="274"/>
      <c r="H181" s="274" t="s">
        <v>2000</v>
      </c>
      <c r="I181" s="274" t="s">
        <v>2038</v>
      </c>
      <c r="J181" s="274">
        <v>10</v>
      </c>
      <c r="K181" s="320"/>
    </row>
    <row r="182" spans="2:11" s="1" customFormat="1" ht="15" customHeight="1">
      <c r="B182" s="297"/>
      <c r="C182" s="274" t="s">
        <v>159</v>
      </c>
      <c r="D182" s="274"/>
      <c r="E182" s="274"/>
      <c r="F182" s="295" t="s">
        <v>2036</v>
      </c>
      <c r="G182" s="274"/>
      <c r="H182" s="274" t="s">
        <v>2110</v>
      </c>
      <c r="I182" s="274" t="s">
        <v>2071</v>
      </c>
      <c r="J182" s="274"/>
      <c r="K182" s="320"/>
    </row>
    <row r="183" spans="2:11" s="1" customFormat="1" ht="15" customHeight="1">
      <c r="B183" s="297"/>
      <c r="C183" s="274" t="s">
        <v>2111</v>
      </c>
      <c r="D183" s="274"/>
      <c r="E183" s="274"/>
      <c r="F183" s="295" t="s">
        <v>2036</v>
      </c>
      <c r="G183" s="274"/>
      <c r="H183" s="274" t="s">
        <v>2112</v>
      </c>
      <c r="I183" s="274" t="s">
        <v>2071</v>
      </c>
      <c r="J183" s="274"/>
      <c r="K183" s="320"/>
    </row>
    <row r="184" spans="2:11" s="1" customFormat="1" ht="15" customHeight="1">
      <c r="B184" s="297"/>
      <c r="C184" s="274" t="s">
        <v>2100</v>
      </c>
      <c r="D184" s="274"/>
      <c r="E184" s="274"/>
      <c r="F184" s="295" t="s">
        <v>2036</v>
      </c>
      <c r="G184" s="274"/>
      <c r="H184" s="274" t="s">
        <v>2113</v>
      </c>
      <c r="I184" s="274" t="s">
        <v>2071</v>
      </c>
      <c r="J184" s="274"/>
      <c r="K184" s="320"/>
    </row>
    <row r="185" spans="2:11" s="1" customFormat="1" ht="15" customHeight="1">
      <c r="B185" s="297"/>
      <c r="C185" s="274" t="s">
        <v>161</v>
      </c>
      <c r="D185" s="274"/>
      <c r="E185" s="274"/>
      <c r="F185" s="295" t="s">
        <v>2042</v>
      </c>
      <c r="G185" s="274"/>
      <c r="H185" s="274" t="s">
        <v>2114</v>
      </c>
      <c r="I185" s="274" t="s">
        <v>2038</v>
      </c>
      <c r="J185" s="274">
        <v>50</v>
      </c>
      <c r="K185" s="320"/>
    </row>
    <row r="186" spans="2:11" s="1" customFormat="1" ht="15" customHeight="1">
      <c r="B186" s="297"/>
      <c r="C186" s="274" t="s">
        <v>2115</v>
      </c>
      <c r="D186" s="274"/>
      <c r="E186" s="274"/>
      <c r="F186" s="295" t="s">
        <v>2042</v>
      </c>
      <c r="G186" s="274"/>
      <c r="H186" s="274" t="s">
        <v>2116</v>
      </c>
      <c r="I186" s="274" t="s">
        <v>2117</v>
      </c>
      <c r="J186" s="274"/>
      <c r="K186" s="320"/>
    </row>
    <row r="187" spans="2:11" s="1" customFormat="1" ht="15" customHeight="1">
      <c r="B187" s="297"/>
      <c r="C187" s="274" t="s">
        <v>2118</v>
      </c>
      <c r="D187" s="274"/>
      <c r="E187" s="274"/>
      <c r="F187" s="295" t="s">
        <v>2042</v>
      </c>
      <c r="G187" s="274"/>
      <c r="H187" s="274" t="s">
        <v>2119</v>
      </c>
      <c r="I187" s="274" t="s">
        <v>2117</v>
      </c>
      <c r="J187" s="274"/>
      <c r="K187" s="320"/>
    </row>
    <row r="188" spans="2:11" s="1" customFormat="1" ht="15" customHeight="1">
      <c r="B188" s="297"/>
      <c r="C188" s="274" t="s">
        <v>2120</v>
      </c>
      <c r="D188" s="274"/>
      <c r="E188" s="274"/>
      <c r="F188" s="295" t="s">
        <v>2042</v>
      </c>
      <c r="G188" s="274"/>
      <c r="H188" s="274" t="s">
        <v>2121</v>
      </c>
      <c r="I188" s="274" t="s">
        <v>2117</v>
      </c>
      <c r="J188" s="274"/>
      <c r="K188" s="320"/>
    </row>
    <row r="189" spans="2:11" s="1" customFormat="1" ht="15" customHeight="1">
      <c r="B189" s="297"/>
      <c r="C189" s="333" t="s">
        <v>2122</v>
      </c>
      <c r="D189" s="274"/>
      <c r="E189" s="274"/>
      <c r="F189" s="295" t="s">
        <v>2042</v>
      </c>
      <c r="G189" s="274"/>
      <c r="H189" s="274" t="s">
        <v>2123</v>
      </c>
      <c r="I189" s="274" t="s">
        <v>2124</v>
      </c>
      <c r="J189" s="334" t="s">
        <v>2125</v>
      </c>
      <c r="K189" s="320"/>
    </row>
    <row r="190" spans="2:11" s="1" customFormat="1" ht="15" customHeight="1">
      <c r="B190" s="297"/>
      <c r="C190" s="333" t="s">
        <v>43</v>
      </c>
      <c r="D190" s="274"/>
      <c r="E190" s="274"/>
      <c r="F190" s="295" t="s">
        <v>2036</v>
      </c>
      <c r="G190" s="274"/>
      <c r="H190" s="271" t="s">
        <v>2126</v>
      </c>
      <c r="I190" s="274" t="s">
        <v>2127</v>
      </c>
      <c r="J190" s="274"/>
      <c r="K190" s="320"/>
    </row>
    <row r="191" spans="2:11" s="1" customFormat="1" ht="15" customHeight="1">
      <c r="B191" s="297"/>
      <c r="C191" s="333" t="s">
        <v>2128</v>
      </c>
      <c r="D191" s="274"/>
      <c r="E191" s="274"/>
      <c r="F191" s="295" t="s">
        <v>2036</v>
      </c>
      <c r="G191" s="274"/>
      <c r="H191" s="274" t="s">
        <v>2129</v>
      </c>
      <c r="I191" s="274" t="s">
        <v>2071</v>
      </c>
      <c r="J191" s="274"/>
      <c r="K191" s="320"/>
    </row>
    <row r="192" spans="2:11" s="1" customFormat="1" ht="15" customHeight="1">
      <c r="B192" s="297"/>
      <c r="C192" s="333" t="s">
        <v>2130</v>
      </c>
      <c r="D192" s="274"/>
      <c r="E192" s="274"/>
      <c r="F192" s="295" t="s">
        <v>2036</v>
      </c>
      <c r="G192" s="274"/>
      <c r="H192" s="274" t="s">
        <v>2131</v>
      </c>
      <c r="I192" s="274" t="s">
        <v>2071</v>
      </c>
      <c r="J192" s="274"/>
      <c r="K192" s="320"/>
    </row>
    <row r="193" spans="2:11" s="1" customFormat="1" ht="15" customHeight="1">
      <c r="B193" s="297"/>
      <c r="C193" s="333" t="s">
        <v>2132</v>
      </c>
      <c r="D193" s="274"/>
      <c r="E193" s="274"/>
      <c r="F193" s="295" t="s">
        <v>2042</v>
      </c>
      <c r="G193" s="274"/>
      <c r="H193" s="274" t="s">
        <v>2133</v>
      </c>
      <c r="I193" s="274" t="s">
        <v>2071</v>
      </c>
      <c r="J193" s="274"/>
      <c r="K193" s="320"/>
    </row>
    <row r="194" spans="2:11" s="1" customFormat="1" ht="15" customHeight="1">
      <c r="B194" s="326"/>
      <c r="C194" s="335"/>
      <c r="D194" s="306"/>
      <c r="E194" s="306"/>
      <c r="F194" s="306"/>
      <c r="G194" s="306"/>
      <c r="H194" s="306"/>
      <c r="I194" s="306"/>
      <c r="J194" s="306"/>
      <c r="K194" s="327"/>
    </row>
    <row r="195" spans="2:11" s="1" customFormat="1" ht="18.75" customHeight="1">
      <c r="B195" s="308"/>
      <c r="C195" s="318"/>
      <c r="D195" s="318"/>
      <c r="E195" s="318"/>
      <c r="F195" s="328"/>
      <c r="G195" s="318"/>
      <c r="H195" s="318"/>
      <c r="I195" s="318"/>
      <c r="J195" s="318"/>
      <c r="K195" s="308"/>
    </row>
    <row r="196" spans="2:11" s="1" customFormat="1" ht="18.75" customHeight="1">
      <c r="B196" s="308"/>
      <c r="C196" s="318"/>
      <c r="D196" s="318"/>
      <c r="E196" s="318"/>
      <c r="F196" s="328"/>
      <c r="G196" s="318"/>
      <c r="H196" s="318"/>
      <c r="I196" s="318"/>
      <c r="J196" s="318"/>
      <c r="K196" s="308"/>
    </row>
    <row r="197" spans="2:11" s="1" customFormat="1" ht="18.75" customHeight="1">
      <c r="B197" s="281"/>
      <c r="C197" s="281"/>
      <c r="D197" s="281"/>
      <c r="E197" s="281"/>
      <c r="F197" s="281"/>
      <c r="G197" s="281"/>
      <c r="H197" s="281"/>
      <c r="I197" s="281"/>
      <c r="J197" s="281"/>
      <c r="K197" s="281"/>
    </row>
    <row r="198" spans="2:11" s="1" customFormat="1" ht="13.5">
      <c r="B198" s="263"/>
      <c r="C198" s="264"/>
      <c r="D198" s="264"/>
      <c r="E198" s="264"/>
      <c r="F198" s="264"/>
      <c r="G198" s="264"/>
      <c r="H198" s="264"/>
      <c r="I198" s="264"/>
      <c r="J198" s="264"/>
      <c r="K198" s="265"/>
    </row>
    <row r="199" spans="2:11" s="1" customFormat="1" ht="21">
      <c r="B199" s="266"/>
      <c r="C199" s="398" t="s">
        <v>2134</v>
      </c>
      <c r="D199" s="398"/>
      <c r="E199" s="398"/>
      <c r="F199" s="398"/>
      <c r="G199" s="398"/>
      <c r="H199" s="398"/>
      <c r="I199" s="398"/>
      <c r="J199" s="398"/>
      <c r="K199" s="267"/>
    </row>
    <row r="200" spans="2:11" s="1" customFormat="1" ht="25.5" customHeight="1">
      <c r="B200" s="266"/>
      <c r="C200" s="336" t="s">
        <v>2135</v>
      </c>
      <c r="D200" s="336"/>
      <c r="E200" s="336"/>
      <c r="F200" s="336" t="s">
        <v>2136</v>
      </c>
      <c r="G200" s="337"/>
      <c r="H200" s="399" t="s">
        <v>2137</v>
      </c>
      <c r="I200" s="399"/>
      <c r="J200" s="399"/>
      <c r="K200" s="267"/>
    </row>
    <row r="201" spans="2:11" s="1" customFormat="1" ht="5.25" customHeight="1">
      <c r="B201" s="297"/>
      <c r="C201" s="292"/>
      <c r="D201" s="292"/>
      <c r="E201" s="292"/>
      <c r="F201" s="292"/>
      <c r="G201" s="318"/>
      <c r="H201" s="292"/>
      <c r="I201" s="292"/>
      <c r="J201" s="292"/>
      <c r="K201" s="320"/>
    </row>
    <row r="202" spans="2:11" s="1" customFormat="1" ht="15" customHeight="1">
      <c r="B202" s="297"/>
      <c r="C202" s="274" t="s">
        <v>2127</v>
      </c>
      <c r="D202" s="274"/>
      <c r="E202" s="274"/>
      <c r="F202" s="295" t="s">
        <v>44</v>
      </c>
      <c r="G202" s="274"/>
      <c r="H202" s="400" t="s">
        <v>2138</v>
      </c>
      <c r="I202" s="400"/>
      <c r="J202" s="400"/>
      <c r="K202" s="320"/>
    </row>
    <row r="203" spans="2:11" s="1" customFormat="1" ht="15" customHeight="1">
      <c r="B203" s="297"/>
      <c r="C203" s="274"/>
      <c r="D203" s="274"/>
      <c r="E203" s="274"/>
      <c r="F203" s="295" t="s">
        <v>45</v>
      </c>
      <c r="G203" s="274"/>
      <c r="H203" s="400" t="s">
        <v>2139</v>
      </c>
      <c r="I203" s="400"/>
      <c r="J203" s="400"/>
      <c r="K203" s="320"/>
    </row>
    <row r="204" spans="2:11" s="1" customFormat="1" ht="15" customHeight="1">
      <c r="B204" s="297"/>
      <c r="C204" s="274"/>
      <c r="D204" s="274"/>
      <c r="E204" s="274"/>
      <c r="F204" s="295" t="s">
        <v>48</v>
      </c>
      <c r="G204" s="274"/>
      <c r="H204" s="400" t="s">
        <v>2140</v>
      </c>
      <c r="I204" s="400"/>
      <c r="J204" s="400"/>
      <c r="K204" s="320"/>
    </row>
    <row r="205" spans="2:11" s="1" customFormat="1" ht="15" customHeight="1">
      <c r="B205" s="297"/>
      <c r="C205" s="274"/>
      <c r="D205" s="274"/>
      <c r="E205" s="274"/>
      <c r="F205" s="295" t="s">
        <v>46</v>
      </c>
      <c r="G205" s="274"/>
      <c r="H205" s="400" t="s">
        <v>2141</v>
      </c>
      <c r="I205" s="400"/>
      <c r="J205" s="400"/>
      <c r="K205" s="320"/>
    </row>
    <row r="206" spans="2:11" s="1" customFormat="1" ht="15" customHeight="1">
      <c r="B206" s="297"/>
      <c r="C206" s="274"/>
      <c r="D206" s="274"/>
      <c r="E206" s="274"/>
      <c r="F206" s="295" t="s">
        <v>47</v>
      </c>
      <c r="G206" s="274"/>
      <c r="H206" s="400" t="s">
        <v>2142</v>
      </c>
      <c r="I206" s="400"/>
      <c r="J206" s="400"/>
      <c r="K206" s="320"/>
    </row>
    <row r="207" spans="2:11" s="1" customFormat="1" ht="15" customHeight="1">
      <c r="B207" s="297"/>
      <c r="C207" s="274"/>
      <c r="D207" s="274"/>
      <c r="E207" s="274"/>
      <c r="F207" s="295"/>
      <c r="G207" s="274"/>
      <c r="H207" s="274"/>
      <c r="I207" s="274"/>
      <c r="J207" s="274"/>
      <c r="K207" s="320"/>
    </row>
    <row r="208" spans="2:11" s="1" customFormat="1" ht="15" customHeight="1">
      <c r="B208" s="297"/>
      <c r="C208" s="274" t="s">
        <v>2083</v>
      </c>
      <c r="D208" s="274"/>
      <c r="E208" s="274"/>
      <c r="F208" s="295" t="s">
        <v>79</v>
      </c>
      <c r="G208" s="274"/>
      <c r="H208" s="400" t="s">
        <v>2143</v>
      </c>
      <c r="I208" s="400"/>
      <c r="J208" s="400"/>
      <c r="K208" s="320"/>
    </row>
    <row r="209" spans="2:11" s="1" customFormat="1" ht="15" customHeight="1">
      <c r="B209" s="297"/>
      <c r="C209" s="274"/>
      <c r="D209" s="274"/>
      <c r="E209" s="274"/>
      <c r="F209" s="295" t="s">
        <v>1981</v>
      </c>
      <c r="G209" s="274"/>
      <c r="H209" s="400" t="s">
        <v>1982</v>
      </c>
      <c r="I209" s="400"/>
      <c r="J209" s="400"/>
      <c r="K209" s="320"/>
    </row>
    <row r="210" spans="2:11" s="1" customFormat="1" ht="15" customHeight="1">
      <c r="B210" s="297"/>
      <c r="C210" s="274"/>
      <c r="D210" s="274"/>
      <c r="E210" s="274"/>
      <c r="F210" s="295" t="s">
        <v>1979</v>
      </c>
      <c r="G210" s="274"/>
      <c r="H210" s="400" t="s">
        <v>2144</v>
      </c>
      <c r="I210" s="400"/>
      <c r="J210" s="400"/>
      <c r="K210" s="320"/>
    </row>
    <row r="211" spans="2:11" s="1" customFormat="1" ht="15" customHeight="1">
      <c r="B211" s="338"/>
      <c r="C211" s="274"/>
      <c r="D211" s="274"/>
      <c r="E211" s="274"/>
      <c r="F211" s="295" t="s">
        <v>1983</v>
      </c>
      <c r="G211" s="333"/>
      <c r="H211" s="401" t="s">
        <v>1984</v>
      </c>
      <c r="I211" s="401"/>
      <c r="J211" s="401"/>
      <c r="K211" s="339"/>
    </row>
    <row r="212" spans="2:11" s="1" customFormat="1" ht="15" customHeight="1">
      <c r="B212" s="338"/>
      <c r="C212" s="274"/>
      <c r="D212" s="274"/>
      <c r="E212" s="274"/>
      <c r="F212" s="295" t="s">
        <v>947</v>
      </c>
      <c r="G212" s="333"/>
      <c r="H212" s="401" t="s">
        <v>2145</v>
      </c>
      <c r="I212" s="401"/>
      <c r="J212" s="401"/>
      <c r="K212" s="339"/>
    </row>
    <row r="213" spans="2:11" s="1" customFormat="1" ht="15" customHeight="1">
      <c r="B213" s="338"/>
      <c r="C213" s="274"/>
      <c r="D213" s="274"/>
      <c r="E213" s="274"/>
      <c r="F213" s="295"/>
      <c r="G213" s="333"/>
      <c r="H213" s="324"/>
      <c r="I213" s="324"/>
      <c r="J213" s="324"/>
      <c r="K213" s="339"/>
    </row>
    <row r="214" spans="2:11" s="1" customFormat="1" ht="15" customHeight="1">
      <c r="B214" s="338"/>
      <c r="C214" s="274" t="s">
        <v>2107</v>
      </c>
      <c r="D214" s="274"/>
      <c r="E214" s="274"/>
      <c r="F214" s="295">
        <v>1</v>
      </c>
      <c r="G214" s="333"/>
      <c r="H214" s="401" t="s">
        <v>2146</v>
      </c>
      <c r="I214" s="401"/>
      <c r="J214" s="401"/>
      <c r="K214" s="339"/>
    </row>
    <row r="215" spans="2:11" s="1" customFormat="1" ht="15" customHeight="1">
      <c r="B215" s="338"/>
      <c r="C215" s="274"/>
      <c r="D215" s="274"/>
      <c r="E215" s="274"/>
      <c r="F215" s="295">
        <v>2</v>
      </c>
      <c r="G215" s="333"/>
      <c r="H215" s="401" t="s">
        <v>2147</v>
      </c>
      <c r="I215" s="401"/>
      <c r="J215" s="401"/>
      <c r="K215" s="339"/>
    </row>
    <row r="216" spans="2:11" s="1" customFormat="1" ht="15" customHeight="1">
      <c r="B216" s="338"/>
      <c r="C216" s="274"/>
      <c r="D216" s="274"/>
      <c r="E216" s="274"/>
      <c r="F216" s="295">
        <v>3</v>
      </c>
      <c r="G216" s="333"/>
      <c r="H216" s="401" t="s">
        <v>2148</v>
      </c>
      <c r="I216" s="401"/>
      <c r="J216" s="401"/>
      <c r="K216" s="339"/>
    </row>
    <row r="217" spans="2:11" s="1" customFormat="1" ht="15" customHeight="1">
      <c r="B217" s="338"/>
      <c r="C217" s="274"/>
      <c r="D217" s="274"/>
      <c r="E217" s="274"/>
      <c r="F217" s="295">
        <v>4</v>
      </c>
      <c r="G217" s="333"/>
      <c r="H217" s="401" t="s">
        <v>2149</v>
      </c>
      <c r="I217" s="401"/>
      <c r="J217" s="401"/>
      <c r="K217" s="339"/>
    </row>
    <row r="218" spans="2:11" s="1" customFormat="1" ht="12.75" customHeight="1">
      <c r="B218" s="340"/>
      <c r="C218" s="341"/>
      <c r="D218" s="341"/>
      <c r="E218" s="341"/>
      <c r="F218" s="341"/>
      <c r="G218" s="341"/>
      <c r="H218" s="341"/>
      <c r="I218" s="341"/>
      <c r="J218" s="341"/>
      <c r="K218" s="342"/>
    </row>
  </sheetData>
  <sheetProtection formatCells="0" formatColumns="0" formatRows="0" insertColumns="0" insertRows="0" insertHyperlinks="0" deleteColumns="0" deleteRows="0" sort="0" autoFilter="0" pivotTables="0"/>
  <mergeCells count="77">
    <mergeCell ref="G44:J44"/>
    <mergeCell ref="G45:J45"/>
    <mergeCell ref="C3:J3"/>
    <mergeCell ref="C4:J4"/>
    <mergeCell ref="C6:J6"/>
    <mergeCell ref="C7:J7"/>
    <mergeCell ref="G39:J39"/>
    <mergeCell ref="G40:J40"/>
    <mergeCell ref="G41:J41"/>
    <mergeCell ref="G42:J42"/>
    <mergeCell ref="G43:J43"/>
    <mergeCell ref="D34:J34"/>
    <mergeCell ref="D35:J35"/>
    <mergeCell ref="G36:J36"/>
    <mergeCell ref="G37:J37"/>
    <mergeCell ref="G38:J38"/>
    <mergeCell ref="D27:J27"/>
    <mergeCell ref="D28:J28"/>
    <mergeCell ref="D30:J30"/>
    <mergeCell ref="D31:J31"/>
    <mergeCell ref="D33:J33"/>
    <mergeCell ref="D70:J70"/>
    <mergeCell ref="C75:J75"/>
    <mergeCell ref="C9:J9"/>
    <mergeCell ref="D10:J10"/>
    <mergeCell ref="D11:J11"/>
    <mergeCell ref="D15:J15"/>
    <mergeCell ref="D16:J16"/>
    <mergeCell ref="D17:J17"/>
    <mergeCell ref="F18:J18"/>
    <mergeCell ref="F19:J19"/>
    <mergeCell ref="F20:J20"/>
    <mergeCell ref="F21:J21"/>
    <mergeCell ref="F22:J22"/>
    <mergeCell ref="F23:J23"/>
    <mergeCell ref="C25:J25"/>
    <mergeCell ref="C26:J26"/>
    <mergeCell ref="D65:J65"/>
    <mergeCell ref="D66:J66"/>
    <mergeCell ref="D67:J67"/>
    <mergeCell ref="D68:J68"/>
    <mergeCell ref="D69:J69"/>
    <mergeCell ref="D59:J59"/>
    <mergeCell ref="D60:J60"/>
    <mergeCell ref="D61:J61"/>
    <mergeCell ref="D62:J62"/>
    <mergeCell ref="D63:J63"/>
    <mergeCell ref="C52:J52"/>
    <mergeCell ref="C54:J54"/>
    <mergeCell ref="C55:J55"/>
    <mergeCell ref="C57:J57"/>
    <mergeCell ref="D58:J58"/>
    <mergeCell ref="D47:J47"/>
    <mergeCell ref="E48:J48"/>
    <mergeCell ref="E49:J49"/>
    <mergeCell ref="E50:J50"/>
    <mergeCell ref="D51:J51"/>
    <mergeCell ref="H212:J212"/>
    <mergeCell ref="H214:J214"/>
    <mergeCell ref="H215:J215"/>
    <mergeCell ref="H216:J216"/>
    <mergeCell ref="H217:J217"/>
    <mergeCell ref="H206:J206"/>
    <mergeCell ref="H208:J208"/>
    <mergeCell ref="H209:J209"/>
    <mergeCell ref="H210:J210"/>
    <mergeCell ref="H211:J211"/>
    <mergeCell ref="H200:J200"/>
    <mergeCell ref="H202:J202"/>
    <mergeCell ref="H203:J203"/>
    <mergeCell ref="H204:J204"/>
    <mergeCell ref="H205:J205"/>
    <mergeCell ref="C102:J102"/>
    <mergeCell ref="C122:J122"/>
    <mergeCell ref="C147:J147"/>
    <mergeCell ref="C165:J165"/>
    <mergeCell ref="C199:J199"/>
  </mergeCells>
  <pageMargins left="0.59027779999999996" right="0.59027779999999996" top="0.59027779999999996" bottom="0.59027779999999996" header="0" footer="0"/>
  <pageSetup paperSize="9" scale="77"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651"/>
  <sheetViews>
    <sheetView showGridLines="0" workbookViewId="0"/>
  </sheetViews>
  <sheetFormatPr defaultRowHeight="12.7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370"/>
      <c r="M2" s="370"/>
      <c r="N2" s="370"/>
      <c r="O2" s="370"/>
      <c r="P2" s="370"/>
      <c r="Q2" s="370"/>
      <c r="R2" s="370"/>
      <c r="S2" s="370"/>
      <c r="T2" s="370"/>
      <c r="U2" s="370"/>
      <c r="V2" s="370"/>
      <c r="AT2" s="19" t="s">
        <v>87</v>
      </c>
    </row>
    <row r="3" spans="1:46" s="1" customFormat="1" ht="6.95" customHeight="1">
      <c r="B3" s="110"/>
      <c r="C3" s="111"/>
      <c r="D3" s="111"/>
      <c r="E3" s="111"/>
      <c r="F3" s="111"/>
      <c r="G3" s="111"/>
      <c r="H3" s="111"/>
      <c r="I3" s="111"/>
      <c r="J3" s="111"/>
      <c r="K3" s="111"/>
      <c r="L3" s="22"/>
      <c r="AT3" s="19" t="s">
        <v>82</v>
      </c>
    </row>
    <row r="4" spans="1:46" s="1" customFormat="1" ht="24.95" customHeight="1">
      <c r="B4" s="22"/>
      <c r="D4" s="112" t="s">
        <v>133</v>
      </c>
      <c r="L4" s="22"/>
      <c r="M4" s="113" t="s">
        <v>10</v>
      </c>
      <c r="AT4" s="19" t="s">
        <v>4</v>
      </c>
    </row>
    <row r="5" spans="1:46" s="1" customFormat="1" ht="6.95" customHeight="1">
      <c r="B5" s="22"/>
      <c r="L5" s="22"/>
    </row>
    <row r="6" spans="1:46" s="1" customFormat="1" ht="12" customHeight="1">
      <c r="B6" s="22"/>
      <c r="D6" s="114" t="s">
        <v>16</v>
      </c>
      <c r="L6" s="22"/>
    </row>
    <row r="7" spans="1:46" s="1" customFormat="1" ht="16.5" customHeight="1">
      <c r="B7" s="22"/>
      <c r="E7" s="387" t="str">
        <f>'Rekapitulace stavby'!K6</f>
        <v>Oprava propustků na trati odb. Moravice - Svobodné Heřmanice</v>
      </c>
      <c r="F7" s="388"/>
      <c r="G7" s="388"/>
      <c r="H7" s="388"/>
      <c r="L7" s="22"/>
    </row>
    <row r="8" spans="1:46" s="1" customFormat="1" ht="12" customHeight="1">
      <c r="B8" s="22"/>
      <c r="D8" s="114" t="s">
        <v>134</v>
      </c>
      <c r="L8" s="22"/>
    </row>
    <row r="9" spans="1:46" s="2" customFormat="1" ht="16.5" customHeight="1">
      <c r="A9" s="36"/>
      <c r="B9" s="41"/>
      <c r="C9" s="36"/>
      <c r="D9" s="36"/>
      <c r="E9" s="387" t="s">
        <v>135</v>
      </c>
      <c r="F9" s="389"/>
      <c r="G9" s="389"/>
      <c r="H9" s="389"/>
      <c r="I9" s="36"/>
      <c r="J9" s="36"/>
      <c r="K9" s="36"/>
      <c r="L9" s="115"/>
      <c r="S9" s="36"/>
      <c r="T9" s="36"/>
      <c r="U9" s="36"/>
      <c r="V9" s="36"/>
      <c r="W9" s="36"/>
      <c r="X9" s="36"/>
      <c r="Y9" s="36"/>
      <c r="Z9" s="36"/>
      <c r="AA9" s="36"/>
      <c r="AB9" s="36"/>
      <c r="AC9" s="36"/>
      <c r="AD9" s="36"/>
      <c r="AE9" s="36"/>
    </row>
    <row r="10" spans="1:46" s="2" customFormat="1" ht="12" customHeight="1">
      <c r="A10" s="36"/>
      <c r="B10" s="41"/>
      <c r="C10" s="36"/>
      <c r="D10" s="114" t="s">
        <v>136</v>
      </c>
      <c r="E10" s="36"/>
      <c r="F10" s="36"/>
      <c r="G10" s="36"/>
      <c r="H10" s="36"/>
      <c r="I10" s="36"/>
      <c r="J10" s="36"/>
      <c r="K10" s="36"/>
      <c r="L10" s="115"/>
      <c r="S10" s="36"/>
      <c r="T10" s="36"/>
      <c r="U10" s="36"/>
      <c r="V10" s="36"/>
      <c r="W10" s="36"/>
      <c r="X10" s="36"/>
      <c r="Y10" s="36"/>
      <c r="Z10" s="36"/>
      <c r="AA10" s="36"/>
      <c r="AB10" s="36"/>
      <c r="AC10" s="36"/>
      <c r="AD10" s="36"/>
      <c r="AE10" s="36"/>
    </row>
    <row r="11" spans="1:46" s="2" customFormat="1" ht="16.5" customHeight="1">
      <c r="A11" s="36"/>
      <c r="B11" s="41"/>
      <c r="C11" s="36"/>
      <c r="D11" s="36"/>
      <c r="E11" s="390" t="s">
        <v>137</v>
      </c>
      <c r="F11" s="389"/>
      <c r="G11" s="389"/>
      <c r="H11" s="389"/>
      <c r="I11" s="36"/>
      <c r="J11" s="36"/>
      <c r="K11" s="36"/>
      <c r="L11" s="115"/>
      <c r="S11" s="36"/>
      <c r="T11" s="36"/>
      <c r="U11" s="36"/>
      <c r="V11" s="36"/>
      <c r="W11" s="36"/>
      <c r="X11" s="36"/>
      <c r="Y11" s="36"/>
      <c r="Z11" s="36"/>
      <c r="AA11" s="36"/>
      <c r="AB11" s="36"/>
      <c r="AC11" s="36"/>
      <c r="AD11" s="36"/>
      <c r="AE11" s="36"/>
    </row>
    <row r="12" spans="1:46" s="2" customFormat="1" ht="11.25">
      <c r="A12" s="36"/>
      <c r="B12" s="41"/>
      <c r="C12" s="36"/>
      <c r="D12" s="36"/>
      <c r="E12" s="36"/>
      <c r="F12" s="36"/>
      <c r="G12" s="36"/>
      <c r="H12" s="36"/>
      <c r="I12" s="36"/>
      <c r="J12" s="36"/>
      <c r="K12" s="36"/>
      <c r="L12" s="115"/>
      <c r="S12" s="36"/>
      <c r="T12" s="36"/>
      <c r="U12" s="36"/>
      <c r="V12" s="36"/>
      <c r="W12" s="36"/>
      <c r="X12" s="36"/>
      <c r="Y12" s="36"/>
      <c r="Z12" s="36"/>
      <c r="AA12" s="36"/>
      <c r="AB12" s="36"/>
      <c r="AC12" s="36"/>
      <c r="AD12" s="36"/>
      <c r="AE12" s="36"/>
    </row>
    <row r="13" spans="1:46" s="2" customFormat="1" ht="12" customHeight="1">
      <c r="A13" s="36"/>
      <c r="B13" s="41"/>
      <c r="C13" s="36"/>
      <c r="D13" s="114" t="s">
        <v>18</v>
      </c>
      <c r="E13" s="36"/>
      <c r="F13" s="105" t="s">
        <v>19</v>
      </c>
      <c r="G13" s="36"/>
      <c r="H13" s="36"/>
      <c r="I13" s="114" t="s">
        <v>20</v>
      </c>
      <c r="J13" s="105" t="s">
        <v>19</v>
      </c>
      <c r="K13" s="36"/>
      <c r="L13" s="115"/>
      <c r="S13" s="36"/>
      <c r="T13" s="36"/>
      <c r="U13" s="36"/>
      <c r="V13" s="36"/>
      <c r="W13" s="36"/>
      <c r="X13" s="36"/>
      <c r="Y13" s="36"/>
      <c r="Z13" s="36"/>
      <c r="AA13" s="36"/>
      <c r="AB13" s="36"/>
      <c r="AC13" s="36"/>
      <c r="AD13" s="36"/>
      <c r="AE13" s="36"/>
    </row>
    <row r="14" spans="1:46" s="2" customFormat="1" ht="12" customHeight="1">
      <c r="A14" s="36"/>
      <c r="B14" s="41"/>
      <c r="C14" s="36"/>
      <c r="D14" s="114" t="s">
        <v>21</v>
      </c>
      <c r="E14" s="36"/>
      <c r="F14" s="105" t="s">
        <v>22</v>
      </c>
      <c r="G14" s="36"/>
      <c r="H14" s="36"/>
      <c r="I14" s="114" t="s">
        <v>23</v>
      </c>
      <c r="J14" s="116" t="str">
        <f>'Rekapitulace stavby'!AN8</f>
        <v>10. 5. 2023</v>
      </c>
      <c r="K14" s="36"/>
      <c r="L14" s="115"/>
      <c r="S14" s="36"/>
      <c r="T14" s="36"/>
      <c r="U14" s="36"/>
      <c r="V14" s="36"/>
      <c r="W14" s="36"/>
      <c r="X14" s="36"/>
      <c r="Y14" s="36"/>
      <c r="Z14" s="36"/>
      <c r="AA14" s="36"/>
      <c r="AB14" s="36"/>
      <c r="AC14" s="36"/>
      <c r="AD14" s="36"/>
      <c r="AE14" s="36"/>
    </row>
    <row r="15" spans="1:46" s="2" customFormat="1" ht="10.9" customHeight="1">
      <c r="A15" s="36"/>
      <c r="B15" s="41"/>
      <c r="C15" s="36"/>
      <c r="D15" s="36"/>
      <c r="E15" s="36"/>
      <c r="F15" s="36"/>
      <c r="G15" s="36"/>
      <c r="H15" s="36"/>
      <c r="I15" s="36"/>
      <c r="J15" s="36"/>
      <c r="K15" s="36"/>
      <c r="L15" s="115"/>
      <c r="S15" s="36"/>
      <c r="T15" s="36"/>
      <c r="U15" s="36"/>
      <c r="V15" s="36"/>
      <c r="W15" s="36"/>
      <c r="X15" s="36"/>
      <c r="Y15" s="36"/>
      <c r="Z15" s="36"/>
      <c r="AA15" s="36"/>
      <c r="AB15" s="36"/>
      <c r="AC15" s="36"/>
      <c r="AD15" s="36"/>
      <c r="AE15" s="36"/>
    </row>
    <row r="16" spans="1:46" s="2" customFormat="1" ht="12" customHeight="1">
      <c r="A16" s="36"/>
      <c r="B16" s="41"/>
      <c r="C16" s="36"/>
      <c r="D16" s="114" t="s">
        <v>25</v>
      </c>
      <c r="E16" s="36"/>
      <c r="F16" s="36"/>
      <c r="G16" s="36"/>
      <c r="H16" s="36"/>
      <c r="I16" s="114" t="s">
        <v>26</v>
      </c>
      <c r="J16" s="105" t="s">
        <v>27</v>
      </c>
      <c r="K16" s="36"/>
      <c r="L16" s="115"/>
      <c r="S16" s="36"/>
      <c r="T16" s="36"/>
      <c r="U16" s="36"/>
      <c r="V16" s="36"/>
      <c r="W16" s="36"/>
      <c r="X16" s="36"/>
      <c r="Y16" s="36"/>
      <c r="Z16" s="36"/>
      <c r="AA16" s="36"/>
      <c r="AB16" s="36"/>
      <c r="AC16" s="36"/>
      <c r="AD16" s="36"/>
      <c r="AE16" s="36"/>
    </row>
    <row r="17" spans="1:31" s="2" customFormat="1" ht="18" customHeight="1">
      <c r="A17" s="36"/>
      <c r="B17" s="41"/>
      <c r="C17" s="36"/>
      <c r="D17" s="36"/>
      <c r="E17" s="105" t="s">
        <v>28</v>
      </c>
      <c r="F17" s="36"/>
      <c r="G17" s="36"/>
      <c r="H17" s="36"/>
      <c r="I17" s="114" t="s">
        <v>29</v>
      </c>
      <c r="J17" s="105" t="s">
        <v>30</v>
      </c>
      <c r="K17" s="36"/>
      <c r="L17" s="115"/>
      <c r="S17" s="36"/>
      <c r="T17" s="36"/>
      <c r="U17" s="36"/>
      <c r="V17" s="36"/>
      <c r="W17" s="36"/>
      <c r="X17" s="36"/>
      <c r="Y17" s="36"/>
      <c r="Z17" s="36"/>
      <c r="AA17" s="36"/>
      <c r="AB17" s="36"/>
      <c r="AC17" s="36"/>
      <c r="AD17" s="36"/>
      <c r="AE17" s="36"/>
    </row>
    <row r="18" spans="1:31" s="2" customFormat="1" ht="6.95" customHeight="1">
      <c r="A18" s="36"/>
      <c r="B18" s="41"/>
      <c r="C18" s="36"/>
      <c r="D18" s="36"/>
      <c r="E18" s="36"/>
      <c r="F18" s="36"/>
      <c r="G18" s="36"/>
      <c r="H18" s="36"/>
      <c r="I18" s="36"/>
      <c r="J18" s="36"/>
      <c r="K18" s="36"/>
      <c r="L18" s="115"/>
      <c r="S18" s="36"/>
      <c r="T18" s="36"/>
      <c r="U18" s="36"/>
      <c r="V18" s="36"/>
      <c r="W18" s="36"/>
      <c r="X18" s="36"/>
      <c r="Y18" s="36"/>
      <c r="Z18" s="36"/>
      <c r="AA18" s="36"/>
      <c r="AB18" s="36"/>
      <c r="AC18" s="36"/>
      <c r="AD18" s="36"/>
      <c r="AE18" s="36"/>
    </row>
    <row r="19" spans="1:31" s="2" customFormat="1" ht="12" customHeight="1">
      <c r="A19" s="36"/>
      <c r="B19" s="41"/>
      <c r="C19" s="36"/>
      <c r="D19" s="114" t="s">
        <v>31</v>
      </c>
      <c r="E19" s="36"/>
      <c r="F19" s="36"/>
      <c r="G19" s="36"/>
      <c r="H19" s="36"/>
      <c r="I19" s="114" t="s">
        <v>26</v>
      </c>
      <c r="J19" s="32" t="str">
        <f>'Rekapitulace stavby'!AN13</f>
        <v>Vyplň údaj</v>
      </c>
      <c r="K19" s="36"/>
      <c r="L19" s="115"/>
      <c r="S19" s="36"/>
      <c r="T19" s="36"/>
      <c r="U19" s="36"/>
      <c r="V19" s="36"/>
      <c r="W19" s="36"/>
      <c r="X19" s="36"/>
      <c r="Y19" s="36"/>
      <c r="Z19" s="36"/>
      <c r="AA19" s="36"/>
      <c r="AB19" s="36"/>
      <c r="AC19" s="36"/>
      <c r="AD19" s="36"/>
      <c r="AE19" s="36"/>
    </row>
    <row r="20" spans="1:31" s="2" customFormat="1" ht="18" customHeight="1">
      <c r="A20" s="36"/>
      <c r="B20" s="41"/>
      <c r="C20" s="36"/>
      <c r="D20" s="36"/>
      <c r="E20" s="391" t="str">
        <f>'Rekapitulace stavby'!E14</f>
        <v>Vyplň údaj</v>
      </c>
      <c r="F20" s="392"/>
      <c r="G20" s="392"/>
      <c r="H20" s="392"/>
      <c r="I20" s="114" t="s">
        <v>29</v>
      </c>
      <c r="J20" s="32" t="str">
        <f>'Rekapitulace stavby'!AN14</f>
        <v>Vyplň údaj</v>
      </c>
      <c r="K20" s="36"/>
      <c r="L20" s="115"/>
      <c r="S20" s="36"/>
      <c r="T20" s="36"/>
      <c r="U20" s="36"/>
      <c r="V20" s="36"/>
      <c r="W20" s="36"/>
      <c r="X20" s="36"/>
      <c r="Y20" s="36"/>
      <c r="Z20" s="36"/>
      <c r="AA20" s="36"/>
      <c r="AB20" s="36"/>
      <c r="AC20" s="36"/>
      <c r="AD20" s="36"/>
      <c r="AE20" s="36"/>
    </row>
    <row r="21" spans="1:31" s="2" customFormat="1" ht="6.95" customHeight="1">
      <c r="A21" s="36"/>
      <c r="B21" s="41"/>
      <c r="C21" s="36"/>
      <c r="D21" s="36"/>
      <c r="E21" s="36"/>
      <c r="F21" s="36"/>
      <c r="G21" s="36"/>
      <c r="H21" s="36"/>
      <c r="I21" s="36"/>
      <c r="J21" s="36"/>
      <c r="K21" s="36"/>
      <c r="L21" s="115"/>
      <c r="S21" s="36"/>
      <c r="T21" s="36"/>
      <c r="U21" s="36"/>
      <c r="V21" s="36"/>
      <c r="W21" s="36"/>
      <c r="X21" s="36"/>
      <c r="Y21" s="36"/>
      <c r="Z21" s="36"/>
      <c r="AA21" s="36"/>
      <c r="AB21" s="36"/>
      <c r="AC21" s="36"/>
      <c r="AD21" s="36"/>
      <c r="AE21" s="36"/>
    </row>
    <row r="22" spans="1:31" s="2" customFormat="1" ht="12" customHeight="1">
      <c r="A22" s="36"/>
      <c r="B22" s="41"/>
      <c r="C22" s="36"/>
      <c r="D22" s="114" t="s">
        <v>33</v>
      </c>
      <c r="E22" s="36"/>
      <c r="F22" s="36"/>
      <c r="G22" s="36"/>
      <c r="H22" s="36"/>
      <c r="I22" s="114" t="s">
        <v>26</v>
      </c>
      <c r="J22" s="105" t="str">
        <f>IF('Rekapitulace stavby'!AN16="","",'Rekapitulace stavby'!AN16)</f>
        <v/>
      </c>
      <c r="K22" s="36"/>
      <c r="L22" s="115"/>
      <c r="S22" s="36"/>
      <c r="T22" s="36"/>
      <c r="U22" s="36"/>
      <c r="V22" s="36"/>
      <c r="W22" s="36"/>
      <c r="X22" s="36"/>
      <c r="Y22" s="36"/>
      <c r="Z22" s="36"/>
      <c r="AA22" s="36"/>
      <c r="AB22" s="36"/>
      <c r="AC22" s="36"/>
      <c r="AD22" s="36"/>
      <c r="AE22" s="36"/>
    </row>
    <row r="23" spans="1:31" s="2" customFormat="1" ht="18" customHeight="1">
      <c r="A23" s="36"/>
      <c r="B23" s="41"/>
      <c r="C23" s="36"/>
      <c r="D23" s="36"/>
      <c r="E23" s="105" t="str">
        <f>IF('Rekapitulace stavby'!E17="","",'Rekapitulace stavby'!E17)</f>
        <v xml:space="preserve"> </v>
      </c>
      <c r="F23" s="36"/>
      <c r="G23" s="36"/>
      <c r="H23" s="36"/>
      <c r="I23" s="114" t="s">
        <v>29</v>
      </c>
      <c r="J23" s="105" t="str">
        <f>IF('Rekapitulace stavby'!AN17="","",'Rekapitulace stavby'!AN17)</f>
        <v/>
      </c>
      <c r="K23" s="36"/>
      <c r="L23" s="115"/>
      <c r="S23" s="36"/>
      <c r="T23" s="36"/>
      <c r="U23" s="36"/>
      <c r="V23" s="36"/>
      <c r="W23" s="36"/>
      <c r="X23" s="36"/>
      <c r="Y23" s="36"/>
      <c r="Z23" s="36"/>
      <c r="AA23" s="36"/>
      <c r="AB23" s="36"/>
      <c r="AC23" s="36"/>
      <c r="AD23" s="36"/>
      <c r="AE23" s="36"/>
    </row>
    <row r="24" spans="1:31" s="2" customFormat="1" ht="6.95" customHeight="1">
      <c r="A24" s="36"/>
      <c r="B24" s="41"/>
      <c r="C24" s="36"/>
      <c r="D24" s="36"/>
      <c r="E24" s="36"/>
      <c r="F24" s="36"/>
      <c r="G24" s="36"/>
      <c r="H24" s="36"/>
      <c r="I24" s="36"/>
      <c r="J24" s="36"/>
      <c r="K24" s="36"/>
      <c r="L24" s="115"/>
      <c r="S24" s="36"/>
      <c r="T24" s="36"/>
      <c r="U24" s="36"/>
      <c r="V24" s="36"/>
      <c r="W24" s="36"/>
      <c r="X24" s="36"/>
      <c r="Y24" s="36"/>
      <c r="Z24" s="36"/>
      <c r="AA24" s="36"/>
      <c r="AB24" s="36"/>
      <c r="AC24" s="36"/>
      <c r="AD24" s="36"/>
      <c r="AE24" s="36"/>
    </row>
    <row r="25" spans="1:31" s="2" customFormat="1" ht="12" customHeight="1">
      <c r="A25" s="36"/>
      <c r="B25" s="41"/>
      <c r="C25" s="36"/>
      <c r="D25" s="114" t="s">
        <v>36</v>
      </c>
      <c r="E25" s="36"/>
      <c r="F25" s="36"/>
      <c r="G25" s="36"/>
      <c r="H25" s="36"/>
      <c r="I25" s="114" t="s">
        <v>26</v>
      </c>
      <c r="J25" s="105" t="str">
        <f>IF('Rekapitulace stavby'!AN19="","",'Rekapitulace stavby'!AN19)</f>
        <v/>
      </c>
      <c r="K25" s="36"/>
      <c r="L25" s="115"/>
      <c r="S25" s="36"/>
      <c r="T25" s="36"/>
      <c r="U25" s="36"/>
      <c r="V25" s="36"/>
      <c r="W25" s="36"/>
      <c r="X25" s="36"/>
      <c r="Y25" s="36"/>
      <c r="Z25" s="36"/>
      <c r="AA25" s="36"/>
      <c r="AB25" s="36"/>
      <c r="AC25" s="36"/>
      <c r="AD25" s="36"/>
      <c r="AE25" s="36"/>
    </row>
    <row r="26" spans="1:31" s="2" customFormat="1" ht="18" customHeight="1">
      <c r="A26" s="36"/>
      <c r="B26" s="41"/>
      <c r="C26" s="36"/>
      <c r="D26" s="36"/>
      <c r="E26" s="105" t="str">
        <f>IF('Rekapitulace stavby'!E20="","",'Rekapitulace stavby'!E20)</f>
        <v xml:space="preserve"> </v>
      </c>
      <c r="F26" s="36"/>
      <c r="G26" s="36"/>
      <c r="H26" s="36"/>
      <c r="I26" s="114" t="s">
        <v>29</v>
      </c>
      <c r="J26" s="105" t="str">
        <f>IF('Rekapitulace stavby'!AN20="","",'Rekapitulace stavby'!AN20)</f>
        <v/>
      </c>
      <c r="K26" s="36"/>
      <c r="L26" s="115"/>
      <c r="S26" s="36"/>
      <c r="T26" s="36"/>
      <c r="U26" s="36"/>
      <c r="V26" s="36"/>
      <c r="W26" s="36"/>
      <c r="X26" s="36"/>
      <c r="Y26" s="36"/>
      <c r="Z26" s="36"/>
      <c r="AA26" s="36"/>
      <c r="AB26" s="36"/>
      <c r="AC26" s="36"/>
      <c r="AD26" s="36"/>
      <c r="AE26" s="36"/>
    </row>
    <row r="27" spans="1:31" s="2" customFormat="1" ht="6.95" customHeight="1">
      <c r="A27" s="36"/>
      <c r="B27" s="41"/>
      <c r="C27" s="36"/>
      <c r="D27" s="36"/>
      <c r="E27" s="36"/>
      <c r="F27" s="36"/>
      <c r="G27" s="36"/>
      <c r="H27" s="36"/>
      <c r="I27" s="36"/>
      <c r="J27" s="36"/>
      <c r="K27" s="36"/>
      <c r="L27" s="115"/>
      <c r="S27" s="36"/>
      <c r="T27" s="36"/>
      <c r="U27" s="36"/>
      <c r="V27" s="36"/>
      <c r="W27" s="36"/>
      <c r="X27" s="36"/>
      <c r="Y27" s="36"/>
      <c r="Z27" s="36"/>
      <c r="AA27" s="36"/>
      <c r="AB27" s="36"/>
      <c r="AC27" s="36"/>
      <c r="AD27" s="36"/>
      <c r="AE27" s="36"/>
    </row>
    <row r="28" spans="1:31" s="2" customFormat="1" ht="12" customHeight="1">
      <c r="A28" s="36"/>
      <c r="B28" s="41"/>
      <c r="C28" s="36"/>
      <c r="D28" s="114" t="s">
        <v>37</v>
      </c>
      <c r="E28" s="36"/>
      <c r="F28" s="36"/>
      <c r="G28" s="36"/>
      <c r="H28" s="36"/>
      <c r="I28" s="36"/>
      <c r="J28" s="36"/>
      <c r="K28" s="36"/>
      <c r="L28" s="115"/>
      <c r="S28" s="36"/>
      <c r="T28" s="36"/>
      <c r="U28" s="36"/>
      <c r="V28" s="36"/>
      <c r="W28" s="36"/>
      <c r="X28" s="36"/>
      <c r="Y28" s="36"/>
      <c r="Z28" s="36"/>
      <c r="AA28" s="36"/>
      <c r="AB28" s="36"/>
      <c r="AC28" s="36"/>
      <c r="AD28" s="36"/>
      <c r="AE28" s="36"/>
    </row>
    <row r="29" spans="1:31" s="8" customFormat="1" ht="16.5" customHeight="1">
      <c r="A29" s="117"/>
      <c r="B29" s="118"/>
      <c r="C29" s="117"/>
      <c r="D29" s="117"/>
      <c r="E29" s="393" t="s">
        <v>19</v>
      </c>
      <c r="F29" s="393"/>
      <c r="G29" s="393"/>
      <c r="H29" s="393"/>
      <c r="I29" s="117"/>
      <c r="J29" s="117"/>
      <c r="K29" s="117"/>
      <c r="L29" s="119"/>
      <c r="S29" s="117"/>
      <c r="T29" s="117"/>
      <c r="U29" s="117"/>
      <c r="V29" s="117"/>
      <c r="W29" s="117"/>
      <c r="X29" s="117"/>
      <c r="Y29" s="117"/>
      <c r="Z29" s="117"/>
      <c r="AA29" s="117"/>
      <c r="AB29" s="117"/>
      <c r="AC29" s="117"/>
      <c r="AD29" s="117"/>
      <c r="AE29" s="117"/>
    </row>
    <row r="30" spans="1:31" s="2" customFormat="1" ht="6.95" customHeight="1">
      <c r="A30" s="36"/>
      <c r="B30" s="41"/>
      <c r="C30" s="36"/>
      <c r="D30" s="36"/>
      <c r="E30" s="36"/>
      <c r="F30" s="36"/>
      <c r="G30" s="36"/>
      <c r="H30" s="36"/>
      <c r="I30" s="36"/>
      <c r="J30" s="36"/>
      <c r="K30" s="36"/>
      <c r="L30" s="115"/>
      <c r="S30" s="36"/>
      <c r="T30" s="36"/>
      <c r="U30" s="36"/>
      <c r="V30" s="36"/>
      <c r="W30" s="36"/>
      <c r="X30" s="36"/>
      <c r="Y30" s="36"/>
      <c r="Z30" s="36"/>
      <c r="AA30" s="36"/>
      <c r="AB30" s="36"/>
      <c r="AC30" s="36"/>
      <c r="AD30" s="36"/>
      <c r="AE30" s="36"/>
    </row>
    <row r="31" spans="1:31" s="2" customFormat="1" ht="6.95" customHeight="1">
      <c r="A31" s="36"/>
      <c r="B31" s="41"/>
      <c r="C31" s="36"/>
      <c r="D31" s="120"/>
      <c r="E31" s="120"/>
      <c r="F31" s="120"/>
      <c r="G31" s="120"/>
      <c r="H31" s="120"/>
      <c r="I31" s="120"/>
      <c r="J31" s="120"/>
      <c r="K31" s="120"/>
      <c r="L31" s="115"/>
      <c r="S31" s="36"/>
      <c r="T31" s="36"/>
      <c r="U31" s="36"/>
      <c r="V31" s="36"/>
      <c r="W31" s="36"/>
      <c r="X31" s="36"/>
      <c r="Y31" s="36"/>
      <c r="Z31" s="36"/>
      <c r="AA31" s="36"/>
      <c r="AB31" s="36"/>
      <c r="AC31" s="36"/>
      <c r="AD31" s="36"/>
      <c r="AE31" s="36"/>
    </row>
    <row r="32" spans="1:31" s="2" customFormat="1" ht="25.35" customHeight="1">
      <c r="A32" s="36"/>
      <c r="B32" s="41"/>
      <c r="C32" s="36"/>
      <c r="D32" s="121" t="s">
        <v>39</v>
      </c>
      <c r="E32" s="36"/>
      <c r="F32" s="36"/>
      <c r="G32" s="36"/>
      <c r="H32" s="36"/>
      <c r="I32" s="36"/>
      <c r="J32" s="122">
        <f>ROUND(J99, 2)</f>
        <v>0</v>
      </c>
      <c r="K32" s="36"/>
      <c r="L32" s="115"/>
      <c r="S32" s="36"/>
      <c r="T32" s="36"/>
      <c r="U32" s="36"/>
      <c r="V32" s="36"/>
      <c r="W32" s="36"/>
      <c r="X32" s="36"/>
      <c r="Y32" s="36"/>
      <c r="Z32" s="36"/>
      <c r="AA32" s="36"/>
      <c r="AB32" s="36"/>
      <c r="AC32" s="36"/>
      <c r="AD32" s="36"/>
      <c r="AE32" s="36"/>
    </row>
    <row r="33" spans="1:31" s="2" customFormat="1" ht="6.95" customHeight="1">
      <c r="A33" s="36"/>
      <c r="B33" s="41"/>
      <c r="C33" s="36"/>
      <c r="D33" s="120"/>
      <c r="E33" s="120"/>
      <c r="F33" s="120"/>
      <c r="G33" s="120"/>
      <c r="H33" s="120"/>
      <c r="I33" s="120"/>
      <c r="J33" s="120"/>
      <c r="K33" s="120"/>
      <c r="L33" s="115"/>
      <c r="S33" s="36"/>
      <c r="T33" s="36"/>
      <c r="U33" s="36"/>
      <c r="V33" s="36"/>
      <c r="W33" s="36"/>
      <c r="X33" s="36"/>
      <c r="Y33" s="36"/>
      <c r="Z33" s="36"/>
      <c r="AA33" s="36"/>
      <c r="AB33" s="36"/>
      <c r="AC33" s="36"/>
      <c r="AD33" s="36"/>
      <c r="AE33" s="36"/>
    </row>
    <row r="34" spans="1:31" s="2" customFormat="1" ht="14.45" customHeight="1">
      <c r="A34" s="36"/>
      <c r="B34" s="41"/>
      <c r="C34" s="36"/>
      <c r="D34" s="36"/>
      <c r="E34" s="36"/>
      <c r="F34" s="123" t="s">
        <v>41</v>
      </c>
      <c r="G34" s="36"/>
      <c r="H34" s="36"/>
      <c r="I34" s="123" t="s">
        <v>40</v>
      </c>
      <c r="J34" s="123" t="s">
        <v>42</v>
      </c>
      <c r="K34" s="36"/>
      <c r="L34" s="115"/>
      <c r="S34" s="36"/>
      <c r="T34" s="36"/>
      <c r="U34" s="36"/>
      <c r="V34" s="36"/>
      <c r="W34" s="36"/>
      <c r="X34" s="36"/>
      <c r="Y34" s="36"/>
      <c r="Z34" s="36"/>
      <c r="AA34" s="36"/>
      <c r="AB34" s="36"/>
      <c r="AC34" s="36"/>
      <c r="AD34" s="36"/>
      <c r="AE34" s="36"/>
    </row>
    <row r="35" spans="1:31" s="2" customFormat="1" ht="14.45" customHeight="1">
      <c r="A35" s="36"/>
      <c r="B35" s="41"/>
      <c r="C35" s="36"/>
      <c r="D35" s="124" t="s">
        <v>43</v>
      </c>
      <c r="E35" s="114" t="s">
        <v>44</v>
      </c>
      <c r="F35" s="125">
        <f>ROUND((SUM(BE99:BE650)),  2)</f>
        <v>0</v>
      </c>
      <c r="G35" s="36"/>
      <c r="H35" s="36"/>
      <c r="I35" s="126">
        <v>0.21</v>
      </c>
      <c r="J35" s="125">
        <f>ROUND(((SUM(BE99:BE650))*I35),  2)</f>
        <v>0</v>
      </c>
      <c r="K35" s="36"/>
      <c r="L35" s="115"/>
      <c r="S35" s="36"/>
      <c r="T35" s="36"/>
      <c r="U35" s="36"/>
      <c r="V35" s="36"/>
      <c r="W35" s="36"/>
      <c r="X35" s="36"/>
      <c r="Y35" s="36"/>
      <c r="Z35" s="36"/>
      <c r="AA35" s="36"/>
      <c r="AB35" s="36"/>
      <c r="AC35" s="36"/>
      <c r="AD35" s="36"/>
      <c r="AE35" s="36"/>
    </row>
    <row r="36" spans="1:31" s="2" customFormat="1" ht="14.45" customHeight="1">
      <c r="A36" s="36"/>
      <c r="B36" s="41"/>
      <c r="C36" s="36"/>
      <c r="D36" s="36"/>
      <c r="E36" s="114" t="s">
        <v>45</v>
      </c>
      <c r="F36" s="125">
        <f>ROUND((SUM(BF99:BF650)),  2)</f>
        <v>0</v>
      </c>
      <c r="G36" s="36"/>
      <c r="H36" s="36"/>
      <c r="I36" s="126">
        <v>0.15</v>
      </c>
      <c r="J36" s="125">
        <f>ROUND(((SUM(BF99:BF650))*I36),  2)</f>
        <v>0</v>
      </c>
      <c r="K36" s="36"/>
      <c r="L36" s="115"/>
      <c r="S36" s="36"/>
      <c r="T36" s="36"/>
      <c r="U36" s="36"/>
      <c r="V36" s="36"/>
      <c r="W36" s="36"/>
      <c r="X36" s="36"/>
      <c r="Y36" s="36"/>
      <c r="Z36" s="36"/>
      <c r="AA36" s="36"/>
      <c r="AB36" s="36"/>
      <c r="AC36" s="36"/>
      <c r="AD36" s="36"/>
      <c r="AE36" s="36"/>
    </row>
    <row r="37" spans="1:31" s="2" customFormat="1" ht="14.45" hidden="1" customHeight="1">
      <c r="A37" s="36"/>
      <c r="B37" s="41"/>
      <c r="C37" s="36"/>
      <c r="D37" s="36"/>
      <c r="E37" s="114" t="s">
        <v>46</v>
      </c>
      <c r="F37" s="125">
        <f>ROUND((SUM(BG99:BG650)),  2)</f>
        <v>0</v>
      </c>
      <c r="G37" s="36"/>
      <c r="H37" s="36"/>
      <c r="I37" s="126">
        <v>0.21</v>
      </c>
      <c r="J37" s="125">
        <f>0</f>
        <v>0</v>
      </c>
      <c r="K37" s="36"/>
      <c r="L37" s="115"/>
      <c r="S37" s="36"/>
      <c r="T37" s="36"/>
      <c r="U37" s="36"/>
      <c r="V37" s="36"/>
      <c r="W37" s="36"/>
      <c r="X37" s="36"/>
      <c r="Y37" s="36"/>
      <c r="Z37" s="36"/>
      <c r="AA37" s="36"/>
      <c r="AB37" s="36"/>
      <c r="AC37" s="36"/>
      <c r="AD37" s="36"/>
      <c r="AE37" s="36"/>
    </row>
    <row r="38" spans="1:31" s="2" customFormat="1" ht="14.45" hidden="1" customHeight="1">
      <c r="A38" s="36"/>
      <c r="B38" s="41"/>
      <c r="C38" s="36"/>
      <c r="D38" s="36"/>
      <c r="E38" s="114" t="s">
        <v>47</v>
      </c>
      <c r="F38" s="125">
        <f>ROUND((SUM(BH99:BH650)),  2)</f>
        <v>0</v>
      </c>
      <c r="G38" s="36"/>
      <c r="H38" s="36"/>
      <c r="I38" s="126">
        <v>0.15</v>
      </c>
      <c r="J38" s="125">
        <f>0</f>
        <v>0</v>
      </c>
      <c r="K38" s="36"/>
      <c r="L38" s="115"/>
      <c r="S38" s="36"/>
      <c r="T38" s="36"/>
      <c r="U38" s="36"/>
      <c r="V38" s="36"/>
      <c r="W38" s="36"/>
      <c r="X38" s="36"/>
      <c r="Y38" s="36"/>
      <c r="Z38" s="36"/>
      <c r="AA38" s="36"/>
      <c r="AB38" s="36"/>
      <c r="AC38" s="36"/>
      <c r="AD38" s="36"/>
      <c r="AE38" s="36"/>
    </row>
    <row r="39" spans="1:31" s="2" customFormat="1" ht="14.45" hidden="1" customHeight="1">
      <c r="A39" s="36"/>
      <c r="B39" s="41"/>
      <c r="C39" s="36"/>
      <c r="D39" s="36"/>
      <c r="E39" s="114" t="s">
        <v>48</v>
      </c>
      <c r="F39" s="125">
        <f>ROUND((SUM(BI99:BI650)),  2)</f>
        <v>0</v>
      </c>
      <c r="G39" s="36"/>
      <c r="H39" s="36"/>
      <c r="I39" s="126">
        <v>0</v>
      </c>
      <c r="J39" s="125">
        <f>0</f>
        <v>0</v>
      </c>
      <c r="K39" s="36"/>
      <c r="L39" s="115"/>
      <c r="S39" s="36"/>
      <c r="T39" s="36"/>
      <c r="U39" s="36"/>
      <c r="V39" s="36"/>
      <c r="W39" s="36"/>
      <c r="X39" s="36"/>
      <c r="Y39" s="36"/>
      <c r="Z39" s="36"/>
      <c r="AA39" s="36"/>
      <c r="AB39" s="36"/>
      <c r="AC39" s="36"/>
      <c r="AD39" s="36"/>
      <c r="AE39" s="36"/>
    </row>
    <row r="40" spans="1:31" s="2" customFormat="1" ht="6.95" customHeight="1">
      <c r="A40" s="36"/>
      <c r="B40" s="41"/>
      <c r="C40" s="36"/>
      <c r="D40" s="36"/>
      <c r="E40" s="36"/>
      <c r="F40" s="36"/>
      <c r="G40" s="36"/>
      <c r="H40" s="36"/>
      <c r="I40" s="36"/>
      <c r="J40" s="36"/>
      <c r="K40" s="36"/>
      <c r="L40" s="115"/>
      <c r="S40" s="36"/>
      <c r="T40" s="36"/>
      <c r="U40" s="36"/>
      <c r="V40" s="36"/>
      <c r="W40" s="36"/>
      <c r="X40" s="36"/>
      <c r="Y40" s="36"/>
      <c r="Z40" s="36"/>
      <c r="AA40" s="36"/>
      <c r="AB40" s="36"/>
      <c r="AC40" s="36"/>
      <c r="AD40" s="36"/>
      <c r="AE40" s="36"/>
    </row>
    <row r="41" spans="1:31" s="2" customFormat="1" ht="25.35" customHeight="1">
      <c r="A41" s="36"/>
      <c r="B41" s="41"/>
      <c r="C41" s="127"/>
      <c r="D41" s="128" t="s">
        <v>49</v>
      </c>
      <c r="E41" s="129"/>
      <c r="F41" s="129"/>
      <c r="G41" s="130" t="s">
        <v>50</v>
      </c>
      <c r="H41" s="131" t="s">
        <v>51</v>
      </c>
      <c r="I41" s="129"/>
      <c r="J41" s="132">
        <f>SUM(J32:J39)</f>
        <v>0</v>
      </c>
      <c r="K41" s="133"/>
      <c r="L41" s="115"/>
      <c r="S41" s="36"/>
      <c r="T41" s="36"/>
      <c r="U41" s="36"/>
      <c r="V41" s="36"/>
      <c r="W41" s="36"/>
      <c r="X41" s="36"/>
      <c r="Y41" s="36"/>
      <c r="Z41" s="36"/>
      <c r="AA41" s="36"/>
      <c r="AB41" s="36"/>
      <c r="AC41" s="36"/>
      <c r="AD41" s="36"/>
      <c r="AE41" s="36"/>
    </row>
    <row r="42" spans="1:31" s="2" customFormat="1" ht="14.45" customHeight="1">
      <c r="A42" s="36"/>
      <c r="B42" s="134"/>
      <c r="C42" s="135"/>
      <c r="D42" s="135"/>
      <c r="E42" s="135"/>
      <c r="F42" s="135"/>
      <c r="G42" s="135"/>
      <c r="H42" s="135"/>
      <c r="I42" s="135"/>
      <c r="J42" s="135"/>
      <c r="K42" s="135"/>
      <c r="L42" s="115"/>
      <c r="S42" s="36"/>
      <c r="T42" s="36"/>
      <c r="U42" s="36"/>
      <c r="V42" s="36"/>
      <c r="W42" s="36"/>
      <c r="X42" s="36"/>
      <c r="Y42" s="36"/>
      <c r="Z42" s="36"/>
      <c r="AA42" s="36"/>
      <c r="AB42" s="36"/>
      <c r="AC42" s="36"/>
      <c r="AD42" s="36"/>
      <c r="AE42" s="36"/>
    </row>
    <row r="46" spans="1:31" s="2" customFormat="1" ht="6.95" customHeight="1">
      <c r="A46" s="36"/>
      <c r="B46" s="136"/>
      <c r="C46" s="137"/>
      <c r="D46" s="137"/>
      <c r="E46" s="137"/>
      <c r="F46" s="137"/>
      <c r="G46" s="137"/>
      <c r="H46" s="137"/>
      <c r="I46" s="137"/>
      <c r="J46" s="137"/>
      <c r="K46" s="137"/>
      <c r="L46" s="115"/>
      <c r="S46" s="36"/>
      <c r="T46" s="36"/>
      <c r="U46" s="36"/>
      <c r="V46" s="36"/>
      <c r="W46" s="36"/>
      <c r="X46" s="36"/>
      <c r="Y46" s="36"/>
      <c r="Z46" s="36"/>
      <c r="AA46" s="36"/>
      <c r="AB46" s="36"/>
      <c r="AC46" s="36"/>
      <c r="AD46" s="36"/>
      <c r="AE46" s="36"/>
    </row>
    <row r="47" spans="1:31" s="2" customFormat="1" ht="24.95" customHeight="1">
      <c r="A47" s="36"/>
      <c r="B47" s="37"/>
      <c r="C47" s="25" t="s">
        <v>138</v>
      </c>
      <c r="D47" s="38"/>
      <c r="E47" s="38"/>
      <c r="F47" s="38"/>
      <c r="G47" s="38"/>
      <c r="H47" s="38"/>
      <c r="I47" s="38"/>
      <c r="J47" s="38"/>
      <c r="K47" s="38"/>
      <c r="L47" s="115"/>
      <c r="S47" s="36"/>
      <c r="T47" s="36"/>
      <c r="U47" s="36"/>
      <c r="V47" s="36"/>
      <c r="W47" s="36"/>
      <c r="X47" s="36"/>
      <c r="Y47" s="36"/>
      <c r="Z47" s="36"/>
      <c r="AA47" s="36"/>
      <c r="AB47" s="36"/>
      <c r="AC47" s="36"/>
      <c r="AD47" s="36"/>
      <c r="AE47" s="36"/>
    </row>
    <row r="48" spans="1:31" s="2" customFormat="1" ht="6.95" customHeight="1">
      <c r="A48" s="36"/>
      <c r="B48" s="37"/>
      <c r="C48" s="38"/>
      <c r="D48" s="38"/>
      <c r="E48" s="38"/>
      <c r="F48" s="38"/>
      <c r="G48" s="38"/>
      <c r="H48" s="38"/>
      <c r="I48" s="38"/>
      <c r="J48" s="38"/>
      <c r="K48" s="38"/>
      <c r="L48" s="115"/>
      <c r="S48" s="36"/>
      <c r="T48" s="36"/>
      <c r="U48" s="36"/>
      <c r="V48" s="36"/>
      <c r="W48" s="36"/>
      <c r="X48" s="36"/>
      <c r="Y48" s="36"/>
      <c r="Z48" s="36"/>
      <c r="AA48" s="36"/>
      <c r="AB48" s="36"/>
      <c r="AC48" s="36"/>
      <c r="AD48" s="36"/>
      <c r="AE48" s="36"/>
    </row>
    <row r="49" spans="1:47" s="2" customFormat="1" ht="12" customHeight="1">
      <c r="A49" s="36"/>
      <c r="B49" s="37"/>
      <c r="C49" s="31" t="s">
        <v>16</v>
      </c>
      <c r="D49" s="38"/>
      <c r="E49" s="38"/>
      <c r="F49" s="38"/>
      <c r="G49" s="38"/>
      <c r="H49" s="38"/>
      <c r="I49" s="38"/>
      <c r="J49" s="38"/>
      <c r="K49" s="38"/>
      <c r="L49" s="115"/>
      <c r="S49" s="36"/>
      <c r="T49" s="36"/>
      <c r="U49" s="36"/>
      <c r="V49" s="36"/>
      <c r="W49" s="36"/>
      <c r="X49" s="36"/>
      <c r="Y49" s="36"/>
      <c r="Z49" s="36"/>
      <c r="AA49" s="36"/>
      <c r="AB49" s="36"/>
      <c r="AC49" s="36"/>
      <c r="AD49" s="36"/>
      <c r="AE49" s="36"/>
    </row>
    <row r="50" spans="1:47" s="2" customFormat="1" ht="16.5" customHeight="1">
      <c r="A50" s="36"/>
      <c r="B50" s="37"/>
      <c r="C50" s="38"/>
      <c r="D50" s="38"/>
      <c r="E50" s="394" t="str">
        <f>E7</f>
        <v>Oprava propustků na trati odb. Moravice - Svobodné Heřmanice</v>
      </c>
      <c r="F50" s="395"/>
      <c r="G50" s="395"/>
      <c r="H50" s="395"/>
      <c r="I50" s="38"/>
      <c r="J50" s="38"/>
      <c r="K50" s="38"/>
      <c r="L50" s="115"/>
      <c r="S50" s="36"/>
      <c r="T50" s="36"/>
      <c r="U50" s="36"/>
      <c r="V50" s="36"/>
      <c r="W50" s="36"/>
      <c r="X50" s="36"/>
      <c r="Y50" s="36"/>
      <c r="Z50" s="36"/>
      <c r="AA50" s="36"/>
      <c r="AB50" s="36"/>
      <c r="AC50" s="36"/>
      <c r="AD50" s="36"/>
      <c r="AE50" s="36"/>
    </row>
    <row r="51" spans="1:47" s="1" customFormat="1" ht="12" customHeight="1">
      <c r="B51" s="23"/>
      <c r="C51" s="31" t="s">
        <v>134</v>
      </c>
      <c r="D51" s="24"/>
      <c r="E51" s="24"/>
      <c r="F51" s="24"/>
      <c r="G51" s="24"/>
      <c r="H51" s="24"/>
      <c r="I51" s="24"/>
      <c r="J51" s="24"/>
      <c r="K51" s="24"/>
      <c r="L51" s="22"/>
    </row>
    <row r="52" spans="1:47" s="2" customFormat="1" ht="16.5" customHeight="1">
      <c r="A52" s="36"/>
      <c r="B52" s="37"/>
      <c r="C52" s="38"/>
      <c r="D52" s="38"/>
      <c r="E52" s="394" t="s">
        <v>135</v>
      </c>
      <c r="F52" s="396"/>
      <c r="G52" s="396"/>
      <c r="H52" s="396"/>
      <c r="I52" s="38"/>
      <c r="J52" s="38"/>
      <c r="K52" s="38"/>
      <c r="L52" s="115"/>
      <c r="S52" s="36"/>
      <c r="T52" s="36"/>
      <c r="U52" s="36"/>
      <c r="V52" s="36"/>
      <c r="W52" s="36"/>
      <c r="X52" s="36"/>
      <c r="Y52" s="36"/>
      <c r="Z52" s="36"/>
      <c r="AA52" s="36"/>
      <c r="AB52" s="36"/>
      <c r="AC52" s="36"/>
      <c r="AD52" s="36"/>
      <c r="AE52" s="36"/>
    </row>
    <row r="53" spans="1:47" s="2" customFormat="1" ht="12" customHeight="1">
      <c r="A53" s="36"/>
      <c r="B53" s="37"/>
      <c r="C53" s="31" t="s">
        <v>136</v>
      </c>
      <c r="D53" s="38"/>
      <c r="E53" s="38"/>
      <c r="F53" s="38"/>
      <c r="G53" s="38"/>
      <c r="H53" s="38"/>
      <c r="I53" s="38"/>
      <c r="J53" s="38"/>
      <c r="K53" s="38"/>
      <c r="L53" s="115"/>
      <c r="S53" s="36"/>
      <c r="T53" s="36"/>
      <c r="U53" s="36"/>
      <c r="V53" s="36"/>
      <c r="W53" s="36"/>
      <c r="X53" s="36"/>
      <c r="Y53" s="36"/>
      <c r="Z53" s="36"/>
      <c r="AA53" s="36"/>
      <c r="AB53" s="36"/>
      <c r="AC53" s="36"/>
      <c r="AD53" s="36"/>
      <c r="AE53" s="36"/>
    </row>
    <row r="54" spans="1:47" s="2" customFormat="1" ht="16.5" customHeight="1">
      <c r="A54" s="36"/>
      <c r="B54" s="37"/>
      <c r="C54" s="38"/>
      <c r="D54" s="38"/>
      <c r="E54" s="348" t="str">
        <f>E11</f>
        <v>SO 01.1 - propustek v km 9,931 - propustek</v>
      </c>
      <c r="F54" s="396"/>
      <c r="G54" s="396"/>
      <c r="H54" s="396"/>
      <c r="I54" s="38"/>
      <c r="J54" s="38"/>
      <c r="K54" s="38"/>
      <c r="L54" s="115"/>
      <c r="S54" s="36"/>
      <c r="T54" s="36"/>
      <c r="U54" s="36"/>
      <c r="V54" s="36"/>
      <c r="W54" s="36"/>
      <c r="X54" s="36"/>
      <c r="Y54" s="36"/>
      <c r="Z54" s="36"/>
      <c r="AA54" s="36"/>
      <c r="AB54" s="36"/>
      <c r="AC54" s="36"/>
      <c r="AD54" s="36"/>
      <c r="AE54" s="36"/>
    </row>
    <row r="55" spans="1:47" s="2" customFormat="1" ht="6.95" customHeight="1">
      <c r="A55" s="36"/>
      <c r="B55" s="37"/>
      <c r="C55" s="38"/>
      <c r="D55" s="38"/>
      <c r="E55" s="38"/>
      <c r="F55" s="38"/>
      <c r="G55" s="38"/>
      <c r="H55" s="38"/>
      <c r="I55" s="38"/>
      <c r="J55" s="38"/>
      <c r="K55" s="38"/>
      <c r="L55" s="115"/>
      <c r="S55" s="36"/>
      <c r="T55" s="36"/>
      <c r="U55" s="36"/>
      <c r="V55" s="36"/>
      <c r="W55" s="36"/>
      <c r="X55" s="36"/>
      <c r="Y55" s="36"/>
      <c r="Z55" s="36"/>
      <c r="AA55" s="36"/>
      <c r="AB55" s="36"/>
      <c r="AC55" s="36"/>
      <c r="AD55" s="36"/>
      <c r="AE55" s="36"/>
    </row>
    <row r="56" spans="1:47" s="2" customFormat="1" ht="12" customHeight="1">
      <c r="A56" s="36"/>
      <c r="B56" s="37"/>
      <c r="C56" s="31" t="s">
        <v>21</v>
      </c>
      <c r="D56" s="38"/>
      <c r="E56" s="38"/>
      <c r="F56" s="29" t="str">
        <f>F14</f>
        <v>OŘ Ostrava</v>
      </c>
      <c r="G56" s="38"/>
      <c r="H56" s="38"/>
      <c r="I56" s="31" t="s">
        <v>23</v>
      </c>
      <c r="J56" s="61" t="str">
        <f>IF(J14="","",J14)</f>
        <v>10. 5. 2023</v>
      </c>
      <c r="K56" s="38"/>
      <c r="L56" s="115"/>
      <c r="S56" s="36"/>
      <c r="T56" s="36"/>
      <c r="U56" s="36"/>
      <c r="V56" s="36"/>
      <c r="W56" s="36"/>
      <c r="X56" s="36"/>
      <c r="Y56" s="36"/>
      <c r="Z56" s="36"/>
      <c r="AA56" s="36"/>
      <c r="AB56" s="36"/>
      <c r="AC56" s="36"/>
      <c r="AD56" s="36"/>
      <c r="AE56" s="36"/>
    </row>
    <row r="57" spans="1:47" s="2" customFormat="1" ht="6.95" customHeight="1">
      <c r="A57" s="36"/>
      <c r="B57" s="37"/>
      <c r="C57" s="38"/>
      <c r="D57" s="38"/>
      <c r="E57" s="38"/>
      <c r="F57" s="38"/>
      <c r="G57" s="38"/>
      <c r="H57" s="38"/>
      <c r="I57" s="38"/>
      <c r="J57" s="38"/>
      <c r="K57" s="38"/>
      <c r="L57" s="115"/>
      <c r="S57" s="36"/>
      <c r="T57" s="36"/>
      <c r="U57" s="36"/>
      <c r="V57" s="36"/>
      <c r="W57" s="36"/>
      <c r="X57" s="36"/>
      <c r="Y57" s="36"/>
      <c r="Z57" s="36"/>
      <c r="AA57" s="36"/>
      <c r="AB57" s="36"/>
      <c r="AC57" s="36"/>
      <c r="AD57" s="36"/>
      <c r="AE57" s="36"/>
    </row>
    <row r="58" spans="1:47" s="2" customFormat="1" ht="15.2" customHeight="1">
      <c r="A58" s="36"/>
      <c r="B58" s="37"/>
      <c r="C58" s="31" t="s">
        <v>25</v>
      </c>
      <c r="D58" s="38"/>
      <c r="E58" s="38"/>
      <c r="F58" s="29" t="str">
        <f>E17</f>
        <v>Správa železnic s.o. OŘ Ostrava</v>
      </c>
      <c r="G58" s="38"/>
      <c r="H58" s="38"/>
      <c r="I58" s="31" t="s">
        <v>33</v>
      </c>
      <c r="J58" s="34" t="str">
        <f>E23</f>
        <v xml:space="preserve"> </v>
      </c>
      <c r="K58" s="38"/>
      <c r="L58" s="115"/>
      <c r="S58" s="36"/>
      <c r="T58" s="36"/>
      <c r="U58" s="36"/>
      <c r="V58" s="36"/>
      <c r="W58" s="36"/>
      <c r="X58" s="36"/>
      <c r="Y58" s="36"/>
      <c r="Z58" s="36"/>
      <c r="AA58" s="36"/>
      <c r="AB58" s="36"/>
      <c r="AC58" s="36"/>
      <c r="AD58" s="36"/>
      <c r="AE58" s="36"/>
    </row>
    <row r="59" spans="1:47" s="2" customFormat="1" ht="15.2" customHeight="1">
      <c r="A59" s="36"/>
      <c r="B59" s="37"/>
      <c r="C59" s="31" t="s">
        <v>31</v>
      </c>
      <c r="D59" s="38"/>
      <c r="E59" s="38"/>
      <c r="F59" s="29" t="str">
        <f>IF(E20="","",E20)</f>
        <v>Vyplň údaj</v>
      </c>
      <c r="G59" s="38"/>
      <c r="H59" s="38"/>
      <c r="I59" s="31" t="s">
        <v>36</v>
      </c>
      <c r="J59" s="34" t="str">
        <f>E26</f>
        <v xml:space="preserve"> </v>
      </c>
      <c r="K59" s="38"/>
      <c r="L59" s="115"/>
      <c r="S59" s="36"/>
      <c r="T59" s="36"/>
      <c r="U59" s="36"/>
      <c r="V59" s="36"/>
      <c r="W59" s="36"/>
      <c r="X59" s="36"/>
      <c r="Y59" s="36"/>
      <c r="Z59" s="36"/>
      <c r="AA59" s="36"/>
      <c r="AB59" s="36"/>
      <c r="AC59" s="36"/>
      <c r="AD59" s="36"/>
      <c r="AE59" s="36"/>
    </row>
    <row r="60" spans="1:47" s="2" customFormat="1" ht="10.35" customHeight="1">
      <c r="A60" s="36"/>
      <c r="B60" s="37"/>
      <c r="C60" s="38"/>
      <c r="D60" s="38"/>
      <c r="E60" s="38"/>
      <c r="F60" s="38"/>
      <c r="G60" s="38"/>
      <c r="H60" s="38"/>
      <c r="I60" s="38"/>
      <c r="J60" s="38"/>
      <c r="K60" s="38"/>
      <c r="L60" s="115"/>
      <c r="S60" s="36"/>
      <c r="T60" s="36"/>
      <c r="U60" s="36"/>
      <c r="V60" s="36"/>
      <c r="W60" s="36"/>
      <c r="X60" s="36"/>
      <c r="Y60" s="36"/>
      <c r="Z60" s="36"/>
      <c r="AA60" s="36"/>
      <c r="AB60" s="36"/>
      <c r="AC60" s="36"/>
      <c r="AD60" s="36"/>
      <c r="AE60" s="36"/>
    </row>
    <row r="61" spans="1:47" s="2" customFormat="1" ht="29.25" customHeight="1">
      <c r="A61" s="36"/>
      <c r="B61" s="37"/>
      <c r="C61" s="138" t="s">
        <v>139</v>
      </c>
      <c r="D61" s="139"/>
      <c r="E61" s="139"/>
      <c r="F61" s="139"/>
      <c r="G61" s="139"/>
      <c r="H61" s="139"/>
      <c r="I61" s="139"/>
      <c r="J61" s="140" t="s">
        <v>140</v>
      </c>
      <c r="K61" s="139"/>
      <c r="L61" s="115"/>
      <c r="S61" s="36"/>
      <c r="T61" s="36"/>
      <c r="U61" s="36"/>
      <c r="V61" s="36"/>
      <c r="W61" s="36"/>
      <c r="X61" s="36"/>
      <c r="Y61" s="36"/>
      <c r="Z61" s="36"/>
      <c r="AA61" s="36"/>
      <c r="AB61" s="36"/>
      <c r="AC61" s="36"/>
      <c r="AD61" s="36"/>
      <c r="AE61" s="36"/>
    </row>
    <row r="62" spans="1:47" s="2" customFormat="1" ht="10.35" customHeight="1">
      <c r="A62" s="36"/>
      <c r="B62" s="37"/>
      <c r="C62" s="38"/>
      <c r="D62" s="38"/>
      <c r="E62" s="38"/>
      <c r="F62" s="38"/>
      <c r="G62" s="38"/>
      <c r="H62" s="38"/>
      <c r="I62" s="38"/>
      <c r="J62" s="38"/>
      <c r="K62" s="38"/>
      <c r="L62" s="115"/>
      <c r="S62" s="36"/>
      <c r="T62" s="36"/>
      <c r="U62" s="36"/>
      <c r="V62" s="36"/>
      <c r="W62" s="36"/>
      <c r="X62" s="36"/>
      <c r="Y62" s="36"/>
      <c r="Z62" s="36"/>
      <c r="AA62" s="36"/>
      <c r="AB62" s="36"/>
      <c r="AC62" s="36"/>
      <c r="AD62" s="36"/>
      <c r="AE62" s="36"/>
    </row>
    <row r="63" spans="1:47" s="2" customFormat="1" ht="22.9" customHeight="1">
      <c r="A63" s="36"/>
      <c r="B63" s="37"/>
      <c r="C63" s="141" t="s">
        <v>71</v>
      </c>
      <c r="D63" s="38"/>
      <c r="E63" s="38"/>
      <c r="F63" s="38"/>
      <c r="G63" s="38"/>
      <c r="H63" s="38"/>
      <c r="I63" s="38"/>
      <c r="J63" s="79">
        <f>J99</f>
        <v>0</v>
      </c>
      <c r="K63" s="38"/>
      <c r="L63" s="115"/>
      <c r="S63" s="36"/>
      <c r="T63" s="36"/>
      <c r="U63" s="36"/>
      <c r="V63" s="36"/>
      <c r="W63" s="36"/>
      <c r="X63" s="36"/>
      <c r="Y63" s="36"/>
      <c r="Z63" s="36"/>
      <c r="AA63" s="36"/>
      <c r="AB63" s="36"/>
      <c r="AC63" s="36"/>
      <c r="AD63" s="36"/>
      <c r="AE63" s="36"/>
      <c r="AU63" s="19" t="s">
        <v>141</v>
      </c>
    </row>
    <row r="64" spans="1:47" s="9" customFormat="1" ht="24.95" customHeight="1">
      <c r="B64" s="142"/>
      <c r="C64" s="143"/>
      <c r="D64" s="144" t="s">
        <v>142</v>
      </c>
      <c r="E64" s="145"/>
      <c r="F64" s="145"/>
      <c r="G64" s="145"/>
      <c r="H64" s="145"/>
      <c r="I64" s="145"/>
      <c r="J64" s="146">
        <f>J100</f>
        <v>0</v>
      </c>
      <c r="K64" s="143"/>
      <c r="L64" s="147"/>
    </row>
    <row r="65" spans="1:31" s="10" customFormat="1" ht="19.899999999999999" customHeight="1">
      <c r="B65" s="148"/>
      <c r="C65" s="99"/>
      <c r="D65" s="149" t="s">
        <v>143</v>
      </c>
      <c r="E65" s="150"/>
      <c r="F65" s="150"/>
      <c r="G65" s="150"/>
      <c r="H65" s="150"/>
      <c r="I65" s="150"/>
      <c r="J65" s="151">
        <f>J101</f>
        <v>0</v>
      </c>
      <c r="K65" s="99"/>
      <c r="L65" s="152"/>
    </row>
    <row r="66" spans="1:31" s="10" customFormat="1" ht="19.899999999999999" customHeight="1">
      <c r="B66" s="148"/>
      <c r="C66" s="99"/>
      <c r="D66" s="149" t="s">
        <v>144</v>
      </c>
      <c r="E66" s="150"/>
      <c r="F66" s="150"/>
      <c r="G66" s="150"/>
      <c r="H66" s="150"/>
      <c r="I66" s="150"/>
      <c r="J66" s="151">
        <f>J254</f>
        <v>0</v>
      </c>
      <c r="K66" s="99"/>
      <c r="L66" s="152"/>
    </row>
    <row r="67" spans="1:31" s="10" customFormat="1" ht="19.899999999999999" customHeight="1">
      <c r="B67" s="148"/>
      <c r="C67" s="99"/>
      <c r="D67" s="149" t="s">
        <v>145</v>
      </c>
      <c r="E67" s="150"/>
      <c r="F67" s="150"/>
      <c r="G67" s="150"/>
      <c r="H67" s="150"/>
      <c r="I67" s="150"/>
      <c r="J67" s="151">
        <f>J326</f>
        <v>0</v>
      </c>
      <c r="K67" s="99"/>
      <c r="L67" s="152"/>
    </row>
    <row r="68" spans="1:31" s="10" customFormat="1" ht="19.899999999999999" customHeight="1">
      <c r="B68" s="148"/>
      <c r="C68" s="99"/>
      <c r="D68" s="149" t="s">
        <v>146</v>
      </c>
      <c r="E68" s="150"/>
      <c r="F68" s="150"/>
      <c r="G68" s="150"/>
      <c r="H68" s="150"/>
      <c r="I68" s="150"/>
      <c r="J68" s="151">
        <f>J393</f>
        <v>0</v>
      </c>
      <c r="K68" s="99"/>
      <c r="L68" s="152"/>
    </row>
    <row r="69" spans="1:31" s="10" customFormat="1" ht="19.899999999999999" customHeight="1">
      <c r="B69" s="148"/>
      <c r="C69" s="99"/>
      <c r="D69" s="149" t="s">
        <v>147</v>
      </c>
      <c r="E69" s="150"/>
      <c r="F69" s="150"/>
      <c r="G69" s="150"/>
      <c r="H69" s="150"/>
      <c r="I69" s="150"/>
      <c r="J69" s="151">
        <f>J443</f>
        <v>0</v>
      </c>
      <c r="K69" s="99"/>
      <c r="L69" s="152"/>
    </row>
    <row r="70" spans="1:31" s="10" customFormat="1" ht="19.899999999999999" customHeight="1">
      <c r="B70" s="148"/>
      <c r="C70" s="99"/>
      <c r="D70" s="149" t="s">
        <v>148</v>
      </c>
      <c r="E70" s="150"/>
      <c r="F70" s="150"/>
      <c r="G70" s="150"/>
      <c r="H70" s="150"/>
      <c r="I70" s="150"/>
      <c r="J70" s="151">
        <f>J460</f>
        <v>0</v>
      </c>
      <c r="K70" s="99"/>
      <c r="L70" s="152"/>
    </row>
    <row r="71" spans="1:31" s="10" customFormat="1" ht="19.899999999999999" customHeight="1">
      <c r="B71" s="148"/>
      <c r="C71" s="99"/>
      <c r="D71" s="149" t="s">
        <v>149</v>
      </c>
      <c r="E71" s="150"/>
      <c r="F71" s="150"/>
      <c r="G71" s="150"/>
      <c r="H71" s="150"/>
      <c r="I71" s="150"/>
      <c r="J71" s="151">
        <f>J467</f>
        <v>0</v>
      </c>
      <c r="K71" s="99"/>
      <c r="L71" s="152"/>
    </row>
    <row r="72" spans="1:31" s="10" customFormat="1" ht="19.899999999999999" customHeight="1">
      <c r="B72" s="148"/>
      <c r="C72" s="99"/>
      <c r="D72" s="149" t="s">
        <v>150</v>
      </c>
      <c r="E72" s="150"/>
      <c r="F72" s="150"/>
      <c r="G72" s="150"/>
      <c r="H72" s="150"/>
      <c r="I72" s="150"/>
      <c r="J72" s="151">
        <f>J569</f>
        <v>0</v>
      </c>
      <c r="K72" s="99"/>
      <c r="L72" s="152"/>
    </row>
    <row r="73" spans="1:31" s="10" customFormat="1" ht="19.899999999999999" customHeight="1">
      <c r="B73" s="148"/>
      <c r="C73" s="99"/>
      <c r="D73" s="149" t="s">
        <v>151</v>
      </c>
      <c r="E73" s="150"/>
      <c r="F73" s="150"/>
      <c r="G73" s="150"/>
      <c r="H73" s="150"/>
      <c r="I73" s="150"/>
      <c r="J73" s="151">
        <f>J596</f>
        <v>0</v>
      </c>
      <c r="K73" s="99"/>
      <c r="L73" s="152"/>
    </row>
    <row r="74" spans="1:31" s="9" customFormat="1" ht="24.95" customHeight="1">
      <c r="B74" s="142"/>
      <c r="C74" s="143"/>
      <c r="D74" s="144" t="s">
        <v>152</v>
      </c>
      <c r="E74" s="145"/>
      <c r="F74" s="145"/>
      <c r="G74" s="145"/>
      <c r="H74" s="145"/>
      <c r="I74" s="145"/>
      <c r="J74" s="146">
        <f>J603</f>
        <v>0</v>
      </c>
      <c r="K74" s="143"/>
      <c r="L74" s="147"/>
    </row>
    <row r="75" spans="1:31" s="10" customFormat="1" ht="19.899999999999999" customHeight="1">
      <c r="B75" s="148"/>
      <c r="C75" s="99"/>
      <c r="D75" s="149" t="s">
        <v>153</v>
      </c>
      <c r="E75" s="150"/>
      <c r="F75" s="150"/>
      <c r="G75" s="150"/>
      <c r="H75" s="150"/>
      <c r="I75" s="150"/>
      <c r="J75" s="151">
        <f>J604</f>
        <v>0</v>
      </c>
      <c r="K75" s="99"/>
      <c r="L75" s="152"/>
    </row>
    <row r="76" spans="1:31" s="9" customFormat="1" ht="24.95" customHeight="1">
      <c r="B76" s="142"/>
      <c r="C76" s="143"/>
      <c r="D76" s="144" t="s">
        <v>154</v>
      </c>
      <c r="E76" s="145"/>
      <c r="F76" s="145"/>
      <c r="G76" s="145"/>
      <c r="H76" s="145"/>
      <c r="I76" s="145"/>
      <c r="J76" s="146">
        <f>J640</f>
        <v>0</v>
      </c>
      <c r="K76" s="143"/>
      <c r="L76" s="147"/>
    </row>
    <row r="77" spans="1:31" s="10" customFormat="1" ht="19.899999999999999" customHeight="1">
      <c r="B77" s="148"/>
      <c r="C77" s="99"/>
      <c r="D77" s="149" t="s">
        <v>155</v>
      </c>
      <c r="E77" s="150"/>
      <c r="F77" s="150"/>
      <c r="G77" s="150"/>
      <c r="H77" s="150"/>
      <c r="I77" s="150"/>
      <c r="J77" s="151">
        <f>J641</f>
        <v>0</v>
      </c>
      <c r="K77" s="99"/>
      <c r="L77" s="152"/>
    </row>
    <row r="78" spans="1:31" s="2" customFormat="1" ht="21.75" customHeight="1">
      <c r="A78" s="36"/>
      <c r="B78" s="37"/>
      <c r="C78" s="38"/>
      <c r="D78" s="38"/>
      <c r="E78" s="38"/>
      <c r="F78" s="38"/>
      <c r="G78" s="38"/>
      <c r="H78" s="38"/>
      <c r="I78" s="38"/>
      <c r="J78" s="38"/>
      <c r="K78" s="38"/>
      <c r="L78" s="115"/>
      <c r="S78" s="36"/>
      <c r="T78" s="36"/>
      <c r="U78" s="36"/>
      <c r="V78" s="36"/>
      <c r="W78" s="36"/>
      <c r="X78" s="36"/>
      <c r="Y78" s="36"/>
      <c r="Z78" s="36"/>
      <c r="AA78" s="36"/>
      <c r="AB78" s="36"/>
      <c r="AC78" s="36"/>
      <c r="AD78" s="36"/>
      <c r="AE78" s="36"/>
    </row>
    <row r="79" spans="1:31" s="2" customFormat="1" ht="6.95" customHeight="1">
      <c r="A79" s="36"/>
      <c r="B79" s="49"/>
      <c r="C79" s="50"/>
      <c r="D79" s="50"/>
      <c r="E79" s="50"/>
      <c r="F79" s="50"/>
      <c r="G79" s="50"/>
      <c r="H79" s="50"/>
      <c r="I79" s="50"/>
      <c r="J79" s="50"/>
      <c r="K79" s="50"/>
      <c r="L79" s="115"/>
      <c r="S79" s="36"/>
      <c r="T79" s="36"/>
      <c r="U79" s="36"/>
      <c r="V79" s="36"/>
      <c r="W79" s="36"/>
      <c r="X79" s="36"/>
      <c r="Y79" s="36"/>
      <c r="Z79" s="36"/>
      <c r="AA79" s="36"/>
      <c r="AB79" s="36"/>
      <c r="AC79" s="36"/>
      <c r="AD79" s="36"/>
      <c r="AE79" s="36"/>
    </row>
    <row r="83" spans="1:31" s="2" customFormat="1" ht="6.95" customHeight="1">
      <c r="A83" s="36"/>
      <c r="B83" s="51"/>
      <c r="C83" s="52"/>
      <c r="D83" s="52"/>
      <c r="E83" s="52"/>
      <c r="F83" s="52"/>
      <c r="G83" s="52"/>
      <c r="H83" s="52"/>
      <c r="I83" s="52"/>
      <c r="J83" s="52"/>
      <c r="K83" s="52"/>
      <c r="L83" s="115"/>
      <c r="S83" s="36"/>
      <c r="T83" s="36"/>
      <c r="U83" s="36"/>
      <c r="V83" s="36"/>
      <c r="W83" s="36"/>
      <c r="X83" s="36"/>
      <c r="Y83" s="36"/>
      <c r="Z83" s="36"/>
      <c r="AA83" s="36"/>
      <c r="AB83" s="36"/>
      <c r="AC83" s="36"/>
      <c r="AD83" s="36"/>
      <c r="AE83" s="36"/>
    </row>
    <row r="84" spans="1:31" s="2" customFormat="1" ht="24.95" customHeight="1">
      <c r="A84" s="36"/>
      <c r="B84" s="37"/>
      <c r="C84" s="25" t="s">
        <v>156</v>
      </c>
      <c r="D84" s="38"/>
      <c r="E84" s="38"/>
      <c r="F84" s="38"/>
      <c r="G84" s="38"/>
      <c r="H84" s="38"/>
      <c r="I84" s="38"/>
      <c r="J84" s="38"/>
      <c r="K84" s="38"/>
      <c r="L84" s="115"/>
      <c r="S84" s="36"/>
      <c r="T84" s="36"/>
      <c r="U84" s="36"/>
      <c r="V84" s="36"/>
      <c r="W84" s="36"/>
      <c r="X84" s="36"/>
      <c r="Y84" s="36"/>
      <c r="Z84" s="36"/>
      <c r="AA84" s="36"/>
      <c r="AB84" s="36"/>
      <c r="AC84" s="36"/>
      <c r="AD84" s="36"/>
      <c r="AE84" s="36"/>
    </row>
    <row r="85" spans="1:31" s="2" customFormat="1" ht="6.95" customHeight="1">
      <c r="A85" s="36"/>
      <c r="B85" s="37"/>
      <c r="C85" s="38"/>
      <c r="D85" s="38"/>
      <c r="E85" s="38"/>
      <c r="F85" s="38"/>
      <c r="G85" s="38"/>
      <c r="H85" s="38"/>
      <c r="I85" s="38"/>
      <c r="J85" s="38"/>
      <c r="K85" s="38"/>
      <c r="L85" s="115"/>
      <c r="S85" s="36"/>
      <c r="T85" s="36"/>
      <c r="U85" s="36"/>
      <c r="V85" s="36"/>
      <c r="W85" s="36"/>
      <c r="X85" s="36"/>
      <c r="Y85" s="36"/>
      <c r="Z85" s="36"/>
      <c r="AA85" s="36"/>
      <c r="AB85" s="36"/>
      <c r="AC85" s="36"/>
      <c r="AD85" s="36"/>
      <c r="AE85" s="36"/>
    </row>
    <row r="86" spans="1:31" s="2" customFormat="1" ht="12" customHeight="1">
      <c r="A86" s="36"/>
      <c r="B86" s="37"/>
      <c r="C86" s="31" t="s">
        <v>16</v>
      </c>
      <c r="D86" s="38"/>
      <c r="E86" s="38"/>
      <c r="F86" s="38"/>
      <c r="G86" s="38"/>
      <c r="H86" s="38"/>
      <c r="I86" s="38"/>
      <c r="J86" s="38"/>
      <c r="K86" s="38"/>
      <c r="L86" s="115"/>
      <c r="S86" s="36"/>
      <c r="T86" s="36"/>
      <c r="U86" s="36"/>
      <c r="V86" s="36"/>
      <c r="W86" s="36"/>
      <c r="X86" s="36"/>
      <c r="Y86" s="36"/>
      <c r="Z86" s="36"/>
      <c r="AA86" s="36"/>
      <c r="AB86" s="36"/>
      <c r="AC86" s="36"/>
      <c r="AD86" s="36"/>
      <c r="AE86" s="36"/>
    </row>
    <row r="87" spans="1:31" s="2" customFormat="1" ht="16.5" customHeight="1">
      <c r="A87" s="36"/>
      <c r="B87" s="37"/>
      <c r="C87" s="38"/>
      <c r="D87" s="38"/>
      <c r="E87" s="394" t="str">
        <f>E7</f>
        <v>Oprava propustků na trati odb. Moravice - Svobodné Heřmanice</v>
      </c>
      <c r="F87" s="395"/>
      <c r="G87" s="395"/>
      <c r="H87" s="395"/>
      <c r="I87" s="38"/>
      <c r="J87" s="38"/>
      <c r="K87" s="38"/>
      <c r="L87" s="115"/>
      <c r="S87" s="36"/>
      <c r="T87" s="36"/>
      <c r="U87" s="36"/>
      <c r="V87" s="36"/>
      <c r="W87" s="36"/>
      <c r="X87" s="36"/>
      <c r="Y87" s="36"/>
      <c r="Z87" s="36"/>
      <c r="AA87" s="36"/>
      <c r="AB87" s="36"/>
      <c r="AC87" s="36"/>
      <c r="AD87" s="36"/>
      <c r="AE87" s="36"/>
    </row>
    <row r="88" spans="1:31" s="1" customFormat="1" ht="12" customHeight="1">
      <c r="B88" s="23"/>
      <c r="C88" s="31" t="s">
        <v>134</v>
      </c>
      <c r="D88" s="24"/>
      <c r="E88" s="24"/>
      <c r="F88" s="24"/>
      <c r="G88" s="24"/>
      <c r="H88" s="24"/>
      <c r="I88" s="24"/>
      <c r="J88" s="24"/>
      <c r="K88" s="24"/>
      <c r="L88" s="22"/>
    </row>
    <row r="89" spans="1:31" s="2" customFormat="1" ht="16.5" customHeight="1">
      <c r="A89" s="36"/>
      <c r="B89" s="37"/>
      <c r="C89" s="38"/>
      <c r="D89" s="38"/>
      <c r="E89" s="394" t="s">
        <v>135</v>
      </c>
      <c r="F89" s="396"/>
      <c r="G89" s="396"/>
      <c r="H89" s="396"/>
      <c r="I89" s="38"/>
      <c r="J89" s="38"/>
      <c r="K89" s="38"/>
      <c r="L89" s="115"/>
      <c r="S89" s="36"/>
      <c r="T89" s="36"/>
      <c r="U89" s="36"/>
      <c r="V89" s="36"/>
      <c r="W89" s="36"/>
      <c r="X89" s="36"/>
      <c r="Y89" s="36"/>
      <c r="Z89" s="36"/>
      <c r="AA89" s="36"/>
      <c r="AB89" s="36"/>
      <c r="AC89" s="36"/>
      <c r="AD89" s="36"/>
      <c r="AE89" s="36"/>
    </row>
    <row r="90" spans="1:31" s="2" customFormat="1" ht="12" customHeight="1">
      <c r="A90" s="36"/>
      <c r="B90" s="37"/>
      <c r="C90" s="31" t="s">
        <v>136</v>
      </c>
      <c r="D90" s="38"/>
      <c r="E90" s="38"/>
      <c r="F90" s="38"/>
      <c r="G90" s="38"/>
      <c r="H90" s="38"/>
      <c r="I90" s="38"/>
      <c r="J90" s="38"/>
      <c r="K90" s="38"/>
      <c r="L90" s="115"/>
      <c r="S90" s="36"/>
      <c r="T90" s="36"/>
      <c r="U90" s="36"/>
      <c r="V90" s="36"/>
      <c r="W90" s="36"/>
      <c r="X90" s="36"/>
      <c r="Y90" s="36"/>
      <c r="Z90" s="36"/>
      <c r="AA90" s="36"/>
      <c r="AB90" s="36"/>
      <c r="AC90" s="36"/>
      <c r="AD90" s="36"/>
      <c r="AE90" s="36"/>
    </row>
    <row r="91" spans="1:31" s="2" customFormat="1" ht="16.5" customHeight="1">
      <c r="A91" s="36"/>
      <c r="B91" s="37"/>
      <c r="C91" s="38"/>
      <c r="D91" s="38"/>
      <c r="E91" s="348" t="str">
        <f>E11</f>
        <v>SO 01.1 - propustek v km 9,931 - propustek</v>
      </c>
      <c r="F91" s="396"/>
      <c r="G91" s="396"/>
      <c r="H91" s="396"/>
      <c r="I91" s="38"/>
      <c r="J91" s="38"/>
      <c r="K91" s="38"/>
      <c r="L91" s="115"/>
      <c r="S91" s="36"/>
      <c r="T91" s="36"/>
      <c r="U91" s="36"/>
      <c r="V91" s="36"/>
      <c r="W91" s="36"/>
      <c r="X91" s="36"/>
      <c r="Y91" s="36"/>
      <c r="Z91" s="36"/>
      <c r="AA91" s="36"/>
      <c r="AB91" s="36"/>
      <c r="AC91" s="36"/>
      <c r="AD91" s="36"/>
      <c r="AE91" s="36"/>
    </row>
    <row r="92" spans="1:31" s="2" customFormat="1" ht="6.95" customHeight="1">
      <c r="A92" s="36"/>
      <c r="B92" s="37"/>
      <c r="C92" s="38"/>
      <c r="D92" s="38"/>
      <c r="E92" s="38"/>
      <c r="F92" s="38"/>
      <c r="G92" s="38"/>
      <c r="H92" s="38"/>
      <c r="I92" s="38"/>
      <c r="J92" s="38"/>
      <c r="K92" s="38"/>
      <c r="L92" s="115"/>
      <c r="S92" s="36"/>
      <c r="T92" s="36"/>
      <c r="U92" s="36"/>
      <c r="V92" s="36"/>
      <c r="W92" s="36"/>
      <c r="X92" s="36"/>
      <c r="Y92" s="36"/>
      <c r="Z92" s="36"/>
      <c r="AA92" s="36"/>
      <c r="AB92" s="36"/>
      <c r="AC92" s="36"/>
      <c r="AD92" s="36"/>
      <c r="AE92" s="36"/>
    </row>
    <row r="93" spans="1:31" s="2" customFormat="1" ht="12" customHeight="1">
      <c r="A93" s="36"/>
      <c r="B93" s="37"/>
      <c r="C93" s="31" t="s">
        <v>21</v>
      </c>
      <c r="D93" s="38"/>
      <c r="E93" s="38"/>
      <c r="F93" s="29" t="str">
        <f>F14</f>
        <v>OŘ Ostrava</v>
      </c>
      <c r="G93" s="38"/>
      <c r="H93" s="38"/>
      <c r="I93" s="31" t="s">
        <v>23</v>
      </c>
      <c r="J93" s="61" t="str">
        <f>IF(J14="","",J14)</f>
        <v>10. 5. 2023</v>
      </c>
      <c r="K93" s="38"/>
      <c r="L93" s="115"/>
      <c r="S93" s="36"/>
      <c r="T93" s="36"/>
      <c r="U93" s="36"/>
      <c r="V93" s="36"/>
      <c r="W93" s="36"/>
      <c r="X93" s="36"/>
      <c r="Y93" s="36"/>
      <c r="Z93" s="36"/>
      <c r="AA93" s="36"/>
      <c r="AB93" s="36"/>
      <c r="AC93" s="36"/>
      <c r="AD93" s="36"/>
      <c r="AE93" s="36"/>
    </row>
    <row r="94" spans="1:31" s="2" customFormat="1" ht="6.95" customHeight="1">
      <c r="A94" s="36"/>
      <c r="B94" s="37"/>
      <c r="C94" s="38"/>
      <c r="D94" s="38"/>
      <c r="E94" s="38"/>
      <c r="F94" s="38"/>
      <c r="G94" s="38"/>
      <c r="H94" s="38"/>
      <c r="I94" s="38"/>
      <c r="J94" s="38"/>
      <c r="K94" s="38"/>
      <c r="L94" s="115"/>
      <c r="S94" s="36"/>
      <c r="T94" s="36"/>
      <c r="U94" s="36"/>
      <c r="V94" s="36"/>
      <c r="W94" s="36"/>
      <c r="X94" s="36"/>
      <c r="Y94" s="36"/>
      <c r="Z94" s="36"/>
      <c r="AA94" s="36"/>
      <c r="AB94" s="36"/>
      <c r="AC94" s="36"/>
      <c r="AD94" s="36"/>
      <c r="AE94" s="36"/>
    </row>
    <row r="95" spans="1:31" s="2" customFormat="1" ht="15.2" customHeight="1">
      <c r="A95" s="36"/>
      <c r="B95" s="37"/>
      <c r="C95" s="31" t="s">
        <v>25</v>
      </c>
      <c r="D95" s="38"/>
      <c r="E95" s="38"/>
      <c r="F95" s="29" t="str">
        <f>E17</f>
        <v>Správa železnic s.o. OŘ Ostrava</v>
      </c>
      <c r="G95" s="38"/>
      <c r="H95" s="38"/>
      <c r="I95" s="31" t="s">
        <v>33</v>
      </c>
      <c r="J95" s="34" t="str">
        <f>E23</f>
        <v xml:space="preserve"> </v>
      </c>
      <c r="K95" s="38"/>
      <c r="L95" s="115"/>
      <c r="S95" s="36"/>
      <c r="T95" s="36"/>
      <c r="U95" s="36"/>
      <c r="V95" s="36"/>
      <c r="W95" s="36"/>
      <c r="X95" s="36"/>
      <c r="Y95" s="36"/>
      <c r="Z95" s="36"/>
      <c r="AA95" s="36"/>
      <c r="AB95" s="36"/>
      <c r="AC95" s="36"/>
      <c r="AD95" s="36"/>
      <c r="AE95" s="36"/>
    </row>
    <row r="96" spans="1:31" s="2" customFormat="1" ht="15.2" customHeight="1">
      <c r="A96" s="36"/>
      <c r="B96" s="37"/>
      <c r="C96" s="31" t="s">
        <v>31</v>
      </c>
      <c r="D96" s="38"/>
      <c r="E96" s="38"/>
      <c r="F96" s="29" t="str">
        <f>IF(E20="","",E20)</f>
        <v>Vyplň údaj</v>
      </c>
      <c r="G96" s="38"/>
      <c r="H96" s="38"/>
      <c r="I96" s="31" t="s">
        <v>36</v>
      </c>
      <c r="J96" s="34" t="str">
        <f>E26</f>
        <v xml:space="preserve"> </v>
      </c>
      <c r="K96" s="38"/>
      <c r="L96" s="115"/>
      <c r="S96" s="36"/>
      <c r="T96" s="36"/>
      <c r="U96" s="36"/>
      <c r="V96" s="36"/>
      <c r="W96" s="36"/>
      <c r="X96" s="36"/>
      <c r="Y96" s="36"/>
      <c r="Z96" s="36"/>
      <c r="AA96" s="36"/>
      <c r="AB96" s="36"/>
      <c r="AC96" s="36"/>
      <c r="AD96" s="36"/>
      <c r="AE96" s="36"/>
    </row>
    <row r="97" spans="1:65" s="2" customFormat="1" ht="10.35" customHeight="1">
      <c r="A97" s="36"/>
      <c r="B97" s="37"/>
      <c r="C97" s="38"/>
      <c r="D97" s="38"/>
      <c r="E97" s="38"/>
      <c r="F97" s="38"/>
      <c r="G97" s="38"/>
      <c r="H97" s="38"/>
      <c r="I97" s="38"/>
      <c r="J97" s="38"/>
      <c r="K97" s="38"/>
      <c r="L97" s="115"/>
      <c r="S97" s="36"/>
      <c r="T97" s="36"/>
      <c r="U97" s="36"/>
      <c r="V97" s="36"/>
      <c r="W97" s="36"/>
      <c r="X97" s="36"/>
      <c r="Y97" s="36"/>
      <c r="Z97" s="36"/>
      <c r="AA97" s="36"/>
      <c r="AB97" s="36"/>
      <c r="AC97" s="36"/>
      <c r="AD97" s="36"/>
      <c r="AE97" s="36"/>
    </row>
    <row r="98" spans="1:65" s="11" customFormat="1" ht="29.25" customHeight="1">
      <c r="A98" s="153"/>
      <c r="B98" s="154"/>
      <c r="C98" s="155" t="s">
        <v>157</v>
      </c>
      <c r="D98" s="156" t="s">
        <v>58</v>
      </c>
      <c r="E98" s="156" t="s">
        <v>54</v>
      </c>
      <c r="F98" s="156" t="s">
        <v>55</v>
      </c>
      <c r="G98" s="156" t="s">
        <v>158</v>
      </c>
      <c r="H98" s="156" t="s">
        <v>159</v>
      </c>
      <c r="I98" s="156" t="s">
        <v>160</v>
      </c>
      <c r="J98" s="156" t="s">
        <v>140</v>
      </c>
      <c r="K98" s="157" t="s">
        <v>161</v>
      </c>
      <c r="L98" s="158"/>
      <c r="M98" s="70" t="s">
        <v>19</v>
      </c>
      <c r="N98" s="71" t="s">
        <v>43</v>
      </c>
      <c r="O98" s="71" t="s">
        <v>162</v>
      </c>
      <c r="P98" s="71" t="s">
        <v>163</v>
      </c>
      <c r="Q98" s="71" t="s">
        <v>164</v>
      </c>
      <c r="R98" s="71" t="s">
        <v>165</v>
      </c>
      <c r="S98" s="71" t="s">
        <v>166</v>
      </c>
      <c r="T98" s="72" t="s">
        <v>167</v>
      </c>
      <c r="U98" s="153"/>
      <c r="V98" s="153"/>
      <c r="W98" s="153"/>
      <c r="X98" s="153"/>
      <c r="Y98" s="153"/>
      <c r="Z98" s="153"/>
      <c r="AA98" s="153"/>
      <c r="AB98" s="153"/>
      <c r="AC98" s="153"/>
      <c r="AD98" s="153"/>
      <c r="AE98" s="153"/>
    </row>
    <row r="99" spans="1:65" s="2" customFormat="1" ht="22.9" customHeight="1">
      <c r="A99" s="36"/>
      <c r="B99" s="37"/>
      <c r="C99" s="77" t="s">
        <v>168</v>
      </c>
      <c r="D99" s="38"/>
      <c r="E99" s="38"/>
      <c r="F99" s="38"/>
      <c r="G99" s="38"/>
      <c r="H99" s="38"/>
      <c r="I99" s="38"/>
      <c r="J99" s="159">
        <f>BK99</f>
        <v>0</v>
      </c>
      <c r="K99" s="38"/>
      <c r="L99" s="41"/>
      <c r="M99" s="73"/>
      <c r="N99" s="160"/>
      <c r="O99" s="74"/>
      <c r="P99" s="161">
        <f>P100+P603+P640</f>
        <v>0</v>
      </c>
      <c r="Q99" s="74"/>
      <c r="R99" s="161">
        <f>R100+R603+R640</f>
        <v>247.84614809999997</v>
      </c>
      <c r="S99" s="74"/>
      <c r="T99" s="162">
        <f>T100+T603+T640</f>
        <v>37.474454999999999</v>
      </c>
      <c r="U99" s="36"/>
      <c r="V99" s="36"/>
      <c r="W99" s="36"/>
      <c r="X99" s="36"/>
      <c r="Y99" s="36"/>
      <c r="Z99" s="36"/>
      <c r="AA99" s="36"/>
      <c r="AB99" s="36"/>
      <c r="AC99" s="36"/>
      <c r="AD99" s="36"/>
      <c r="AE99" s="36"/>
      <c r="AT99" s="19" t="s">
        <v>72</v>
      </c>
      <c r="AU99" s="19" t="s">
        <v>141</v>
      </c>
      <c r="BK99" s="163">
        <f>BK100+BK603+BK640</f>
        <v>0</v>
      </c>
    </row>
    <row r="100" spans="1:65" s="12" customFormat="1" ht="25.9" customHeight="1">
      <c r="B100" s="164"/>
      <c r="C100" s="165"/>
      <c r="D100" s="166" t="s">
        <v>72</v>
      </c>
      <c r="E100" s="167" t="s">
        <v>169</v>
      </c>
      <c r="F100" s="167" t="s">
        <v>170</v>
      </c>
      <c r="G100" s="165"/>
      <c r="H100" s="165"/>
      <c r="I100" s="168"/>
      <c r="J100" s="169">
        <f>BK100</f>
        <v>0</v>
      </c>
      <c r="K100" s="165"/>
      <c r="L100" s="170"/>
      <c r="M100" s="171"/>
      <c r="N100" s="172"/>
      <c r="O100" s="172"/>
      <c r="P100" s="173">
        <f>P101+P254+P326+P393+P443+P460+P467+P569+P596</f>
        <v>0</v>
      </c>
      <c r="Q100" s="172"/>
      <c r="R100" s="173">
        <f>R101+R254+R326+R393+R443+R460+R467+R569+R596</f>
        <v>247.77714809999998</v>
      </c>
      <c r="S100" s="172"/>
      <c r="T100" s="174">
        <f>T101+T254+T326+T393+T443+T460+T467+T569+T596</f>
        <v>37.474454999999999</v>
      </c>
      <c r="AR100" s="175" t="s">
        <v>80</v>
      </c>
      <c r="AT100" s="176" t="s">
        <v>72</v>
      </c>
      <c r="AU100" s="176" t="s">
        <v>73</v>
      </c>
      <c r="AY100" s="175" t="s">
        <v>171</v>
      </c>
      <c r="BK100" s="177">
        <f>BK101+BK254+BK326+BK393+BK443+BK460+BK467+BK569+BK596</f>
        <v>0</v>
      </c>
    </row>
    <row r="101" spans="1:65" s="12" customFormat="1" ht="22.9" customHeight="1">
      <c r="B101" s="164"/>
      <c r="C101" s="165"/>
      <c r="D101" s="166" t="s">
        <v>72</v>
      </c>
      <c r="E101" s="178" t="s">
        <v>80</v>
      </c>
      <c r="F101" s="178" t="s">
        <v>172</v>
      </c>
      <c r="G101" s="165"/>
      <c r="H101" s="165"/>
      <c r="I101" s="168"/>
      <c r="J101" s="179">
        <f>BK101</f>
        <v>0</v>
      </c>
      <c r="K101" s="165"/>
      <c r="L101" s="170"/>
      <c r="M101" s="171"/>
      <c r="N101" s="172"/>
      <c r="O101" s="172"/>
      <c r="P101" s="173">
        <f>SUM(P102:P253)</f>
        <v>0</v>
      </c>
      <c r="Q101" s="172"/>
      <c r="R101" s="173">
        <f>SUM(R102:R253)</f>
        <v>2.8080000000000002E-3</v>
      </c>
      <c r="S101" s="172"/>
      <c r="T101" s="174">
        <f>SUM(T102:T253)</f>
        <v>0</v>
      </c>
      <c r="AR101" s="175" t="s">
        <v>80</v>
      </c>
      <c r="AT101" s="176" t="s">
        <v>72</v>
      </c>
      <c r="AU101" s="176" t="s">
        <v>80</v>
      </c>
      <c r="AY101" s="175" t="s">
        <v>171</v>
      </c>
      <c r="BK101" s="177">
        <f>SUM(BK102:BK253)</f>
        <v>0</v>
      </c>
    </row>
    <row r="102" spans="1:65" s="2" customFormat="1" ht="21.75" customHeight="1">
      <c r="A102" s="36"/>
      <c r="B102" s="37"/>
      <c r="C102" s="180" t="s">
        <v>80</v>
      </c>
      <c r="D102" s="180" t="s">
        <v>173</v>
      </c>
      <c r="E102" s="181" t="s">
        <v>174</v>
      </c>
      <c r="F102" s="182" t="s">
        <v>175</v>
      </c>
      <c r="G102" s="183" t="s">
        <v>176</v>
      </c>
      <c r="H102" s="184">
        <v>160</v>
      </c>
      <c r="I102" s="185"/>
      <c r="J102" s="186">
        <f>ROUND(I102*H102,2)</f>
        <v>0</v>
      </c>
      <c r="K102" s="182" t="s">
        <v>177</v>
      </c>
      <c r="L102" s="41"/>
      <c r="M102" s="187" t="s">
        <v>19</v>
      </c>
      <c r="N102" s="188" t="s">
        <v>44</v>
      </c>
      <c r="O102" s="66"/>
      <c r="P102" s="189">
        <f>O102*H102</f>
        <v>0</v>
      </c>
      <c r="Q102" s="189">
        <v>0</v>
      </c>
      <c r="R102" s="189">
        <f>Q102*H102</f>
        <v>0</v>
      </c>
      <c r="S102" s="189">
        <v>0</v>
      </c>
      <c r="T102" s="190">
        <f>S102*H102</f>
        <v>0</v>
      </c>
      <c r="U102" s="36"/>
      <c r="V102" s="36"/>
      <c r="W102" s="36"/>
      <c r="X102" s="36"/>
      <c r="Y102" s="36"/>
      <c r="Z102" s="36"/>
      <c r="AA102" s="36"/>
      <c r="AB102" s="36"/>
      <c r="AC102" s="36"/>
      <c r="AD102" s="36"/>
      <c r="AE102" s="36"/>
      <c r="AR102" s="191" t="s">
        <v>178</v>
      </c>
      <c r="AT102" s="191" t="s">
        <v>173</v>
      </c>
      <c r="AU102" s="191" t="s">
        <v>82</v>
      </c>
      <c r="AY102" s="19" t="s">
        <v>171</v>
      </c>
      <c r="BE102" s="192">
        <f>IF(N102="základní",J102,0)</f>
        <v>0</v>
      </c>
      <c r="BF102" s="192">
        <f>IF(N102="snížená",J102,0)</f>
        <v>0</v>
      </c>
      <c r="BG102" s="192">
        <f>IF(N102="zákl. přenesená",J102,0)</f>
        <v>0</v>
      </c>
      <c r="BH102" s="192">
        <f>IF(N102="sníž. přenesená",J102,0)</f>
        <v>0</v>
      </c>
      <c r="BI102" s="192">
        <f>IF(N102="nulová",J102,0)</f>
        <v>0</v>
      </c>
      <c r="BJ102" s="19" t="s">
        <v>80</v>
      </c>
      <c r="BK102" s="192">
        <f>ROUND(I102*H102,2)</f>
        <v>0</v>
      </c>
      <c r="BL102" s="19" t="s">
        <v>178</v>
      </c>
      <c r="BM102" s="191" t="s">
        <v>179</v>
      </c>
    </row>
    <row r="103" spans="1:65" s="2" customFormat="1" ht="19.5">
      <c r="A103" s="36"/>
      <c r="B103" s="37"/>
      <c r="C103" s="38"/>
      <c r="D103" s="193" t="s">
        <v>180</v>
      </c>
      <c r="E103" s="38"/>
      <c r="F103" s="194" t="s">
        <v>181</v>
      </c>
      <c r="G103" s="38"/>
      <c r="H103" s="38"/>
      <c r="I103" s="195"/>
      <c r="J103" s="38"/>
      <c r="K103" s="38"/>
      <c r="L103" s="41"/>
      <c r="M103" s="196"/>
      <c r="N103" s="197"/>
      <c r="O103" s="66"/>
      <c r="P103" s="66"/>
      <c r="Q103" s="66"/>
      <c r="R103" s="66"/>
      <c r="S103" s="66"/>
      <c r="T103" s="67"/>
      <c r="U103" s="36"/>
      <c r="V103" s="36"/>
      <c r="W103" s="36"/>
      <c r="X103" s="36"/>
      <c r="Y103" s="36"/>
      <c r="Z103" s="36"/>
      <c r="AA103" s="36"/>
      <c r="AB103" s="36"/>
      <c r="AC103" s="36"/>
      <c r="AD103" s="36"/>
      <c r="AE103" s="36"/>
      <c r="AT103" s="19" t="s">
        <v>180</v>
      </c>
      <c r="AU103" s="19" t="s">
        <v>82</v>
      </c>
    </row>
    <row r="104" spans="1:65" s="2" customFormat="1" ht="11.25">
      <c r="A104" s="36"/>
      <c r="B104" s="37"/>
      <c r="C104" s="38"/>
      <c r="D104" s="198" t="s">
        <v>182</v>
      </c>
      <c r="E104" s="38"/>
      <c r="F104" s="199" t="s">
        <v>183</v>
      </c>
      <c r="G104" s="38"/>
      <c r="H104" s="38"/>
      <c r="I104" s="195"/>
      <c r="J104" s="38"/>
      <c r="K104" s="38"/>
      <c r="L104" s="41"/>
      <c r="M104" s="196"/>
      <c r="N104" s="197"/>
      <c r="O104" s="66"/>
      <c r="P104" s="66"/>
      <c r="Q104" s="66"/>
      <c r="R104" s="66"/>
      <c r="S104" s="66"/>
      <c r="T104" s="67"/>
      <c r="U104" s="36"/>
      <c r="V104" s="36"/>
      <c r="W104" s="36"/>
      <c r="X104" s="36"/>
      <c r="Y104" s="36"/>
      <c r="Z104" s="36"/>
      <c r="AA104" s="36"/>
      <c r="AB104" s="36"/>
      <c r="AC104" s="36"/>
      <c r="AD104" s="36"/>
      <c r="AE104" s="36"/>
      <c r="AT104" s="19" t="s">
        <v>182</v>
      </c>
      <c r="AU104" s="19" t="s">
        <v>82</v>
      </c>
    </row>
    <row r="105" spans="1:65" s="13" customFormat="1" ht="11.25">
      <c r="B105" s="200"/>
      <c r="C105" s="201"/>
      <c r="D105" s="193" t="s">
        <v>184</v>
      </c>
      <c r="E105" s="202" t="s">
        <v>19</v>
      </c>
      <c r="F105" s="203" t="s">
        <v>185</v>
      </c>
      <c r="G105" s="201"/>
      <c r="H105" s="202" t="s">
        <v>19</v>
      </c>
      <c r="I105" s="204"/>
      <c r="J105" s="201"/>
      <c r="K105" s="201"/>
      <c r="L105" s="205"/>
      <c r="M105" s="206"/>
      <c r="N105" s="207"/>
      <c r="O105" s="207"/>
      <c r="P105" s="207"/>
      <c r="Q105" s="207"/>
      <c r="R105" s="207"/>
      <c r="S105" s="207"/>
      <c r="T105" s="208"/>
      <c r="AT105" s="209" t="s">
        <v>184</v>
      </c>
      <c r="AU105" s="209" t="s">
        <v>82</v>
      </c>
      <c r="AV105" s="13" t="s">
        <v>80</v>
      </c>
      <c r="AW105" s="13" t="s">
        <v>35</v>
      </c>
      <c r="AX105" s="13" t="s">
        <v>73</v>
      </c>
      <c r="AY105" s="209" t="s">
        <v>171</v>
      </c>
    </row>
    <row r="106" spans="1:65" s="14" customFormat="1" ht="11.25">
      <c r="B106" s="210"/>
      <c r="C106" s="211"/>
      <c r="D106" s="193" t="s">
        <v>184</v>
      </c>
      <c r="E106" s="212" t="s">
        <v>19</v>
      </c>
      <c r="F106" s="213" t="s">
        <v>186</v>
      </c>
      <c r="G106" s="211"/>
      <c r="H106" s="214">
        <v>60</v>
      </c>
      <c r="I106" s="215"/>
      <c r="J106" s="211"/>
      <c r="K106" s="211"/>
      <c r="L106" s="216"/>
      <c r="M106" s="217"/>
      <c r="N106" s="218"/>
      <c r="O106" s="218"/>
      <c r="P106" s="218"/>
      <c r="Q106" s="218"/>
      <c r="R106" s="218"/>
      <c r="S106" s="218"/>
      <c r="T106" s="219"/>
      <c r="AT106" s="220" t="s">
        <v>184</v>
      </c>
      <c r="AU106" s="220" t="s">
        <v>82</v>
      </c>
      <c r="AV106" s="14" t="s">
        <v>82</v>
      </c>
      <c r="AW106" s="14" t="s">
        <v>35</v>
      </c>
      <c r="AX106" s="14" t="s">
        <v>73</v>
      </c>
      <c r="AY106" s="220" t="s">
        <v>171</v>
      </c>
    </row>
    <row r="107" spans="1:65" s="13" customFormat="1" ht="11.25">
      <c r="B107" s="200"/>
      <c r="C107" s="201"/>
      <c r="D107" s="193" t="s">
        <v>184</v>
      </c>
      <c r="E107" s="202" t="s">
        <v>19</v>
      </c>
      <c r="F107" s="203" t="s">
        <v>187</v>
      </c>
      <c r="G107" s="201"/>
      <c r="H107" s="202" t="s">
        <v>19</v>
      </c>
      <c r="I107" s="204"/>
      <c r="J107" s="201"/>
      <c r="K107" s="201"/>
      <c r="L107" s="205"/>
      <c r="M107" s="206"/>
      <c r="N107" s="207"/>
      <c r="O107" s="207"/>
      <c r="P107" s="207"/>
      <c r="Q107" s="207"/>
      <c r="R107" s="207"/>
      <c r="S107" s="207"/>
      <c r="T107" s="208"/>
      <c r="AT107" s="209" t="s">
        <v>184</v>
      </c>
      <c r="AU107" s="209" t="s">
        <v>82</v>
      </c>
      <c r="AV107" s="13" t="s">
        <v>80</v>
      </c>
      <c r="AW107" s="13" t="s">
        <v>35</v>
      </c>
      <c r="AX107" s="13" t="s">
        <v>73</v>
      </c>
      <c r="AY107" s="209" t="s">
        <v>171</v>
      </c>
    </row>
    <row r="108" spans="1:65" s="14" customFormat="1" ht="11.25">
      <c r="B108" s="210"/>
      <c r="C108" s="211"/>
      <c r="D108" s="193" t="s">
        <v>184</v>
      </c>
      <c r="E108" s="212" t="s">
        <v>19</v>
      </c>
      <c r="F108" s="213" t="s">
        <v>188</v>
      </c>
      <c r="G108" s="211"/>
      <c r="H108" s="214">
        <v>100</v>
      </c>
      <c r="I108" s="215"/>
      <c r="J108" s="211"/>
      <c r="K108" s="211"/>
      <c r="L108" s="216"/>
      <c r="M108" s="217"/>
      <c r="N108" s="218"/>
      <c r="O108" s="218"/>
      <c r="P108" s="218"/>
      <c r="Q108" s="218"/>
      <c r="R108" s="218"/>
      <c r="S108" s="218"/>
      <c r="T108" s="219"/>
      <c r="AT108" s="220" t="s">
        <v>184</v>
      </c>
      <c r="AU108" s="220" t="s">
        <v>82</v>
      </c>
      <c r="AV108" s="14" t="s">
        <v>82</v>
      </c>
      <c r="AW108" s="14" t="s">
        <v>35</v>
      </c>
      <c r="AX108" s="14" t="s">
        <v>73</v>
      </c>
      <c r="AY108" s="220" t="s">
        <v>171</v>
      </c>
    </row>
    <row r="109" spans="1:65" s="15" customFormat="1" ht="11.25">
      <c r="B109" s="221"/>
      <c r="C109" s="222"/>
      <c r="D109" s="193" t="s">
        <v>184</v>
      </c>
      <c r="E109" s="223" t="s">
        <v>19</v>
      </c>
      <c r="F109" s="224" t="s">
        <v>189</v>
      </c>
      <c r="G109" s="222"/>
      <c r="H109" s="225">
        <v>160</v>
      </c>
      <c r="I109" s="226"/>
      <c r="J109" s="222"/>
      <c r="K109" s="222"/>
      <c r="L109" s="227"/>
      <c r="M109" s="228"/>
      <c r="N109" s="229"/>
      <c r="O109" s="229"/>
      <c r="P109" s="229"/>
      <c r="Q109" s="229"/>
      <c r="R109" s="229"/>
      <c r="S109" s="229"/>
      <c r="T109" s="230"/>
      <c r="AT109" s="231" t="s">
        <v>184</v>
      </c>
      <c r="AU109" s="231" t="s">
        <v>82</v>
      </c>
      <c r="AV109" s="15" t="s">
        <v>178</v>
      </c>
      <c r="AW109" s="15" t="s">
        <v>35</v>
      </c>
      <c r="AX109" s="15" t="s">
        <v>80</v>
      </c>
      <c r="AY109" s="231" t="s">
        <v>171</v>
      </c>
    </row>
    <row r="110" spans="1:65" s="2" customFormat="1" ht="33" customHeight="1">
      <c r="A110" s="36"/>
      <c r="B110" s="37"/>
      <c r="C110" s="180" t="s">
        <v>82</v>
      </c>
      <c r="D110" s="180" t="s">
        <v>173</v>
      </c>
      <c r="E110" s="181" t="s">
        <v>190</v>
      </c>
      <c r="F110" s="182" t="s">
        <v>191</v>
      </c>
      <c r="G110" s="183" t="s">
        <v>176</v>
      </c>
      <c r="H110" s="184">
        <v>9</v>
      </c>
      <c r="I110" s="185"/>
      <c r="J110" s="186">
        <f>ROUND(I110*H110,2)</f>
        <v>0</v>
      </c>
      <c r="K110" s="182" t="s">
        <v>177</v>
      </c>
      <c r="L110" s="41"/>
      <c r="M110" s="187" t="s">
        <v>19</v>
      </c>
      <c r="N110" s="188" t="s">
        <v>44</v>
      </c>
      <c r="O110" s="66"/>
      <c r="P110" s="189">
        <f>O110*H110</f>
        <v>0</v>
      </c>
      <c r="Q110" s="189">
        <v>0</v>
      </c>
      <c r="R110" s="189">
        <f>Q110*H110</f>
        <v>0</v>
      </c>
      <c r="S110" s="189">
        <v>0</v>
      </c>
      <c r="T110" s="190">
        <f>S110*H110</f>
        <v>0</v>
      </c>
      <c r="U110" s="36"/>
      <c r="V110" s="36"/>
      <c r="W110" s="36"/>
      <c r="X110" s="36"/>
      <c r="Y110" s="36"/>
      <c r="Z110" s="36"/>
      <c r="AA110" s="36"/>
      <c r="AB110" s="36"/>
      <c r="AC110" s="36"/>
      <c r="AD110" s="36"/>
      <c r="AE110" s="36"/>
      <c r="AR110" s="191" t="s">
        <v>178</v>
      </c>
      <c r="AT110" s="191" t="s">
        <v>173</v>
      </c>
      <c r="AU110" s="191" t="s">
        <v>82</v>
      </c>
      <c r="AY110" s="19" t="s">
        <v>171</v>
      </c>
      <c r="BE110" s="192">
        <f>IF(N110="základní",J110,0)</f>
        <v>0</v>
      </c>
      <c r="BF110" s="192">
        <f>IF(N110="snížená",J110,0)</f>
        <v>0</v>
      </c>
      <c r="BG110" s="192">
        <f>IF(N110="zákl. přenesená",J110,0)</f>
        <v>0</v>
      </c>
      <c r="BH110" s="192">
        <f>IF(N110="sníž. přenesená",J110,0)</f>
        <v>0</v>
      </c>
      <c r="BI110" s="192">
        <f>IF(N110="nulová",J110,0)</f>
        <v>0</v>
      </c>
      <c r="BJ110" s="19" t="s">
        <v>80</v>
      </c>
      <c r="BK110" s="192">
        <f>ROUND(I110*H110,2)</f>
        <v>0</v>
      </c>
      <c r="BL110" s="19" t="s">
        <v>178</v>
      </c>
      <c r="BM110" s="191" t="s">
        <v>192</v>
      </c>
    </row>
    <row r="111" spans="1:65" s="2" customFormat="1" ht="29.25">
      <c r="A111" s="36"/>
      <c r="B111" s="37"/>
      <c r="C111" s="38"/>
      <c r="D111" s="193" t="s">
        <v>180</v>
      </c>
      <c r="E111" s="38"/>
      <c r="F111" s="194" t="s">
        <v>193</v>
      </c>
      <c r="G111" s="38"/>
      <c r="H111" s="38"/>
      <c r="I111" s="195"/>
      <c r="J111" s="38"/>
      <c r="K111" s="38"/>
      <c r="L111" s="41"/>
      <c r="M111" s="196"/>
      <c r="N111" s="197"/>
      <c r="O111" s="66"/>
      <c r="P111" s="66"/>
      <c r="Q111" s="66"/>
      <c r="R111" s="66"/>
      <c r="S111" s="66"/>
      <c r="T111" s="67"/>
      <c r="U111" s="36"/>
      <c r="V111" s="36"/>
      <c r="W111" s="36"/>
      <c r="X111" s="36"/>
      <c r="Y111" s="36"/>
      <c r="Z111" s="36"/>
      <c r="AA111" s="36"/>
      <c r="AB111" s="36"/>
      <c r="AC111" s="36"/>
      <c r="AD111" s="36"/>
      <c r="AE111" s="36"/>
      <c r="AT111" s="19" t="s">
        <v>180</v>
      </c>
      <c r="AU111" s="19" t="s">
        <v>82</v>
      </c>
    </row>
    <row r="112" spans="1:65" s="2" customFormat="1" ht="11.25">
      <c r="A112" s="36"/>
      <c r="B112" s="37"/>
      <c r="C112" s="38"/>
      <c r="D112" s="198" t="s">
        <v>182</v>
      </c>
      <c r="E112" s="38"/>
      <c r="F112" s="199" t="s">
        <v>194</v>
      </c>
      <c r="G112" s="38"/>
      <c r="H112" s="38"/>
      <c r="I112" s="195"/>
      <c r="J112" s="38"/>
      <c r="K112" s="38"/>
      <c r="L112" s="41"/>
      <c r="M112" s="196"/>
      <c r="N112" s="197"/>
      <c r="O112" s="66"/>
      <c r="P112" s="66"/>
      <c r="Q112" s="66"/>
      <c r="R112" s="66"/>
      <c r="S112" s="66"/>
      <c r="T112" s="67"/>
      <c r="U112" s="36"/>
      <c r="V112" s="36"/>
      <c r="W112" s="36"/>
      <c r="X112" s="36"/>
      <c r="Y112" s="36"/>
      <c r="Z112" s="36"/>
      <c r="AA112" s="36"/>
      <c r="AB112" s="36"/>
      <c r="AC112" s="36"/>
      <c r="AD112" s="36"/>
      <c r="AE112" s="36"/>
      <c r="AT112" s="19" t="s">
        <v>182</v>
      </c>
      <c r="AU112" s="19" t="s">
        <v>82</v>
      </c>
    </row>
    <row r="113" spans="1:65" s="13" customFormat="1" ht="11.25">
      <c r="B113" s="200"/>
      <c r="C113" s="201"/>
      <c r="D113" s="193" t="s">
        <v>184</v>
      </c>
      <c r="E113" s="202" t="s">
        <v>19</v>
      </c>
      <c r="F113" s="203" t="s">
        <v>185</v>
      </c>
      <c r="G113" s="201"/>
      <c r="H113" s="202" t="s">
        <v>19</v>
      </c>
      <c r="I113" s="204"/>
      <c r="J113" s="201"/>
      <c r="K113" s="201"/>
      <c r="L113" s="205"/>
      <c r="M113" s="206"/>
      <c r="N113" s="207"/>
      <c r="O113" s="207"/>
      <c r="P113" s="207"/>
      <c r="Q113" s="207"/>
      <c r="R113" s="207"/>
      <c r="S113" s="207"/>
      <c r="T113" s="208"/>
      <c r="AT113" s="209" t="s">
        <v>184</v>
      </c>
      <c r="AU113" s="209" t="s">
        <v>82</v>
      </c>
      <c r="AV113" s="13" t="s">
        <v>80</v>
      </c>
      <c r="AW113" s="13" t="s">
        <v>35</v>
      </c>
      <c r="AX113" s="13" t="s">
        <v>73</v>
      </c>
      <c r="AY113" s="209" t="s">
        <v>171</v>
      </c>
    </row>
    <row r="114" spans="1:65" s="14" customFormat="1" ht="11.25">
      <c r="B114" s="210"/>
      <c r="C114" s="211"/>
      <c r="D114" s="193" t="s">
        <v>184</v>
      </c>
      <c r="E114" s="212" t="s">
        <v>19</v>
      </c>
      <c r="F114" s="213" t="s">
        <v>195</v>
      </c>
      <c r="G114" s="211"/>
      <c r="H114" s="214">
        <v>4</v>
      </c>
      <c r="I114" s="215"/>
      <c r="J114" s="211"/>
      <c r="K114" s="211"/>
      <c r="L114" s="216"/>
      <c r="M114" s="217"/>
      <c r="N114" s="218"/>
      <c r="O114" s="218"/>
      <c r="P114" s="218"/>
      <c r="Q114" s="218"/>
      <c r="R114" s="218"/>
      <c r="S114" s="218"/>
      <c r="T114" s="219"/>
      <c r="AT114" s="220" t="s">
        <v>184</v>
      </c>
      <c r="AU114" s="220" t="s">
        <v>82</v>
      </c>
      <c r="AV114" s="14" t="s">
        <v>82</v>
      </c>
      <c r="AW114" s="14" t="s">
        <v>35</v>
      </c>
      <c r="AX114" s="14" t="s">
        <v>73</v>
      </c>
      <c r="AY114" s="220" t="s">
        <v>171</v>
      </c>
    </row>
    <row r="115" spans="1:65" s="13" customFormat="1" ht="11.25">
      <c r="B115" s="200"/>
      <c r="C115" s="201"/>
      <c r="D115" s="193" t="s">
        <v>184</v>
      </c>
      <c r="E115" s="202" t="s">
        <v>19</v>
      </c>
      <c r="F115" s="203" t="s">
        <v>187</v>
      </c>
      <c r="G115" s="201"/>
      <c r="H115" s="202" t="s">
        <v>19</v>
      </c>
      <c r="I115" s="204"/>
      <c r="J115" s="201"/>
      <c r="K115" s="201"/>
      <c r="L115" s="205"/>
      <c r="M115" s="206"/>
      <c r="N115" s="207"/>
      <c r="O115" s="207"/>
      <c r="P115" s="207"/>
      <c r="Q115" s="207"/>
      <c r="R115" s="207"/>
      <c r="S115" s="207"/>
      <c r="T115" s="208"/>
      <c r="AT115" s="209" t="s">
        <v>184</v>
      </c>
      <c r="AU115" s="209" t="s">
        <v>82</v>
      </c>
      <c r="AV115" s="13" t="s">
        <v>80</v>
      </c>
      <c r="AW115" s="13" t="s">
        <v>35</v>
      </c>
      <c r="AX115" s="13" t="s">
        <v>73</v>
      </c>
      <c r="AY115" s="209" t="s">
        <v>171</v>
      </c>
    </row>
    <row r="116" spans="1:65" s="14" customFormat="1" ht="11.25">
      <c r="B116" s="210"/>
      <c r="C116" s="211"/>
      <c r="D116" s="193" t="s">
        <v>184</v>
      </c>
      <c r="E116" s="212" t="s">
        <v>19</v>
      </c>
      <c r="F116" s="213" t="s">
        <v>196</v>
      </c>
      <c r="G116" s="211"/>
      <c r="H116" s="214">
        <v>5</v>
      </c>
      <c r="I116" s="215"/>
      <c r="J116" s="211"/>
      <c r="K116" s="211"/>
      <c r="L116" s="216"/>
      <c r="M116" s="217"/>
      <c r="N116" s="218"/>
      <c r="O116" s="218"/>
      <c r="P116" s="218"/>
      <c r="Q116" s="218"/>
      <c r="R116" s="218"/>
      <c r="S116" s="218"/>
      <c r="T116" s="219"/>
      <c r="AT116" s="220" t="s">
        <v>184</v>
      </c>
      <c r="AU116" s="220" t="s">
        <v>82</v>
      </c>
      <c r="AV116" s="14" t="s">
        <v>82</v>
      </c>
      <c r="AW116" s="14" t="s">
        <v>35</v>
      </c>
      <c r="AX116" s="14" t="s">
        <v>73</v>
      </c>
      <c r="AY116" s="220" t="s">
        <v>171</v>
      </c>
    </row>
    <row r="117" spans="1:65" s="15" customFormat="1" ht="11.25">
      <c r="B117" s="221"/>
      <c r="C117" s="222"/>
      <c r="D117" s="193" t="s">
        <v>184</v>
      </c>
      <c r="E117" s="223" t="s">
        <v>19</v>
      </c>
      <c r="F117" s="224" t="s">
        <v>189</v>
      </c>
      <c r="G117" s="222"/>
      <c r="H117" s="225">
        <v>9</v>
      </c>
      <c r="I117" s="226"/>
      <c r="J117" s="222"/>
      <c r="K117" s="222"/>
      <c r="L117" s="227"/>
      <c r="M117" s="228"/>
      <c r="N117" s="229"/>
      <c r="O117" s="229"/>
      <c r="P117" s="229"/>
      <c r="Q117" s="229"/>
      <c r="R117" s="229"/>
      <c r="S117" s="229"/>
      <c r="T117" s="230"/>
      <c r="AT117" s="231" t="s">
        <v>184</v>
      </c>
      <c r="AU117" s="231" t="s">
        <v>82</v>
      </c>
      <c r="AV117" s="15" t="s">
        <v>178</v>
      </c>
      <c r="AW117" s="15" t="s">
        <v>35</v>
      </c>
      <c r="AX117" s="15" t="s">
        <v>80</v>
      </c>
      <c r="AY117" s="231" t="s">
        <v>171</v>
      </c>
    </row>
    <row r="118" spans="1:65" s="2" customFormat="1" ht="24.2" customHeight="1">
      <c r="A118" s="36"/>
      <c r="B118" s="37"/>
      <c r="C118" s="180" t="s">
        <v>197</v>
      </c>
      <c r="D118" s="180" t="s">
        <v>173</v>
      </c>
      <c r="E118" s="181" t="s">
        <v>198</v>
      </c>
      <c r="F118" s="182" t="s">
        <v>199</v>
      </c>
      <c r="G118" s="183" t="s">
        <v>200</v>
      </c>
      <c r="H118" s="184">
        <v>16</v>
      </c>
      <c r="I118" s="185"/>
      <c r="J118" s="186">
        <f>ROUND(I118*H118,2)</f>
        <v>0</v>
      </c>
      <c r="K118" s="182" t="s">
        <v>177</v>
      </c>
      <c r="L118" s="41"/>
      <c r="M118" s="187" t="s">
        <v>19</v>
      </c>
      <c r="N118" s="188" t="s">
        <v>44</v>
      </c>
      <c r="O118" s="66"/>
      <c r="P118" s="189">
        <f>O118*H118</f>
        <v>0</v>
      </c>
      <c r="Q118" s="189">
        <v>3.0000000000000001E-5</v>
      </c>
      <c r="R118" s="189">
        <f>Q118*H118</f>
        <v>4.8000000000000001E-4</v>
      </c>
      <c r="S118" s="189">
        <v>0</v>
      </c>
      <c r="T118" s="190">
        <f>S118*H118</f>
        <v>0</v>
      </c>
      <c r="U118" s="36"/>
      <c r="V118" s="36"/>
      <c r="W118" s="36"/>
      <c r="X118" s="36"/>
      <c r="Y118" s="36"/>
      <c r="Z118" s="36"/>
      <c r="AA118" s="36"/>
      <c r="AB118" s="36"/>
      <c r="AC118" s="36"/>
      <c r="AD118" s="36"/>
      <c r="AE118" s="36"/>
      <c r="AR118" s="191" t="s">
        <v>178</v>
      </c>
      <c r="AT118" s="191" t="s">
        <v>173</v>
      </c>
      <c r="AU118" s="191" t="s">
        <v>82</v>
      </c>
      <c r="AY118" s="19" t="s">
        <v>171</v>
      </c>
      <c r="BE118" s="192">
        <f>IF(N118="základní",J118,0)</f>
        <v>0</v>
      </c>
      <c r="BF118" s="192">
        <f>IF(N118="snížená",J118,0)</f>
        <v>0</v>
      </c>
      <c r="BG118" s="192">
        <f>IF(N118="zákl. přenesená",J118,0)</f>
        <v>0</v>
      </c>
      <c r="BH118" s="192">
        <f>IF(N118="sníž. přenesená",J118,0)</f>
        <v>0</v>
      </c>
      <c r="BI118" s="192">
        <f>IF(N118="nulová",J118,0)</f>
        <v>0</v>
      </c>
      <c r="BJ118" s="19" t="s">
        <v>80</v>
      </c>
      <c r="BK118" s="192">
        <f>ROUND(I118*H118,2)</f>
        <v>0</v>
      </c>
      <c r="BL118" s="19" t="s">
        <v>178</v>
      </c>
      <c r="BM118" s="191" t="s">
        <v>201</v>
      </c>
    </row>
    <row r="119" spans="1:65" s="2" customFormat="1" ht="19.5">
      <c r="A119" s="36"/>
      <c r="B119" s="37"/>
      <c r="C119" s="38"/>
      <c r="D119" s="193" t="s">
        <v>180</v>
      </c>
      <c r="E119" s="38"/>
      <c r="F119" s="194" t="s">
        <v>202</v>
      </c>
      <c r="G119" s="38"/>
      <c r="H119" s="38"/>
      <c r="I119" s="195"/>
      <c r="J119" s="38"/>
      <c r="K119" s="38"/>
      <c r="L119" s="41"/>
      <c r="M119" s="196"/>
      <c r="N119" s="197"/>
      <c r="O119" s="66"/>
      <c r="P119" s="66"/>
      <c r="Q119" s="66"/>
      <c r="R119" s="66"/>
      <c r="S119" s="66"/>
      <c r="T119" s="67"/>
      <c r="U119" s="36"/>
      <c r="V119" s="36"/>
      <c r="W119" s="36"/>
      <c r="X119" s="36"/>
      <c r="Y119" s="36"/>
      <c r="Z119" s="36"/>
      <c r="AA119" s="36"/>
      <c r="AB119" s="36"/>
      <c r="AC119" s="36"/>
      <c r="AD119" s="36"/>
      <c r="AE119" s="36"/>
      <c r="AT119" s="19" t="s">
        <v>180</v>
      </c>
      <c r="AU119" s="19" t="s">
        <v>82</v>
      </c>
    </row>
    <row r="120" spans="1:65" s="2" customFormat="1" ht="11.25">
      <c r="A120" s="36"/>
      <c r="B120" s="37"/>
      <c r="C120" s="38"/>
      <c r="D120" s="198" t="s">
        <v>182</v>
      </c>
      <c r="E120" s="38"/>
      <c r="F120" s="199" t="s">
        <v>203</v>
      </c>
      <c r="G120" s="38"/>
      <c r="H120" s="38"/>
      <c r="I120" s="195"/>
      <c r="J120" s="38"/>
      <c r="K120" s="38"/>
      <c r="L120" s="41"/>
      <c r="M120" s="196"/>
      <c r="N120" s="197"/>
      <c r="O120" s="66"/>
      <c r="P120" s="66"/>
      <c r="Q120" s="66"/>
      <c r="R120" s="66"/>
      <c r="S120" s="66"/>
      <c r="T120" s="67"/>
      <c r="U120" s="36"/>
      <c r="V120" s="36"/>
      <c r="W120" s="36"/>
      <c r="X120" s="36"/>
      <c r="Y120" s="36"/>
      <c r="Z120" s="36"/>
      <c r="AA120" s="36"/>
      <c r="AB120" s="36"/>
      <c r="AC120" s="36"/>
      <c r="AD120" s="36"/>
      <c r="AE120" s="36"/>
      <c r="AT120" s="19" t="s">
        <v>182</v>
      </c>
      <c r="AU120" s="19" t="s">
        <v>82</v>
      </c>
    </row>
    <row r="121" spans="1:65" s="14" customFormat="1" ht="11.25">
      <c r="B121" s="210"/>
      <c r="C121" s="211"/>
      <c r="D121" s="193" t="s">
        <v>184</v>
      </c>
      <c r="E121" s="212" t="s">
        <v>19</v>
      </c>
      <c r="F121" s="213" t="s">
        <v>204</v>
      </c>
      <c r="G121" s="211"/>
      <c r="H121" s="214">
        <v>16</v>
      </c>
      <c r="I121" s="215"/>
      <c r="J121" s="211"/>
      <c r="K121" s="211"/>
      <c r="L121" s="216"/>
      <c r="M121" s="217"/>
      <c r="N121" s="218"/>
      <c r="O121" s="218"/>
      <c r="P121" s="218"/>
      <c r="Q121" s="218"/>
      <c r="R121" s="218"/>
      <c r="S121" s="218"/>
      <c r="T121" s="219"/>
      <c r="AT121" s="220" t="s">
        <v>184</v>
      </c>
      <c r="AU121" s="220" t="s">
        <v>82</v>
      </c>
      <c r="AV121" s="14" t="s">
        <v>82</v>
      </c>
      <c r="AW121" s="14" t="s">
        <v>35</v>
      </c>
      <c r="AX121" s="14" t="s">
        <v>73</v>
      </c>
      <c r="AY121" s="220" t="s">
        <v>171</v>
      </c>
    </row>
    <row r="122" spans="1:65" s="15" customFormat="1" ht="11.25">
      <c r="B122" s="221"/>
      <c r="C122" s="222"/>
      <c r="D122" s="193" t="s">
        <v>184</v>
      </c>
      <c r="E122" s="223" t="s">
        <v>19</v>
      </c>
      <c r="F122" s="224" t="s">
        <v>189</v>
      </c>
      <c r="G122" s="222"/>
      <c r="H122" s="225">
        <v>16</v>
      </c>
      <c r="I122" s="226"/>
      <c r="J122" s="222"/>
      <c r="K122" s="222"/>
      <c r="L122" s="227"/>
      <c r="M122" s="228"/>
      <c r="N122" s="229"/>
      <c r="O122" s="229"/>
      <c r="P122" s="229"/>
      <c r="Q122" s="229"/>
      <c r="R122" s="229"/>
      <c r="S122" s="229"/>
      <c r="T122" s="230"/>
      <c r="AT122" s="231" t="s">
        <v>184</v>
      </c>
      <c r="AU122" s="231" t="s">
        <v>82</v>
      </c>
      <c r="AV122" s="15" t="s">
        <v>178</v>
      </c>
      <c r="AW122" s="15" t="s">
        <v>35</v>
      </c>
      <c r="AX122" s="15" t="s">
        <v>80</v>
      </c>
      <c r="AY122" s="231" t="s">
        <v>171</v>
      </c>
    </row>
    <row r="123" spans="1:65" s="2" customFormat="1" ht="24.2" customHeight="1">
      <c r="A123" s="36"/>
      <c r="B123" s="37"/>
      <c r="C123" s="180" t="s">
        <v>178</v>
      </c>
      <c r="D123" s="180" t="s">
        <v>173</v>
      </c>
      <c r="E123" s="181" t="s">
        <v>205</v>
      </c>
      <c r="F123" s="182" t="s">
        <v>206</v>
      </c>
      <c r="G123" s="183" t="s">
        <v>200</v>
      </c>
      <c r="H123" s="184">
        <v>8</v>
      </c>
      <c r="I123" s="185"/>
      <c r="J123" s="186">
        <f>ROUND(I123*H123,2)</f>
        <v>0</v>
      </c>
      <c r="K123" s="182" t="s">
        <v>177</v>
      </c>
      <c r="L123" s="41"/>
      <c r="M123" s="187" t="s">
        <v>19</v>
      </c>
      <c r="N123" s="188" t="s">
        <v>44</v>
      </c>
      <c r="O123" s="66"/>
      <c r="P123" s="189">
        <f>O123*H123</f>
        <v>0</v>
      </c>
      <c r="Q123" s="189">
        <v>8.0000000000000007E-5</v>
      </c>
      <c r="R123" s="189">
        <f>Q123*H123</f>
        <v>6.4000000000000005E-4</v>
      </c>
      <c r="S123" s="189">
        <v>0</v>
      </c>
      <c r="T123" s="190">
        <f>S123*H123</f>
        <v>0</v>
      </c>
      <c r="U123" s="36"/>
      <c r="V123" s="36"/>
      <c r="W123" s="36"/>
      <c r="X123" s="36"/>
      <c r="Y123" s="36"/>
      <c r="Z123" s="36"/>
      <c r="AA123" s="36"/>
      <c r="AB123" s="36"/>
      <c r="AC123" s="36"/>
      <c r="AD123" s="36"/>
      <c r="AE123" s="36"/>
      <c r="AR123" s="191" t="s">
        <v>178</v>
      </c>
      <c r="AT123" s="191" t="s">
        <v>173</v>
      </c>
      <c r="AU123" s="191" t="s">
        <v>82</v>
      </c>
      <c r="AY123" s="19" t="s">
        <v>171</v>
      </c>
      <c r="BE123" s="192">
        <f>IF(N123="základní",J123,0)</f>
        <v>0</v>
      </c>
      <c r="BF123" s="192">
        <f>IF(N123="snížená",J123,0)</f>
        <v>0</v>
      </c>
      <c r="BG123" s="192">
        <f>IF(N123="zákl. přenesená",J123,0)</f>
        <v>0</v>
      </c>
      <c r="BH123" s="192">
        <f>IF(N123="sníž. přenesená",J123,0)</f>
        <v>0</v>
      </c>
      <c r="BI123" s="192">
        <f>IF(N123="nulová",J123,0)</f>
        <v>0</v>
      </c>
      <c r="BJ123" s="19" t="s">
        <v>80</v>
      </c>
      <c r="BK123" s="192">
        <f>ROUND(I123*H123,2)</f>
        <v>0</v>
      </c>
      <c r="BL123" s="19" t="s">
        <v>178</v>
      </c>
      <c r="BM123" s="191" t="s">
        <v>207</v>
      </c>
    </row>
    <row r="124" spans="1:65" s="2" customFormat="1" ht="19.5">
      <c r="A124" s="36"/>
      <c r="B124" s="37"/>
      <c r="C124" s="38"/>
      <c r="D124" s="193" t="s">
        <v>180</v>
      </c>
      <c r="E124" s="38"/>
      <c r="F124" s="194" t="s">
        <v>208</v>
      </c>
      <c r="G124" s="38"/>
      <c r="H124" s="38"/>
      <c r="I124" s="195"/>
      <c r="J124" s="38"/>
      <c r="K124" s="38"/>
      <c r="L124" s="41"/>
      <c r="M124" s="196"/>
      <c r="N124" s="197"/>
      <c r="O124" s="66"/>
      <c r="P124" s="66"/>
      <c r="Q124" s="66"/>
      <c r="R124" s="66"/>
      <c r="S124" s="66"/>
      <c r="T124" s="67"/>
      <c r="U124" s="36"/>
      <c r="V124" s="36"/>
      <c r="W124" s="36"/>
      <c r="X124" s="36"/>
      <c r="Y124" s="36"/>
      <c r="Z124" s="36"/>
      <c r="AA124" s="36"/>
      <c r="AB124" s="36"/>
      <c r="AC124" s="36"/>
      <c r="AD124" s="36"/>
      <c r="AE124" s="36"/>
      <c r="AT124" s="19" t="s">
        <v>180</v>
      </c>
      <c r="AU124" s="19" t="s">
        <v>82</v>
      </c>
    </row>
    <row r="125" spans="1:65" s="2" customFormat="1" ht="11.25">
      <c r="A125" s="36"/>
      <c r="B125" s="37"/>
      <c r="C125" s="38"/>
      <c r="D125" s="198" t="s">
        <v>182</v>
      </c>
      <c r="E125" s="38"/>
      <c r="F125" s="199" t="s">
        <v>209</v>
      </c>
      <c r="G125" s="38"/>
      <c r="H125" s="38"/>
      <c r="I125" s="195"/>
      <c r="J125" s="38"/>
      <c r="K125" s="38"/>
      <c r="L125" s="41"/>
      <c r="M125" s="196"/>
      <c r="N125" s="197"/>
      <c r="O125" s="66"/>
      <c r="P125" s="66"/>
      <c r="Q125" s="66"/>
      <c r="R125" s="66"/>
      <c r="S125" s="66"/>
      <c r="T125" s="67"/>
      <c r="U125" s="36"/>
      <c r="V125" s="36"/>
      <c r="W125" s="36"/>
      <c r="X125" s="36"/>
      <c r="Y125" s="36"/>
      <c r="Z125" s="36"/>
      <c r="AA125" s="36"/>
      <c r="AB125" s="36"/>
      <c r="AC125" s="36"/>
      <c r="AD125" s="36"/>
      <c r="AE125" s="36"/>
      <c r="AT125" s="19" t="s">
        <v>182</v>
      </c>
      <c r="AU125" s="19" t="s">
        <v>82</v>
      </c>
    </row>
    <row r="126" spans="1:65" s="2" customFormat="1" ht="24.2" customHeight="1">
      <c r="A126" s="36"/>
      <c r="B126" s="37"/>
      <c r="C126" s="180" t="s">
        <v>210</v>
      </c>
      <c r="D126" s="180" t="s">
        <v>173</v>
      </c>
      <c r="E126" s="181" t="s">
        <v>211</v>
      </c>
      <c r="F126" s="182" t="s">
        <v>212</v>
      </c>
      <c r="G126" s="183" t="s">
        <v>213</v>
      </c>
      <c r="H126" s="184">
        <v>2</v>
      </c>
      <c r="I126" s="185"/>
      <c r="J126" s="186">
        <f>ROUND(I126*H126,2)</f>
        <v>0</v>
      </c>
      <c r="K126" s="182" t="s">
        <v>177</v>
      </c>
      <c r="L126" s="41"/>
      <c r="M126" s="187" t="s">
        <v>19</v>
      </c>
      <c r="N126" s="188" t="s">
        <v>44</v>
      </c>
      <c r="O126" s="66"/>
      <c r="P126" s="189">
        <f>O126*H126</f>
        <v>0</v>
      </c>
      <c r="Q126" s="189">
        <v>0</v>
      </c>
      <c r="R126" s="189">
        <f>Q126*H126</f>
        <v>0</v>
      </c>
      <c r="S126" s="189">
        <v>0</v>
      </c>
      <c r="T126" s="190">
        <f>S126*H126</f>
        <v>0</v>
      </c>
      <c r="U126" s="36"/>
      <c r="V126" s="36"/>
      <c r="W126" s="36"/>
      <c r="X126" s="36"/>
      <c r="Y126" s="36"/>
      <c r="Z126" s="36"/>
      <c r="AA126" s="36"/>
      <c r="AB126" s="36"/>
      <c r="AC126" s="36"/>
      <c r="AD126" s="36"/>
      <c r="AE126" s="36"/>
      <c r="AR126" s="191" t="s">
        <v>178</v>
      </c>
      <c r="AT126" s="191" t="s">
        <v>173</v>
      </c>
      <c r="AU126" s="191" t="s">
        <v>82</v>
      </c>
      <c r="AY126" s="19" t="s">
        <v>171</v>
      </c>
      <c r="BE126" s="192">
        <f>IF(N126="základní",J126,0)</f>
        <v>0</v>
      </c>
      <c r="BF126" s="192">
        <f>IF(N126="snížená",J126,0)</f>
        <v>0</v>
      </c>
      <c r="BG126" s="192">
        <f>IF(N126="zákl. přenesená",J126,0)</f>
        <v>0</v>
      </c>
      <c r="BH126" s="192">
        <f>IF(N126="sníž. přenesená",J126,0)</f>
        <v>0</v>
      </c>
      <c r="BI126" s="192">
        <f>IF(N126="nulová",J126,0)</f>
        <v>0</v>
      </c>
      <c r="BJ126" s="19" t="s">
        <v>80</v>
      </c>
      <c r="BK126" s="192">
        <f>ROUND(I126*H126,2)</f>
        <v>0</v>
      </c>
      <c r="BL126" s="19" t="s">
        <v>178</v>
      </c>
      <c r="BM126" s="191" t="s">
        <v>214</v>
      </c>
    </row>
    <row r="127" spans="1:65" s="2" customFormat="1" ht="19.5">
      <c r="A127" s="36"/>
      <c r="B127" s="37"/>
      <c r="C127" s="38"/>
      <c r="D127" s="193" t="s">
        <v>180</v>
      </c>
      <c r="E127" s="38"/>
      <c r="F127" s="194" t="s">
        <v>215</v>
      </c>
      <c r="G127" s="38"/>
      <c r="H127" s="38"/>
      <c r="I127" s="195"/>
      <c r="J127" s="38"/>
      <c r="K127" s="38"/>
      <c r="L127" s="41"/>
      <c r="M127" s="196"/>
      <c r="N127" s="197"/>
      <c r="O127" s="66"/>
      <c r="P127" s="66"/>
      <c r="Q127" s="66"/>
      <c r="R127" s="66"/>
      <c r="S127" s="66"/>
      <c r="T127" s="67"/>
      <c r="U127" s="36"/>
      <c r="V127" s="36"/>
      <c r="W127" s="36"/>
      <c r="X127" s="36"/>
      <c r="Y127" s="36"/>
      <c r="Z127" s="36"/>
      <c r="AA127" s="36"/>
      <c r="AB127" s="36"/>
      <c r="AC127" s="36"/>
      <c r="AD127" s="36"/>
      <c r="AE127" s="36"/>
      <c r="AT127" s="19" t="s">
        <v>180</v>
      </c>
      <c r="AU127" s="19" t="s">
        <v>82</v>
      </c>
    </row>
    <row r="128" spans="1:65" s="2" customFormat="1" ht="11.25">
      <c r="A128" s="36"/>
      <c r="B128" s="37"/>
      <c r="C128" s="38"/>
      <c r="D128" s="198" t="s">
        <v>182</v>
      </c>
      <c r="E128" s="38"/>
      <c r="F128" s="199" t="s">
        <v>216</v>
      </c>
      <c r="G128" s="38"/>
      <c r="H128" s="38"/>
      <c r="I128" s="195"/>
      <c r="J128" s="38"/>
      <c r="K128" s="38"/>
      <c r="L128" s="41"/>
      <c r="M128" s="196"/>
      <c r="N128" s="197"/>
      <c r="O128" s="66"/>
      <c r="P128" s="66"/>
      <c r="Q128" s="66"/>
      <c r="R128" s="66"/>
      <c r="S128" s="66"/>
      <c r="T128" s="67"/>
      <c r="U128" s="36"/>
      <c r="V128" s="36"/>
      <c r="W128" s="36"/>
      <c r="X128" s="36"/>
      <c r="Y128" s="36"/>
      <c r="Z128" s="36"/>
      <c r="AA128" s="36"/>
      <c r="AB128" s="36"/>
      <c r="AC128" s="36"/>
      <c r="AD128" s="36"/>
      <c r="AE128" s="36"/>
      <c r="AT128" s="19" t="s">
        <v>182</v>
      </c>
      <c r="AU128" s="19" t="s">
        <v>82</v>
      </c>
    </row>
    <row r="129" spans="1:65" s="2" customFormat="1" ht="24.2" customHeight="1">
      <c r="A129" s="36"/>
      <c r="B129" s="37"/>
      <c r="C129" s="180" t="s">
        <v>217</v>
      </c>
      <c r="D129" s="180" t="s">
        <v>173</v>
      </c>
      <c r="E129" s="181" t="s">
        <v>218</v>
      </c>
      <c r="F129" s="182" t="s">
        <v>219</v>
      </c>
      <c r="G129" s="183" t="s">
        <v>220</v>
      </c>
      <c r="H129" s="184">
        <v>5</v>
      </c>
      <c r="I129" s="185"/>
      <c r="J129" s="186">
        <f>ROUND(I129*H129,2)</f>
        <v>0</v>
      </c>
      <c r="K129" s="182" t="s">
        <v>177</v>
      </c>
      <c r="L129" s="41"/>
      <c r="M129" s="187" t="s">
        <v>19</v>
      </c>
      <c r="N129" s="188" t="s">
        <v>44</v>
      </c>
      <c r="O129" s="66"/>
      <c r="P129" s="189">
        <f>O129*H129</f>
        <v>0</v>
      </c>
      <c r="Q129" s="189">
        <v>0</v>
      </c>
      <c r="R129" s="189">
        <f>Q129*H129</f>
        <v>0</v>
      </c>
      <c r="S129" s="189">
        <v>0</v>
      </c>
      <c r="T129" s="190">
        <f>S129*H129</f>
        <v>0</v>
      </c>
      <c r="U129" s="36"/>
      <c r="V129" s="36"/>
      <c r="W129" s="36"/>
      <c r="X129" s="36"/>
      <c r="Y129" s="36"/>
      <c r="Z129" s="36"/>
      <c r="AA129" s="36"/>
      <c r="AB129" s="36"/>
      <c r="AC129" s="36"/>
      <c r="AD129" s="36"/>
      <c r="AE129" s="36"/>
      <c r="AR129" s="191" t="s">
        <v>178</v>
      </c>
      <c r="AT129" s="191" t="s">
        <v>173</v>
      </c>
      <c r="AU129" s="191" t="s">
        <v>82</v>
      </c>
      <c r="AY129" s="19" t="s">
        <v>171</v>
      </c>
      <c r="BE129" s="192">
        <f>IF(N129="základní",J129,0)</f>
        <v>0</v>
      </c>
      <c r="BF129" s="192">
        <f>IF(N129="snížená",J129,0)</f>
        <v>0</v>
      </c>
      <c r="BG129" s="192">
        <f>IF(N129="zákl. přenesená",J129,0)</f>
        <v>0</v>
      </c>
      <c r="BH129" s="192">
        <f>IF(N129="sníž. přenesená",J129,0)</f>
        <v>0</v>
      </c>
      <c r="BI129" s="192">
        <f>IF(N129="nulová",J129,0)</f>
        <v>0</v>
      </c>
      <c r="BJ129" s="19" t="s">
        <v>80</v>
      </c>
      <c r="BK129" s="192">
        <f>ROUND(I129*H129,2)</f>
        <v>0</v>
      </c>
      <c r="BL129" s="19" t="s">
        <v>178</v>
      </c>
      <c r="BM129" s="191" t="s">
        <v>221</v>
      </c>
    </row>
    <row r="130" spans="1:65" s="2" customFormat="1" ht="11.25">
      <c r="A130" s="36"/>
      <c r="B130" s="37"/>
      <c r="C130" s="38"/>
      <c r="D130" s="193" t="s">
        <v>180</v>
      </c>
      <c r="E130" s="38"/>
      <c r="F130" s="194" t="s">
        <v>222</v>
      </c>
      <c r="G130" s="38"/>
      <c r="H130" s="38"/>
      <c r="I130" s="195"/>
      <c r="J130" s="38"/>
      <c r="K130" s="38"/>
      <c r="L130" s="41"/>
      <c r="M130" s="196"/>
      <c r="N130" s="197"/>
      <c r="O130" s="66"/>
      <c r="P130" s="66"/>
      <c r="Q130" s="66"/>
      <c r="R130" s="66"/>
      <c r="S130" s="66"/>
      <c r="T130" s="67"/>
      <c r="U130" s="36"/>
      <c r="V130" s="36"/>
      <c r="W130" s="36"/>
      <c r="X130" s="36"/>
      <c r="Y130" s="36"/>
      <c r="Z130" s="36"/>
      <c r="AA130" s="36"/>
      <c r="AB130" s="36"/>
      <c r="AC130" s="36"/>
      <c r="AD130" s="36"/>
      <c r="AE130" s="36"/>
      <c r="AT130" s="19" t="s">
        <v>180</v>
      </c>
      <c r="AU130" s="19" t="s">
        <v>82</v>
      </c>
    </row>
    <row r="131" spans="1:65" s="2" customFormat="1" ht="11.25">
      <c r="A131" s="36"/>
      <c r="B131" s="37"/>
      <c r="C131" s="38"/>
      <c r="D131" s="198" t="s">
        <v>182</v>
      </c>
      <c r="E131" s="38"/>
      <c r="F131" s="199" t="s">
        <v>223</v>
      </c>
      <c r="G131" s="38"/>
      <c r="H131" s="38"/>
      <c r="I131" s="195"/>
      <c r="J131" s="38"/>
      <c r="K131" s="38"/>
      <c r="L131" s="41"/>
      <c r="M131" s="196"/>
      <c r="N131" s="197"/>
      <c r="O131" s="66"/>
      <c r="P131" s="66"/>
      <c r="Q131" s="66"/>
      <c r="R131" s="66"/>
      <c r="S131" s="66"/>
      <c r="T131" s="67"/>
      <c r="U131" s="36"/>
      <c r="V131" s="36"/>
      <c r="W131" s="36"/>
      <c r="X131" s="36"/>
      <c r="Y131" s="36"/>
      <c r="Z131" s="36"/>
      <c r="AA131" s="36"/>
      <c r="AB131" s="36"/>
      <c r="AC131" s="36"/>
      <c r="AD131" s="36"/>
      <c r="AE131" s="36"/>
      <c r="AT131" s="19" t="s">
        <v>182</v>
      </c>
      <c r="AU131" s="19" t="s">
        <v>82</v>
      </c>
    </row>
    <row r="132" spans="1:65" s="13" customFormat="1" ht="22.5">
      <c r="B132" s="200"/>
      <c r="C132" s="201"/>
      <c r="D132" s="193" t="s">
        <v>184</v>
      </c>
      <c r="E132" s="202" t="s">
        <v>19</v>
      </c>
      <c r="F132" s="203" t="s">
        <v>224</v>
      </c>
      <c r="G132" s="201"/>
      <c r="H132" s="202" t="s">
        <v>19</v>
      </c>
      <c r="I132" s="204"/>
      <c r="J132" s="201"/>
      <c r="K132" s="201"/>
      <c r="L132" s="205"/>
      <c r="M132" s="206"/>
      <c r="N132" s="207"/>
      <c r="O132" s="207"/>
      <c r="P132" s="207"/>
      <c r="Q132" s="207"/>
      <c r="R132" s="207"/>
      <c r="S132" s="207"/>
      <c r="T132" s="208"/>
      <c r="AT132" s="209" t="s">
        <v>184</v>
      </c>
      <c r="AU132" s="209" t="s">
        <v>82</v>
      </c>
      <c r="AV132" s="13" t="s">
        <v>80</v>
      </c>
      <c r="AW132" s="13" t="s">
        <v>35</v>
      </c>
      <c r="AX132" s="13" t="s">
        <v>73</v>
      </c>
      <c r="AY132" s="209" t="s">
        <v>171</v>
      </c>
    </row>
    <row r="133" spans="1:65" s="14" customFormat="1" ht="11.25">
      <c r="B133" s="210"/>
      <c r="C133" s="211"/>
      <c r="D133" s="193" t="s">
        <v>184</v>
      </c>
      <c r="E133" s="212" t="s">
        <v>19</v>
      </c>
      <c r="F133" s="213" t="s">
        <v>225</v>
      </c>
      <c r="G133" s="211"/>
      <c r="H133" s="214">
        <v>5</v>
      </c>
      <c r="I133" s="215"/>
      <c r="J133" s="211"/>
      <c r="K133" s="211"/>
      <c r="L133" s="216"/>
      <c r="M133" s="217"/>
      <c r="N133" s="218"/>
      <c r="O133" s="218"/>
      <c r="P133" s="218"/>
      <c r="Q133" s="218"/>
      <c r="R133" s="218"/>
      <c r="S133" s="218"/>
      <c r="T133" s="219"/>
      <c r="AT133" s="220" t="s">
        <v>184</v>
      </c>
      <c r="AU133" s="220" t="s">
        <v>82</v>
      </c>
      <c r="AV133" s="14" t="s">
        <v>82</v>
      </c>
      <c r="AW133" s="14" t="s">
        <v>35</v>
      </c>
      <c r="AX133" s="14" t="s">
        <v>73</v>
      </c>
      <c r="AY133" s="220" t="s">
        <v>171</v>
      </c>
    </row>
    <row r="134" spans="1:65" s="15" customFormat="1" ht="11.25">
      <c r="B134" s="221"/>
      <c r="C134" s="222"/>
      <c r="D134" s="193" t="s">
        <v>184</v>
      </c>
      <c r="E134" s="223" t="s">
        <v>19</v>
      </c>
      <c r="F134" s="224" t="s">
        <v>189</v>
      </c>
      <c r="G134" s="222"/>
      <c r="H134" s="225">
        <v>5</v>
      </c>
      <c r="I134" s="226"/>
      <c r="J134" s="222"/>
      <c r="K134" s="222"/>
      <c r="L134" s="227"/>
      <c r="M134" s="228"/>
      <c r="N134" s="229"/>
      <c r="O134" s="229"/>
      <c r="P134" s="229"/>
      <c r="Q134" s="229"/>
      <c r="R134" s="229"/>
      <c r="S134" s="229"/>
      <c r="T134" s="230"/>
      <c r="AT134" s="231" t="s">
        <v>184</v>
      </c>
      <c r="AU134" s="231" t="s">
        <v>82</v>
      </c>
      <c r="AV134" s="15" t="s">
        <v>178</v>
      </c>
      <c r="AW134" s="15" t="s">
        <v>35</v>
      </c>
      <c r="AX134" s="15" t="s">
        <v>80</v>
      </c>
      <c r="AY134" s="231" t="s">
        <v>171</v>
      </c>
    </row>
    <row r="135" spans="1:65" s="2" customFormat="1" ht="37.9" customHeight="1">
      <c r="A135" s="36"/>
      <c r="B135" s="37"/>
      <c r="C135" s="180" t="s">
        <v>226</v>
      </c>
      <c r="D135" s="180" t="s">
        <v>173</v>
      </c>
      <c r="E135" s="181" t="s">
        <v>227</v>
      </c>
      <c r="F135" s="182" t="s">
        <v>228</v>
      </c>
      <c r="G135" s="183" t="s">
        <v>220</v>
      </c>
      <c r="H135" s="184">
        <v>96.542000000000002</v>
      </c>
      <c r="I135" s="185"/>
      <c r="J135" s="186">
        <f>ROUND(I135*H135,2)</f>
        <v>0</v>
      </c>
      <c r="K135" s="182" t="s">
        <v>177</v>
      </c>
      <c r="L135" s="41"/>
      <c r="M135" s="187" t="s">
        <v>19</v>
      </c>
      <c r="N135" s="188" t="s">
        <v>44</v>
      </c>
      <c r="O135" s="66"/>
      <c r="P135" s="189">
        <f>O135*H135</f>
        <v>0</v>
      </c>
      <c r="Q135" s="189">
        <v>0</v>
      </c>
      <c r="R135" s="189">
        <f>Q135*H135</f>
        <v>0</v>
      </c>
      <c r="S135" s="189">
        <v>0</v>
      </c>
      <c r="T135" s="190">
        <f>S135*H135</f>
        <v>0</v>
      </c>
      <c r="U135" s="36"/>
      <c r="V135" s="36"/>
      <c r="W135" s="36"/>
      <c r="X135" s="36"/>
      <c r="Y135" s="36"/>
      <c r="Z135" s="36"/>
      <c r="AA135" s="36"/>
      <c r="AB135" s="36"/>
      <c r="AC135" s="36"/>
      <c r="AD135" s="36"/>
      <c r="AE135" s="36"/>
      <c r="AR135" s="191" t="s">
        <v>178</v>
      </c>
      <c r="AT135" s="191" t="s">
        <v>173</v>
      </c>
      <c r="AU135" s="191" t="s">
        <v>82</v>
      </c>
      <c r="AY135" s="19" t="s">
        <v>171</v>
      </c>
      <c r="BE135" s="192">
        <f>IF(N135="základní",J135,0)</f>
        <v>0</v>
      </c>
      <c r="BF135" s="192">
        <f>IF(N135="snížená",J135,0)</f>
        <v>0</v>
      </c>
      <c r="BG135" s="192">
        <f>IF(N135="zákl. přenesená",J135,0)</f>
        <v>0</v>
      </c>
      <c r="BH135" s="192">
        <f>IF(N135="sníž. přenesená",J135,0)</f>
        <v>0</v>
      </c>
      <c r="BI135" s="192">
        <f>IF(N135="nulová",J135,0)</f>
        <v>0</v>
      </c>
      <c r="BJ135" s="19" t="s">
        <v>80</v>
      </c>
      <c r="BK135" s="192">
        <f>ROUND(I135*H135,2)</f>
        <v>0</v>
      </c>
      <c r="BL135" s="19" t="s">
        <v>178</v>
      </c>
      <c r="BM135" s="191" t="s">
        <v>229</v>
      </c>
    </row>
    <row r="136" spans="1:65" s="2" customFormat="1" ht="19.5">
      <c r="A136" s="36"/>
      <c r="B136" s="37"/>
      <c r="C136" s="38"/>
      <c r="D136" s="193" t="s">
        <v>180</v>
      </c>
      <c r="E136" s="38"/>
      <c r="F136" s="194" t="s">
        <v>230</v>
      </c>
      <c r="G136" s="38"/>
      <c r="H136" s="38"/>
      <c r="I136" s="195"/>
      <c r="J136" s="38"/>
      <c r="K136" s="38"/>
      <c r="L136" s="41"/>
      <c r="M136" s="196"/>
      <c r="N136" s="197"/>
      <c r="O136" s="66"/>
      <c r="P136" s="66"/>
      <c r="Q136" s="66"/>
      <c r="R136" s="66"/>
      <c r="S136" s="66"/>
      <c r="T136" s="67"/>
      <c r="U136" s="36"/>
      <c r="V136" s="36"/>
      <c r="W136" s="36"/>
      <c r="X136" s="36"/>
      <c r="Y136" s="36"/>
      <c r="Z136" s="36"/>
      <c r="AA136" s="36"/>
      <c r="AB136" s="36"/>
      <c r="AC136" s="36"/>
      <c r="AD136" s="36"/>
      <c r="AE136" s="36"/>
      <c r="AT136" s="19" t="s">
        <v>180</v>
      </c>
      <c r="AU136" s="19" t="s">
        <v>82</v>
      </c>
    </row>
    <row r="137" spans="1:65" s="2" customFormat="1" ht="11.25">
      <c r="A137" s="36"/>
      <c r="B137" s="37"/>
      <c r="C137" s="38"/>
      <c r="D137" s="198" t="s">
        <v>182</v>
      </c>
      <c r="E137" s="38"/>
      <c r="F137" s="199" t="s">
        <v>231</v>
      </c>
      <c r="G137" s="38"/>
      <c r="H137" s="38"/>
      <c r="I137" s="195"/>
      <c r="J137" s="38"/>
      <c r="K137" s="38"/>
      <c r="L137" s="41"/>
      <c r="M137" s="196"/>
      <c r="N137" s="197"/>
      <c r="O137" s="66"/>
      <c r="P137" s="66"/>
      <c r="Q137" s="66"/>
      <c r="R137" s="66"/>
      <c r="S137" s="66"/>
      <c r="T137" s="67"/>
      <c r="U137" s="36"/>
      <c r="V137" s="36"/>
      <c r="W137" s="36"/>
      <c r="X137" s="36"/>
      <c r="Y137" s="36"/>
      <c r="Z137" s="36"/>
      <c r="AA137" s="36"/>
      <c r="AB137" s="36"/>
      <c r="AC137" s="36"/>
      <c r="AD137" s="36"/>
      <c r="AE137" s="36"/>
      <c r="AT137" s="19" t="s">
        <v>182</v>
      </c>
      <c r="AU137" s="19" t="s">
        <v>82</v>
      </c>
    </row>
    <row r="138" spans="1:65" s="13" customFormat="1" ht="11.25">
      <c r="B138" s="200"/>
      <c r="C138" s="201"/>
      <c r="D138" s="193" t="s">
        <v>184</v>
      </c>
      <c r="E138" s="202" t="s">
        <v>19</v>
      </c>
      <c r="F138" s="203" t="s">
        <v>232</v>
      </c>
      <c r="G138" s="201"/>
      <c r="H138" s="202" t="s">
        <v>19</v>
      </c>
      <c r="I138" s="204"/>
      <c r="J138" s="201"/>
      <c r="K138" s="201"/>
      <c r="L138" s="205"/>
      <c r="M138" s="206"/>
      <c r="N138" s="207"/>
      <c r="O138" s="207"/>
      <c r="P138" s="207"/>
      <c r="Q138" s="207"/>
      <c r="R138" s="207"/>
      <c r="S138" s="207"/>
      <c r="T138" s="208"/>
      <c r="AT138" s="209" t="s">
        <v>184</v>
      </c>
      <c r="AU138" s="209" t="s">
        <v>82</v>
      </c>
      <c r="AV138" s="13" t="s">
        <v>80</v>
      </c>
      <c r="AW138" s="13" t="s">
        <v>35</v>
      </c>
      <c r="AX138" s="13" t="s">
        <v>73</v>
      </c>
      <c r="AY138" s="209" t="s">
        <v>171</v>
      </c>
    </row>
    <row r="139" spans="1:65" s="14" customFormat="1" ht="11.25">
      <c r="B139" s="210"/>
      <c r="C139" s="211"/>
      <c r="D139" s="193" t="s">
        <v>184</v>
      </c>
      <c r="E139" s="212" t="s">
        <v>19</v>
      </c>
      <c r="F139" s="213" t="s">
        <v>233</v>
      </c>
      <c r="G139" s="211"/>
      <c r="H139" s="214">
        <v>62.801000000000002</v>
      </c>
      <c r="I139" s="215"/>
      <c r="J139" s="211"/>
      <c r="K139" s="211"/>
      <c r="L139" s="216"/>
      <c r="M139" s="217"/>
      <c r="N139" s="218"/>
      <c r="O139" s="218"/>
      <c r="P139" s="218"/>
      <c r="Q139" s="218"/>
      <c r="R139" s="218"/>
      <c r="S139" s="218"/>
      <c r="T139" s="219"/>
      <c r="AT139" s="220" t="s">
        <v>184</v>
      </c>
      <c r="AU139" s="220" t="s">
        <v>82</v>
      </c>
      <c r="AV139" s="14" t="s">
        <v>82</v>
      </c>
      <c r="AW139" s="14" t="s">
        <v>35</v>
      </c>
      <c r="AX139" s="14" t="s">
        <v>73</v>
      </c>
      <c r="AY139" s="220" t="s">
        <v>171</v>
      </c>
    </row>
    <row r="140" spans="1:65" s="13" customFormat="1" ht="11.25">
      <c r="B140" s="200"/>
      <c r="C140" s="201"/>
      <c r="D140" s="193" t="s">
        <v>184</v>
      </c>
      <c r="E140" s="202" t="s">
        <v>19</v>
      </c>
      <c r="F140" s="203" t="s">
        <v>234</v>
      </c>
      <c r="G140" s="201"/>
      <c r="H140" s="202" t="s">
        <v>19</v>
      </c>
      <c r="I140" s="204"/>
      <c r="J140" s="201"/>
      <c r="K140" s="201"/>
      <c r="L140" s="205"/>
      <c r="M140" s="206"/>
      <c r="N140" s="207"/>
      <c r="O140" s="207"/>
      <c r="P140" s="207"/>
      <c r="Q140" s="207"/>
      <c r="R140" s="207"/>
      <c r="S140" s="207"/>
      <c r="T140" s="208"/>
      <c r="AT140" s="209" t="s">
        <v>184</v>
      </c>
      <c r="AU140" s="209" t="s">
        <v>82</v>
      </c>
      <c r="AV140" s="13" t="s">
        <v>80</v>
      </c>
      <c r="AW140" s="13" t="s">
        <v>35</v>
      </c>
      <c r="AX140" s="13" t="s">
        <v>73</v>
      </c>
      <c r="AY140" s="209" t="s">
        <v>171</v>
      </c>
    </row>
    <row r="141" spans="1:65" s="14" customFormat="1" ht="11.25">
      <c r="B141" s="210"/>
      <c r="C141" s="211"/>
      <c r="D141" s="193" t="s">
        <v>184</v>
      </c>
      <c r="E141" s="212" t="s">
        <v>19</v>
      </c>
      <c r="F141" s="213" t="s">
        <v>235</v>
      </c>
      <c r="G141" s="211"/>
      <c r="H141" s="214">
        <v>16.498999999999999</v>
      </c>
      <c r="I141" s="215"/>
      <c r="J141" s="211"/>
      <c r="K141" s="211"/>
      <c r="L141" s="216"/>
      <c r="M141" s="217"/>
      <c r="N141" s="218"/>
      <c r="O141" s="218"/>
      <c r="P141" s="218"/>
      <c r="Q141" s="218"/>
      <c r="R141" s="218"/>
      <c r="S141" s="218"/>
      <c r="T141" s="219"/>
      <c r="AT141" s="220" t="s">
        <v>184</v>
      </c>
      <c r="AU141" s="220" t="s">
        <v>82</v>
      </c>
      <c r="AV141" s="14" t="s">
        <v>82</v>
      </c>
      <c r="AW141" s="14" t="s">
        <v>35</v>
      </c>
      <c r="AX141" s="14" t="s">
        <v>73</v>
      </c>
      <c r="AY141" s="220" t="s">
        <v>171</v>
      </c>
    </row>
    <row r="142" spans="1:65" s="13" customFormat="1" ht="11.25">
      <c r="B142" s="200"/>
      <c r="C142" s="201"/>
      <c r="D142" s="193" t="s">
        <v>184</v>
      </c>
      <c r="E142" s="202" t="s">
        <v>19</v>
      </c>
      <c r="F142" s="203" t="s">
        <v>236</v>
      </c>
      <c r="G142" s="201"/>
      <c r="H142" s="202" t="s">
        <v>19</v>
      </c>
      <c r="I142" s="204"/>
      <c r="J142" s="201"/>
      <c r="K142" s="201"/>
      <c r="L142" s="205"/>
      <c r="M142" s="206"/>
      <c r="N142" s="207"/>
      <c r="O142" s="207"/>
      <c r="P142" s="207"/>
      <c r="Q142" s="207"/>
      <c r="R142" s="207"/>
      <c r="S142" s="207"/>
      <c r="T142" s="208"/>
      <c r="AT142" s="209" t="s">
        <v>184</v>
      </c>
      <c r="AU142" s="209" t="s">
        <v>82</v>
      </c>
      <c r="AV142" s="13" t="s">
        <v>80</v>
      </c>
      <c r="AW142" s="13" t="s">
        <v>35</v>
      </c>
      <c r="AX142" s="13" t="s">
        <v>73</v>
      </c>
      <c r="AY142" s="209" t="s">
        <v>171</v>
      </c>
    </row>
    <row r="143" spans="1:65" s="13" customFormat="1" ht="11.25">
      <c r="B143" s="200"/>
      <c r="C143" s="201"/>
      <c r="D143" s="193" t="s">
        <v>184</v>
      </c>
      <c r="E143" s="202" t="s">
        <v>19</v>
      </c>
      <c r="F143" s="203" t="s">
        <v>185</v>
      </c>
      <c r="G143" s="201"/>
      <c r="H143" s="202" t="s">
        <v>19</v>
      </c>
      <c r="I143" s="204"/>
      <c r="J143" s="201"/>
      <c r="K143" s="201"/>
      <c r="L143" s="205"/>
      <c r="M143" s="206"/>
      <c r="N143" s="207"/>
      <c r="O143" s="207"/>
      <c r="P143" s="207"/>
      <c r="Q143" s="207"/>
      <c r="R143" s="207"/>
      <c r="S143" s="207"/>
      <c r="T143" s="208"/>
      <c r="AT143" s="209" t="s">
        <v>184</v>
      </c>
      <c r="AU143" s="209" t="s">
        <v>82</v>
      </c>
      <c r="AV143" s="13" t="s">
        <v>80</v>
      </c>
      <c r="AW143" s="13" t="s">
        <v>35</v>
      </c>
      <c r="AX143" s="13" t="s">
        <v>73</v>
      </c>
      <c r="AY143" s="209" t="s">
        <v>171</v>
      </c>
    </row>
    <row r="144" spans="1:65" s="14" customFormat="1" ht="11.25">
      <c r="B144" s="210"/>
      <c r="C144" s="211"/>
      <c r="D144" s="193" t="s">
        <v>184</v>
      </c>
      <c r="E144" s="212" t="s">
        <v>19</v>
      </c>
      <c r="F144" s="213" t="s">
        <v>237</v>
      </c>
      <c r="G144" s="211"/>
      <c r="H144" s="214">
        <v>6.218</v>
      </c>
      <c r="I144" s="215"/>
      <c r="J144" s="211"/>
      <c r="K144" s="211"/>
      <c r="L144" s="216"/>
      <c r="M144" s="217"/>
      <c r="N144" s="218"/>
      <c r="O144" s="218"/>
      <c r="P144" s="218"/>
      <c r="Q144" s="218"/>
      <c r="R144" s="218"/>
      <c r="S144" s="218"/>
      <c r="T144" s="219"/>
      <c r="AT144" s="220" t="s">
        <v>184</v>
      </c>
      <c r="AU144" s="220" t="s">
        <v>82</v>
      </c>
      <c r="AV144" s="14" t="s">
        <v>82</v>
      </c>
      <c r="AW144" s="14" t="s">
        <v>35</v>
      </c>
      <c r="AX144" s="14" t="s">
        <v>73</v>
      </c>
      <c r="AY144" s="220" t="s">
        <v>171</v>
      </c>
    </row>
    <row r="145" spans="1:65" s="13" customFormat="1" ht="11.25">
      <c r="B145" s="200"/>
      <c r="C145" s="201"/>
      <c r="D145" s="193" t="s">
        <v>184</v>
      </c>
      <c r="E145" s="202" t="s">
        <v>19</v>
      </c>
      <c r="F145" s="203" t="s">
        <v>187</v>
      </c>
      <c r="G145" s="201"/>
      <c r="H145" s="202" t="s">
        <v>19</v>
      </c>
      <c r="I145" s="204"/>
      <c r="J145" s="201"/>
      <c r="K145" s="201"/>
      <c r="L145" s="205"/>
      <c r="M145" s="206"/>
      <c r="N145" s="207"/>
      <c r="O145" s="207"/>
      <c r="P145" s="207"/>
      <c r="Q145" s="207"/>
      <c r="R145" s="207"/>
      <c r="S145" s="207"/>
      <c r="T145" s="208"/>
      <c r="AT145" s="209" t="s">
        <v>184</v>
      </c>
      <c r="AU145" s="209" t="s">
        <v>82</v>
      </c>
      <c r="AV145" s="13" t="s">
        <v>80</v>
      </c>
      <c r="AW145" s="13" t="s">
        <v>35</v>
      </c>
      <c r="AX145" s="13" t="s">
        <v>73</v>
      </c>
      <c r="AY145" s="209" t="s">
        <v>171</v>
      </c>
    </row>
    <row r="146" spans="1:65" s="14" customFormat="1" ht="11.25">
      <c r="B146" s="210"/>
      <c r="C146" s="211"/>
      <c r="D146" s="193" t="s">
        <v>184</v>
      </c>
      <c r="E146" s="212" t="s">
        <v>19</v>
      </c>
      <c r="F146" s="213" t="s">
        <v>238</v>
      </c>
      <c r="G146" s="211"/>
      <c r="H146" s="214">
        <v>4.5679999999999996</v>
      </c>
      <c r="I146" s="215"/>
      <c r="J146" s="211"/>
      <c r="K146" s="211"/>
      <c r="L146" s="216"/>
      <c r="M146" s="217"/>
      <c r="N146" s="218"/>
      <c r="O146" s="218"/>
      <c r="P146" s="218"/>
      <c r="Q146" s="218"/>
      <c r="R146" s="218"/>
      <c r="S146" s="218"/>
      <c r="T146" s="219"/>
      <c r="AT146" s="220" t="s">
        <v>184</v>
      </c>
      <c r="AU146" s="220" t="s">
        <v>82</v>
      </c>
      <c r="AV146" s="14" t="s">
        <v>82</v>
      </c>
      <c r="AW146" s="14" t="s">
        <v>35</v>
      </c>
      <c r="AX146" s="14" t="s">
        <v>73</v>
      </c>
      <c r="AY146" s="220" t="s">
        <v>171</v>
      </c>
    </row>
    <row r="147" spans="1:65" s="13" customFormat="1" ht="11.25">
      <c r="B147" s="200"/>
      <c r="C147" s="201"/>
      <c r="D147" s="193" t="s">
        <v>184</v>
      </c>
      <c r="E147" s="202" t="s">
        <v>19</v>
      </c>
      <c r="F147" s="203" t="s">
        <v>239</v>
      </c>
      <c r="G147" s="201"/>
      <c r="H147" s="202" t="s">
        <v>19</v>
      </c>
      <c r="I147" s="204"/>
      <c r="J147" s="201"/>
      <c r="K147" s="201"/>
      <c r="L147" s="205"/>
      <c r="M147" s="206"/>
      <c r="N147" s="207"/>
      <c r="O147" s="207"/>
      <c r="P147" s="207"/>
      <c r="Q147" s="207"/>
      <c r="R147" s="207"/>
      <c r="S147" s="207"/>
      <c r="T147" s="208"/>
      <c r="AT147" s="209" t="s">
        <v>184</v>
      </c>
      <c r="AU147" s="209" t="s">
        <v>82</v>
      </c>
      <c r="AV147" s="13" t="s">
        <v>80</v>
      </c>
      <c r="AW147" s="13" t="s">
        <v>35</v>
      </c>
      <c r="AX147" s="13" t="s">
        <v>73</v>
      </c>
      <c r="AY147" s="209" t="s">
        <v>171</v>
      </c>
    </row>
    <row r="148" spans="1:65" s="13" customFormat="1" ht="11.25">
      <c r="B148" s="200"/>
      <c r="C148" s="201"/>
      <c r="D148" s="193" t="s">
        <v>184</v>
      </c>
      <c r="E148" s="202" t="s">
        <v>19</v>
      </c>
      <c r="F148" s="203" t="s">
        <v>185</v>
      </c>
      <c r="G148" s="201"/>
      <c r="H148" s="202" t="s">
        <v>19</v>
      </c>
      <c r="I148" s="204"/>
      <c r="J148" s="201"/>
      <c r="K148" s="201"/>
      <c r="L148" s="205"/>
      <c r="M148" s="206"/>
      <c r="N148" s="207"/>
      <c r="O148" s="207"/>
      <c r="P148" s="207"/>
      <c r="Q148" s="207"/>
      <c r="R148" s="207"/>
      <c r="S148" s="207"/>
      <c r="T148" s="208"/>
      <c r="AT148" s="209" t="s">
        <v>184</v>
      </c>
      <c r="AU148" s="209" t="s">
        <v>82</v>
      </c>
      <c r="AV148" s="13" t="s">
        <v>80</v>
      </c>
      <c r="AW148" s="13" t="s">
        <v>35</v>
      </c>
      <c r="AX148" s="13" t="s">
        <v>73</v>
      </c>
      <c r="AY148" s="209" t="s">
        <v>171</v>
      </c>
    </row>
    <row r="149" spans="1:65" s="14" customFormat="1" ht="11.25">
      <c r="B149" s="210"/>
      <c r="C149" s="211"/>
      <c r="D149" s="193" t="s">
        <v>184</v>
      </c>
      <c r="E149" s="212" t="s">
        <v>19</v>
      </c>
      <c r="F149" s="213" t="s">
        <v>240</v>
      </c>
      <c r="G149" s="211"/>
      <c r="H149" s="214">
        <v>3.2320000000000002</v>
      </c>
      <c r="I149" s="215"/>
      <c r="J149" s="211"/>
      <c r="K149" s="211"/>
      <c r="L149" s="216"/>
      <c r="M149" s="217"/>
      <c r="N149" s="218"/>
      <c r="O149" s="218"/>
      <c r="P149" s="218"/>
      <c r="Q149" s="218"/>
      <c r="R149" s="218"/>
      <c r="S149" s="218"/>
      <c r="T149" s="219"/>
      <c r="AT149" s="220" t="s">
        <v>184</v>
      </c>
      <c r="AU149" s="220" t="s">
        <v>82</v>
      </c>
      <c r="AV149" s="14" t="s">
        <v>82</v>
      </c>
      <c r="AW149" s="14" t="s">
        <v>35</v>
      </c>
      <c r="AX149" s="14" t="s">
        <v>73</v>
      </c>
      <c r="AY149" s="220" t="s">
        <v>171</v>
      </c>
    </row>
    <row r="150" spans="1:65" s="13" customFormat="1" ht="11.25">
      <c r="B150" s="200"/>
      <c r="C150" s="201"/>
      <c r="D150" s="193" t="s">
        <v>184</v>
      </c>
      <c r="E150" s="202" t="s">
        <v>19</v>
      </c>
      <c r="F150" s="203" t="s">
        <v>187</v>
      </c>
      <c r="G150" s="201"/>
      <c r="H150" s="202" t="s">
        <v>19</v>
      </c>
      <c r="I150" s="204"/>
      <c r="J150" s="201"/>
      <c r="K150" s="201"/>
      <c r="L150" s="205"/>
      <c r="M150" s="206"/>
      <c r="N150" s="207"/>
      <c r="O150" s="207"/>
      <c r="P150" s="207"/>
      <c r="Q150" s="207"/>
      <c r="R150" s="207"/>
      <c r="S150" s="207"/>
      <c r="T150" s="208"/>
      <c r="AT150" s="209" t="s">
        <v>184</v>
      </c>
      <c r="AU150" s="209" t="s">
        <v>82</v>
      </c>
      <c r="AV150" s="13" t="s">
        <v>80</v>
      </c>
      <c r="AW150" s="13" t="s">
        <v>35</v>
      </c>
      <c r="AX150" s="13" t="s">
        <v>73</v>
      </c>
      <c r="AY150" s="209" t="s">
        <v>171</v>
      </c>
    </row>
    <row r="151" spans="1:65" s="14" customFormat="1" ht="11.25">
      <c r="B151" s="210"/>
      <c r="C151" s="211"/>
      <c r="D151" s="193" t="s">
        <v>184</v>
      </c>
      <c r="E151" s="212" t="s">
        <v>19</v>
      </c>
      <c r="F151" s="213" t="s">
        <v>241</v>
      </c>
      <c r="G151" s="211"/>
      <c r="H151" s="214">
        <v>3.2240000000000002</v>
      </c>
      <c r="I151" s="215"/>
      <c r="J151" s="211"/>
      <c r="K151" s="211"/>
      <c r="L151" s="216"/>
      <c r="M151" s="217"/>
      <c r="N151" s="218"/>
      <c r="O151" s="218"/>
      <c r="P151" s="218"/>
      <c r="Q151" s="218"/>
      <c r="R151" s="218"/>
      <c r="S151" s="218"/>
      <c r="T151" s="219"/>
      <c r="AT151" s="220" t="s">
        <v>184</v>
      </c>
      <c r="AU151" s="220" t="s">
        <v>82</v>
      </c>
      <c r="AV151" s="14" t="s">
        <v>82</v>
      </c>
      <c r="AW151" s="14" t="s">
        <v>35</v>
      </c>
      <c r="AX151" s="14" t="s">
        <v>73</v>
      </c>
      <c r="AY151" s="220" t="s">
        <v>171</v>
      </c>
    </row>
    <row r="152" spans="1:65" s="15" customFormat="1" ht="11.25">
      <c r="B152" s="221"/>
      <c r="C152" s="222"/>
      <c r="D152" s="193" t="s">
        <v>184</v>
      </c>
      <c r="E152" s="223" t="s">
        <v>19</v>
      </c>
      <c r="F152" s="224" t="s">
        <v>189</v>
      </c>
      <c r="G152" s="222"/>
      <c r="H152" s="225">
        <v>96.542000000000002</v>
      </c>
      <c r="I152" s="226"/>
      <c r="J152" s="222"/>
      <c r="K152" s="222"/>
      <c r="L152" s="227"/>
      <c r="M152" s="228"/>
      <c r="N152" s="229"/>
      <c r="O152" s="229"/>
      <c r="P152" s="229"/>
      <c r="Q152" s="229"/>
      <c r="R152" s="229"/>
      <c r="S152" s="229"/>
      <c r="T152" s="230"/>
      <c r="AT152" s="231" t="s">
        <v>184</v>
      </c>
      <c r="AU152" s="231" t="s">
        <v>82</v>
      </c>
      <c r="AV152" s="15" t="s">
        <v>178</v>
      </c>
      <c r="AW152" s="15" t="s">
        <v>35</v>
      </c>
      <c r="AX152" s="15" t="s">
        <v>80</v>
      </c>
      <c r="AY152" s="231" t="s">
        <v>171</v>
      </c>
    </row>
    <row r="153" spans="1:65" s="2" customFormat="1" ht="37.9" customHeight="1">
      <c r="A153" s="36"/>
      <c r="B153" s="37"/>
      <c r="C153" s="180" t="s">
        <v>242</v>
      </c>
      <c r="D153" s="180" t="s">
        <v>173</v>
      </c>
      <c r="E153" s="181" t="s">
        <v>243</v>
      </c>
      <c r="F153" s="182" t="s">
        <v>244</v>
      </c>
      <c r="G153" s="183" t="s">
        <v>220</v>
      </c>
      <c r="H153" s="184">
        <v>96.542000000000002</v>
      </c>
      <c r="I153" s="185"/>
      <c r="J153" s="186">
        <f>ROUND(I153*H153,2)</f>
        <v>0</v>
      </c>
      <c r="K153" s="182" t="s">
        <v>177</v>
      </c>
      <c r="L153" s="41"/>
      <c r="M153" s="187" t="s">
        <v>19</v>
      </c>
      <c r="N153" s="188" t="s">
        <v>44</v>
      </c>
      <c r="O153" s="66"/>
      <c r="P153" s="189">
        <f>O153*H153</f>
        <v>0</v>
      </c>
      <c r="Q153" s="189">
        <v>0</v>
      </c>
      <c r="R153" s="189">
        <f>Q153*H153</f>
        <v>0</v>
      </c>
      <c r="S153" s="189">
        <v>0</v>
      </c>
      <c r="T153" s="190">
        <f>S153*H153</f>
        <v>0</v>
      </c>
      <c r="U153" s="36"/>
      <c r="V153" s="36"/>
      <c r="W153" s="36"/>
      <c r="X153" s="36"/>
      <c r="Y153" s="36"/>
      <c r="Z153" s="36"/>
      <c r="AA153" s="36"/>
      <c r="AB153" s="36"/>
      <c r="AC153" s="36"/>
      <c r="AD153" s="36"/>
      <c r="AE153" s="36"/>
      <c r="AR153" s="191" t="s">
        <v>178</v>
      </c>
      <c r="AT153" s="191" t="s">
        <v>173</v>
      </c>
      <c r="AU153" s="191" t="s">
        <v>82</v>
      </c>
      <c r="AY153" s="19" t="s">
        <v>171</v>
      </c>
      <c r="BE153" s="192">
        <f>IF(N153="základní",J153,0)</f>
        <v>0</v>
      </c>
      <c r="BF153" s="192">
        <f>IF(N153="snížená",J153,0)</f>
        <v>0</v>
      </c>
      <c r="BG153" s="192">
        <f>IF(N153="zákl. přenesená",J153,0)</f>
        <v>0</v>
      </c>
      <c r="BH153" s="192">
        <f>IF(N153="sníž. přenesená",J153,0)</f>
        <v>0</v>
      </c>
      <c r="BI153" s="192">
        <f>IF(N153="nulová",J153,0)</f>
        <v>0</v>
      </c>
      <c r="BJ153" s="19" t="s">
        <v>80</v>
      </c>
      <c r="BK153" s="192">
        <f>ROUND(I153*H153,2)</f>
        <v>0</v>
      </c>
      <c r="BL153" s="19" t="s">
        <v>178</v>
      </c>
      <c r="BM153" s="191" t="s">
        <v>245</v>
      </c>
    </row>
    <row r="154" spans="1:65" s="2" customFormat="1" ht="29.25">
      <c r="A154" s="36"/>
      <c r="B154" s="37"/>
      <c r="C154" s="38"/>
      <c r="D154" s="193" t="s">
        <v>180</v>
      </c>
      <c r="E154" s="38"/>
      <c r="F154" s="194" t="s">
        <v>246</v>
      </c>
      <c r="G154" s="38"/>
      <c r="H154" s="38"/>
      <c r="I154" s="195"/>
      <c r="J154" s="38"/>
      <c r="K154" s="38"/>
      <c r="L154" s="41"/>
      <c r="M154" s="196"/>
      <c r="N154" s="197"/>
      <c r="O154" s="66"/>
      <c r="P154" s="66"/>
      <c r="Q154" s="66"/>
      <c r="R154" s="66"/>
      <c r="S154" s="66"/>
      <c r="T154" s="67"/>
      <c r="U154" s="36"/>
      <c r="V154" s="36"/>
      <c r="W154" s="36"/>
      <c r="X154" s="36"/>
      <c r="Y154" s="36"/>
      <c r="Z154" s="36"/>
      <c r="AA154" s="36"/>
      <c r="AB154" s="36"/>
      <c r="AC154" s="36"/>
      <c r="AD154" s="36"/>
      <c r="AE154" s="36"/>
      <c r="AT154" s="19" t="s">
        <v>180</v>
      </c>
      <c r="AU154" s="19" t="s">
        <v>82</v>
      </c>
    </row>
    <row r="155" spans="1:65" s="2" customFormat="1" ht="11.25">
      <c r="A155" s="36"/>
      <c r="B155" s="37"/>
      <c r="C155" s="38"/>
      <c r="D155" s="198" t="s">
        <v>182</v>
      </c>
      <c r="E155" s="38"/>
      <c r="F155" s="199" t="s">
        <v>247</v>
      </c>
      <c r="G155" s="38"/>
      <c r="H155" s="38"/>
      <c r="I155" s="195"/>
      <c r="J155" s="38"/>
      <c r="K155" s="38"/>
      <c r="L155" s="41"/>
      <c r="M155" s="196"/>
      <c r="N155" s="197"/>
      <c r="O155" s="66"/>
      <c r="P155" s="66"/>
      <c r="Q155" s="66"/>
      <c r="R155" s="66"/>
      <c r="S155" s="66"/>
      <c r="T155" s="67"/>
      <c r="U155" s="36"/>
      <c r="V155" s="36"/>
      <c r="W155" s="36"/>
      <c r="X155" s="36"/>
      <c r="Y155" s="36"/>
      <c r="Z155" s="36"/>
      <c r="AA155" s="36"/>
      <c r="AB155" s="36"/>
      <c r="AC155" s="36"/>
      <c r="AD155" s="36"/>
      <c r="AE155" s="36"/>
      <c r="AT155" s="19" t="s">
        <v>182</v>
      </c>
      <c r="AU155" s="19" t="s">
        <v>82</v>
      </c>
    </row>
    <row r="156" spans="1:65" s="14" customFormat="1" ht="11.25">
      <c r="B156" s="210"/>
      <c r="C156" s="211"/>
      <c r="D156" s="193" t="s">
        <v>184</v>
      </c>
      <c r="E156" s="212" t="s">
        <v>19</v>
      </c>
      <c r="F156" s="213" t="s">
        <v>248</v>
      </c>
      <c r="G156" s="211"/>
      <c r="H156" s="214">
        <v>96.542000000000002</v>
      </c>
      <c r="I156" s="215"/>
      <c r="J156" s="211"/>
      <c r="K156" s="211"/>
      <c r="L156" s="216"/>
      <c r="M156" s="217"/>
      <c r="N156" s="218"/>
      <c r="O156" s="218"/>
      <c r="P156" s="218"/>
      <c r="Q156" s="218"/>
      <c r="R156" s="218"/>
      <c r="S156" s="218"/>
      <c r="T156" s="219"/>
      <c r="AT156" s="220" t="s">
        <v>184</v>
      </c>
      <c r="AU156" s="220" t="s">
        <v>82</v>
      </c>
      <c r="AV156" s="14" t="s">
        <v>82</v>
      </c>
      <c r="AW156" s="14" t="s">
        <v>35</v>
      </c>
      <c r="AX156" s="14" t="s">
        <v>73</v>
      </c>
      <c r="AY156" s="220" t="s">
        <v>171</v>
      </c>
    </row>
    <row r="157" spans="1:65" s="15" customFormat="1" ht="11.25">
      <c r="B157" s="221"/>
      <c r="C157" s="222"/>
      <c r="D157" s="193" t="s">
        <v>184</v>
      </c>
      <c r="E157" s="223" t="s">
        <v>19</v>
      </c>
      <c r="F157" s="224" t="s">
        <v>189</v>
      </c>
      <c r="G157" s="222"/>
      <c r="H157" s="225">
        <v>96.542000000000002</v>
      </c>
      <c r="I157" s="226"/>
      <c r="J157" s="222"/>
      <c r="K157" s="222"/>
      <c r="L157" s="227"/>
      <c r="M157" s="228"/>
      <c r="N157" s="229"/>
      <c r="O157" s="229"/>
      <c r="P157" s="229"/>
      <c r="Q157" s="229"/>
      <c r="R157" s="229"/>
      <c r="S157" s="229"/>
      <c r="T157" s="230"/>
      <c r="AT157" s="231" t="s">
        <v>184</v>
      </c>
      <c r="AU157" s="231" t="s">
        <v>82</v>
      </c>
      <c r="AV157" s="15" t="s">
        <v>178</v>
      </c>
      <c r="AW157" s="15" t="s">
        <v>35</v>
      </c>
      <c r="AX157" s="15" t="s">
        <v>80</v>
      </c>
      <c r="AY157" s="231" t="s">
        <v>171</v>
      </c>
    </row>
    <row r="158" spans="1:65" s="2" customFormat="1" ht="24.2" customHeight="1">
      <c r="A158" s="36"/>
      <c r="B158" s="37"/>
      <c r="C158" s="180" t="s">
        <v>249</v>
      </c>
      <c r="D158" s="180" t="s">
        <v>173</v>
      </c>
      <c r="E158" s="181" t="s">
        <v>250</v>
      </c>
      <c r="F158" s="182" t="s">
        <v>251</v>
      </c>
      <c r="G158" s="183" t="s">
        <v>252</v>
      </c>
      <c r="H158" s="184">
        <v>193.084</v>
      </c>
      <c r="I158" s="185"/>
      <c r="J158" s="186">
        <f>ROUND(I158*H158,2)</f>
        <v>0</v>
      </c>
      <c r="K158" s="182" t="s">
        <v>177</v>
      </c>
      <c r="L158" s="41"/>
      <c r="M158" s="187" t="s">
        <v>19</v>
      </c>
      <c r="N158" s="188" t="s">
        <v>44</v>
      </c>
      <c r="O158" s="66"/>
      <c r="P158" s="189">
        <f>O158*H158</f>
        <v>0</v>
      </c>
      <c r="Q158" s="189">
        <v>0</v>
      </c>
      <c r="R158" s="189">
        <f>Q158*H158</f>
        <v>0</v>
      </c>
      <c r="S158" s="189">
        <v>0</v>
      </c>
      <c r="T158" s="190">
        <f>S158*H158</f>
        <v>0</v>
      </c>
      <c r="U158" s="36"/>
      <c r="V158" s="36"/>
      <c r="W158" s="36"/>
      <c r="X158" s="36"/>
      <c r="Y158" s="36"/>
      <c r="Z158" s="36"/>
      <c r="AA158" s="36"/>
      <c r="AB158" s="36"/>
      <c r="AC158" s="36"/>
      <c r="AD158" s="36"/>
      <c r="AE158" s="36"/>
      <c r="AR158" s="191" t="s">
        <v>178</v>
      </c>
      <c r="AT158" s="191" t="s">
        <v>173</v>
      </c>
      <c r="AU158" s="191" t="s">
        <v>82</v>
      </c>
      <c r="AY158" s="19" t="s">
        <v>171</v>
      </c>
      <c r="BE158" s="192">
        <f>IF(N158="základní",J158,0)</f>
        <v>0</v>
      </c>
      <c r="BF158" s="192">
        <f>IF(N158="snížená",J158,0)</f>
        <v>0</v>
      </c>
      <c r="BG158" s="192">
        <f>IF(N158="zákl. přenesená",J158,0)</f>
        <v>0</v>
      </c>
      <c r="BH158" s="192">
        <f>IF(N158="sníž. přenesená",J158,0)</f>
        <v>0</v>
      </c>
      <c r="BI158" s="192">
        <f>IF(N158="nulová",J158,0)</f>
        <v>0</v>
      </c>
      <c r="BJ158" s="19" t="s">
        <v>80</v>
      </c>
      <c r="BK158" s="192">
        <f>ROUND(I158*H158,2)</f>
        <v>0</v>
      </c>
      <c r="BL158" s="19" t="s">
        <v>178</v>
      </c>
      <c r="BM158" s="191" t="s">
        <v>253</v>
      </c>
    </row>
    <row r="159" spans="1:65" s="2" customFormat="1" ht="29.25">
      <c r="A159" s="36"/>
      <c r="B159" s="37"/>
      <c r="C159" s="38"/>
      <c r="D159" s="193" t="s">
        <v>180</v>
      </c>
      <c r="E159" s="38"/>
      <c r="F159" s="194" t="s">
        <v>254</v>
      </c>
      <c r="G159" s="38"/>
      <c r="H159" s="38"/>
      <c r="I159" s="195"/>
      <c r="J159" s="38"/>
      <c r="K159" s="38"/>
      <c r="L159" s="41"/>
      <c r="M159" s="196"/>
      <c r="N159" s="197"/>
      <c r="O159" s="66"/>
      <c r="P159" s="66"/>
      <c r="Q159" s="66"/>
      <c r="R159" s="66"/>
      <c r="S159" s="66"/>
      <c r="T159" s="67"/>
      <c r="U159" s="36"/>
      <c r="V159" s="36"/>
      <c r="W159" s="36"/>
      <c r="X159" s="36"/>
      <c r="Y159" s="36"/>
      <c r="Z159" s="36"/>
      <c r="AA159" s="36"/>
      <c r="AB159" s="36"/>
      <c r="AC159" s="36"/>
      <c r="AD159" s="36"/>
      <c r="AE159" s="36"/>
      <c r="AT159" s="19" t="s">
        <v>180</v>
      </c>
      <c r="AU159" s="19" t="s">
        <v>82</v>
      </c>
    </row>
    <row r="160" spans="1:65" s="2" customFormat="1" ht="11.25">
      <c r="A160" s="36"/>
      <c r="B160" s="37"/>
      <c r="C160" s="38"/>
      <c r="D160" s="198" t="s">
        <v>182</v>
      </c>
      <c r="E160" s="38"/>
      <c r="F160" s="199" t="s">
        <v>255</v>
      </c>
      <c r="G160" s="38"/>
      <c r="H160" s="38"/>
      <c r="I160" s="195"/>
      <c r="J160" s="38"/>
      <c r="K160" s="38"/>
      <c r="L160" s="41"/>
      <c r="M160" s="196"/>
      <c r="N160" s="197"/>
      <c r="O160" s="66"/>
      <c r="P160" s="66"/>
      <c r="Q160" s="66"/>
      <c r="R160" s="66"/>
      <c r="S160" s="66"/>
      <c r="T160" s="67"/>
      <c r="U160" s="36"/>
      <c r="V160" s="36"/>
      <c r="W160" s="36"/>
      <c r="X160" s="36"/>
      <c r="Y160" s="36"/>
      <c r="Z160" s="36"/>
      <c r="AA160" s="36"/>
      <c r="AB160" s="36"/>
      <c r="AC160" s="36"/>
      <c r="AD160" s="36"/>
      <c r="AE160" s="36"/>
      <c r="AT160" s="19" t="s">
        <v>182</v>
      </c>
      <c r="AU160" s="19" t="s">
        <v>82</v>
      </c>
    </row>
    <row r="161" spans="1:65" s="13" customFormat="1" ht="11.25">
      <c r="B161" s="200"/>
      <c r="C161" s="201"/>
      <c r="D161" s="193" t="s">
        <v>184</v>
      </c>
      <c r="E161" s="202" t="s">
        <v>19</v>
      </c>
      <c r="F161" s="203" t="s">
        <v>256</v>
      </c>
      <c r="G161" s="201"/>
      <c r="H161" s="202" t="s">
        <v>19</v>
      </c>
      <c r="I161" s="204"/>
      <c r="J161" s="201"/>
      <c r="K161" s="201"/>
      <c r="L161" s="205"/>
      <c r="M161" s="206"/>
      <c r="N161" s="207"/>
      <c r="O161" s="207"/>
      <c r="P161" s="207"/>
      <c r="Q161" s="207"/>
      <c r="R161" s="207"/>
      <c r="S161" s="207"/>
      <c r="T161" s="208"/>
      <c r="AT161" s="209" t="s">
        <v>184</v>
      </c>
      <c r="AU161" s="209" t="s">
        <v>82</v>
      </c>
      <c r="AV161" s="13" t="s">
        <v>80</v>
      </c>
      <c r="AW161" s="13" t="s">
        <v>35</v>
      </c>
      <c r="AX161" s="13" t="s">
        <v>73</v>
      </c>
      <c r="AY161" s="209" t="s">
        <v>171</v>
      </c>
    </row>
    <row r="162" spans="1:65" s="13" customFormat="1" ht="11.25">
      <c r="B162" s="200"/>
      <c r="C162" s="201"/>
      <c r="D162" s="193" t="s">
        <v>184</v>
      </c>
      <c r="E162" s="202" t="s">
        <v>19</v>
      </c>
      <c r="F162" s="203" t="s">
        <v>257</v>
      </c>
      <c r="G162" s="201"/>
      <c r="H162" s="202" t="s">
        <v>19</v>
      </c>
      <c r="I162" s="204"/>
      <c r="J162" s="201"/>
      <c r="K162" s="201"/>
      <c r="L162" s="205"/>
      <c r="M162" s="206"/>
      <c r="N162" s="207"/>
      <c r="O162" s="207"/>
      <c r="P162" s="207"/>
      <c r="Q162" s="207"/>
      <c r="R162" s="207"/>
      <c r="S162" s="207"/>
      <c r="T162" s="208"/>
      <c r="AT162" s="209" t="s">
        <v>184</v>
      </c>
      <c r="AU162" s="209" t="s">
        <v>82</v>
      </c>
      <c r="AV162" s="13" t="s">
        <v>80</v>
      </c>
      <c r="AW162" s="13" t="s">
        <v>35</v>
      </c>
      <c r="AX162" s="13" t="s">
        <v>73</v>
      </c>
      <c r="AY162" s="209" t="s">
        <v>171</v>
      </c>
    </row>
    <row r="163" spans="1:65" s="14" customFormat="1" ht="11.25">
      <c r="B163" s="210"/>
      <c r="C163" s="211"/>
      <c r="D163" s="193" t="s">
        <v>184</v>
      </c>
      <c r="E163" s="212" t="s">
        <v>19</v>
      </c>
      <c r="F163" s="213" t="s">
        <v>258</v>
      </c>
      <c r="G163" s="211"/>
      <c r="H163" s="214">
        <v>180.172</v>
      </c>
      <c r="I163" s="215"/>
      <c r="J163" s="211"/>
      <c r="K163" s="211"/>
      <c r="L163" s="216"/>
      <c r="M163" s="217"/>
      <c r="N163" s="218"/>
      <c r="O163" s="218"/>
      <c r="P163" s="218"/>
      <c r="Q163" s="218"/>
      <c r="R163" s="218"/>
      <c r="S163" s="218"/>
      <c r="T163" s="219"/>
      <c r="AT163" s="220" t="s">
        <v>184</v>
      </c>
      <c r="AU163" s="220" t="s">
        <v>82</v>
      </c>
      <c r="AV163" s="14" t="s">
        <v>82</v>
      </c>
      <c r="AW163" s="14" t="s">
        <v>35</v>
      </c>
      <c r="AX163" s="14" t="s">
        <v>73</v>
      </c>
      <c r="AY163" s="220" t="s">
        <v>171</v>
      </c>
    </row>
    <row r="164" spans="1:65" s="13" customFormat="1" ht="11.25">
      <c r="B164" s="200"/>
      <c r="C164" s="201"/>
      <c r="D164" s="193" t="s">
        <v>184</v>
      </c>
      <c r="E164" s="202" t="s">
        <v>19</v>
      </c>
      <c r="F164" s="203" t="s">
        <v>259</v>
      </c>
      <c r="G164" s="201"/>
      <c r="H164" s="202" t="s">
        <v>19</v>
      </c>
      <c r="I164" s="204"/>
      <c r="J164" s="201"/>
      <c r="K164" s="201"/>
      <c r="L164" s="205"/>
      <c r="M164" s="206"/>
      <c r="N164" s="207"/>
      <c r="O164" s="207"/>
      <c r="P164" s="207"/>
      <c r="Q164" s="207"/>
      <c r="R164" s="207"/>
      <c r="S164" s="207"/>
      <c r="T164" s="208"/>
      <c r="AT164" s="209" t="s">
        <v>184</v>
      </c>
      <c r="AU164" s="209" t="s">
        <v>82</v>
      </c>
      <c r="AV164" s="13" t="s">
        <v>80</v>
      </c>
      <c r="AW164" s="13" t="s">
        <v>35</v>
      </c>
      <c r="AX164" s="13" t="s">
        <v>73</v>
      </c>
      <c r="AY164" s="209" t="s">
        <v>171</v>
      </c>
    </row>
    <row r="165" spans="1:65" s="14" customFormat="1" ht="11.25">
      <c r="B165" s="210"/>
      <c r="C165" s="211"/>
      <c r="D165" s="193" t="s">
        <v>184</v>
      </c>
      <c r="E165" s="212" t="s">
        <v>19</v>
      </c>
      <c r="F165" s="213" t="s">
        <v>260</v>
      </c>
      <c r="G165" s="211"/>
      <c r="H165" s="214">
        <v>12.912000000000001</v>
      </c>
      <c r="I165" s="215"/>
      <c r="J165" s="211"/>
      <c r="K165" s="211"/>
      <c r="L165" s="216"/>
      <c r="M165" s="217"/>
      <c r="N165" s="218"/>
      <c r="O165" s="218"/>
      <c r="P165" s="218"/>
      <c r="Q165" s="218"/>
      <c r="R165" s="218"/>
      <c r="S165" s="218"/>
      <c r="T165" s="219"/>
      <c r="AT165" s="220" t="s">
        <v>184</v>
      </c>
      <c r="AU165" s="220" t="s">
        <v>82</v>
      </c>
      <c r="AV165" s="14" t="s">
        <v>82</v>
      </c>
      <c r="AW165" s="14" t="s">
        <v>35</v>
      </c>
      <c r="AX165" s="14" t="s">
        <v>73</v>
      </c>
      <c r="AY165" s="220" t="s">
        <v>171</v>
      </c>
    </row>
    <row r="166" spans="1:65" s="15" customFormat="1" ht="11.25">
      <c r="B166" s="221"/>
      <c r="C166" s="222"/>
      <c r="D166" s="193" t="s">
        <v>184</v>
      </c>
      <c r="E166" s="223" t="s">
        <v>19</v>
      </c>
      <c r="F166" s="224" t="s">
        <v>189</v>
      </c>
      <c r="G166" s="222"/>
      <c r="H166" s="225">
        <v>193.084</v>
      </c>
      <c r="I166" s="226"/>
      <c r="J166" s="222"/>
      <c r="K166" s="222"/>
      <c r="L166" s="227"/>
      <c r="M166" s="228"/>
      <c r="N166" s="229"/>
      <c r="O166" s="229"/>
      <c r="P166" s="229"/>
      <c r="Q166" s="229"/>
      <c r="R166" s="229"/>
      <c r="S166" s="229"/>
      <c r="T166" s="230"/>
      <c r="AT166" s="231" t="s">
        <v>184</v>
      </c>
      <c r="AU166" s="231" t="s">
        <v>82</v>
      </c>
      <c r="AV166" s="15" t="s">
        <v>178</v>
      </c>
      <c r="AW166" s="15" t="s">
        <v>35</v>
      </c>
      <c r="AX166" s="15" t="s">
        <v>80</v>
      </c>
      <c r="AY166" s="231" t="s">
        <v>171</v>
      </c>
    </row>
    <row r="167" spans="1:65" s="2" customFormat="1" ht="37.9" customHeight="1">
      <c r="A167" s="36"/>
      <c r="B167" s="37"/>
      <c r="C167" s="180" t="s">
        <v>261</v>
      </c>
      <c r="D167" s="180" t="s">
        <v>173</v>
      </c>
      <c r="E167" s="181" t="s">
        <v>262</v>
      </c>
      <c r="F167" s="182" t="s">
        <v>263</v>
      </c>
      <c r="G167" s="183" t="s">
        <v>220</v>
      </c>
      <c r="H167" s="184">
        <v>96.542000000000002</v>
      </c>
      <c r="I167" s="185"/>
      <c r="J167" s="186">
        <f>ROUND(I167*H167,2)</f>
        <v>0</v>
      </c>
      <c r="K167" s="182" t="s">
        <v>177</v>
      </c>
      <c r="L167" s="41"/>
      <c r="M167" s="187" t="s">
        <v>19</v>
      </c>
      <c r="N167" s="188" t="s">
        <v>44</v>
      </c>
      <c r="O167" s="66"/>
      <c r="P167" s="189">
        <f>O167*H167</f>
        <v>0</v>
      </c>
      <c r="Q167" s="189">
        <v>0</v>
      </c>
      <c r="R167" s="189">
        <f>Q167*H167</f>
        <v>0</v>
      </c>
      <c r="S167" s="189">
        <v>0</v>
      </c>
      <c r="T167" s="190">
        <f>S167*H167</f>
        <v>0</v>
      </c>
      <c r="U167" s="36"/>
      <c r="V167" s="36"/>
      <c r="W167" s="36"/>
      <c r="X167" s="36"/>
      <c r="Y167" s="36"/>
      <c r="Z167" s="36"/>
      <c r="AA167" s="36"/>
      <c r="AB167" s="36"/>
      <c r="AC167" s="36"/>
      <c r="AD167" s="36"/>
      <c r="AE167" s="36"/>
      <c r="AR167" s="191" t="s">
        <v>178</v>
      </c>
      <c r="AT167" s="191" t="s">
        <v>173</v>
      </c>
      <c r="AU167" s="191" t="s">
        <v>82</v>
      </c>
      <c r="AY167" s="19" t="s">
        <v>171</v>
      </c>
      <c r="BE167" s="192">
        <f>IF(N167="základní",J167,0)</f>
        <v>0</v>
      </c>
      <c r="BF167" s="192">
        <f>IF(N167="snížená",J167,0)</f>
        <v>0</v>
      </c>
      <c r="BG167" s="192">
        <f>IF(N167="zákl. přenesená",J167,0)</f>
        <v>0</v>
      </c>
      <c r="BH167" s="192">
        <f>IF(N167="sníž. přenesená",J167,0)</f>
        <v>0</v>
      </c>
      <c r="BI167" s="192">
        <f>IF(N167="nulová",J167,0)</f>
        <v>0</v>
      </c>
      <c r="BJ167" s="19" t="s">
        <v>80</v>
      </c>
      <c r="BK167" s="192">
        <f>ROUND(I167*H167,2)</f>
        <v>0</v>
      </c>
      <c r="BL167" s="19" t="s">
        <v>178</v>
      </c>
      <c r="BM167" s="191" t="s">
        <v>264</v>
      </c>
    </row>
    <row r="168" spans="1:65" s="2" customFormat="1" ht="39">
      <c r="A168" s="36"/>
      <c r="B168" s="37"/>
      <c r="C168" s="38"/>
      <c r="D168" s="193" t="s">
        <v>180</v>
      </c>
      <c r="E168" s="38"/>
      <c r="F168" s="194" t="s">
        <v>265</v>
      </c>
      <c r="G168" s="38"/>
      <c r="H168" s="38"/>
      <c r="I168" s="195"/>
      <c r="J168" s="38"/>
      <c r="K168" s="38"/>
      <c r="L168" s="41"/>
      <c r="M168" s="196"/>
      <c r="N168" s="197"/>
      <c r="O168" s="66"/>
      <c r="P168" s="66"/>
      <c r="Q168" s="66"/>
      <c r="R168" s="66"/>
      <c r="S168" s="66"/>
      <c r="T168" s="67"/>
      <c r="U168" s="36"/>
      <c r="V168" s="36"/>
      <c r="W168" s="36"/>
      <c r="X168" s="36"/>
      <c r="Y168" s="36"/>
      <c r="Z168" s="36"/>
      <c r="AA168" s="36"/>
      <c r="AB168" s="36"/>
      <c r="AC168" s="36"/>
      <c r="AD168" s="36"/>
      <c r="AE168" s="36"/>
      <c r="AT168" s="19" t="s">
        <v>180</v>
      </c>
      <c r="AU168" s="19" t="s">
        <v>82</v>
      </c>
    </row>
    <row r="169" spans="1:65" s="2" customFormat="1" ht="11.25">
      <c r="A169" s="36"/>
      <c r="B169" s="37"/>
      <c r="C169" s="38"/>
      <c r="D169" s="198" t="s">
        <v>182</v>
      </c>
      <c r="E169" s="38"/>
      <c r="F169" s="199" t="s">
        <v>266</v>
      </c>
      <c r="G169" s="38"/>
      <c r="H169" s="38"/>
      <c r="I169" s="195"/>
      <c r="J169" s="38"/>
      <c r="K169" s="38"/>
      <c r="L169" s="41"/>
      <c r="M169" s="196"/>
      <c r="N169" s="197"/>
      <c r="O169" s="66"/>
      <c r="P169" s="66"/>
      <c r="Q169" s="66"/>
      <c r="R169" s="66"/>
      <c r="S169" s="66"/>
      <c r="T169" s="67"/>
      <c r="U169" s="36"/>
      <c r="V169" s="36"/>
      <c r="W169" s="36"/>
      <c r="X169" s="36"/>
      <c r="Y169" s="36"/>
      <c r="Z169" s="36"/>
      <c r="AA169" s="36"/>
      <c r="AB169" s="36"/>
      <c r="AC169" s="36"/>
      <c r="AD169" s="36"/>
      <c r="AE169" s="36"/>
      <c r="AT169" s="19" t="s">
        <v>182</v>
      </c>
      <c r="AU169" s="19" t="s">
        <v>82</v>
      </c>
    </row>
    <row r="170" spans="1:65" s="13" customFormat="1" ht="11.25">
      <c r="B170" s="200"/>
      <c r="C170" s="201"/>
      <c r="D170" s="193" t="s">
        <v>184</v>
      </c>
      <c r="E170" s="202" t="s">
        <v>19</v>
      </c>
      <c r="F170" s="203" t="s">
        <v>267</v>
      </c>
      <c r="G170" s="201"/>
      <c r="H170" s="202" t="s">
        <v>19</v>
      </c>
      <c r="I170" s="204"/>
      <c r="J170" s="201"/>
      <c r="K170" s="201"/>
      <c r="L170" s="205"/>
      <c r="M170" s="206"/>
      <c r="N170" s="207"/>
      <c r="O170" s="207"/>
      <c r="P170" s="207"/>
      <c r="Q170" s="207"/>
      <c r="R170" s="207"/>
      <c r="S170" s="207"/>
      <c r="T170" s="208"/>
      <c r="AT170" s="209" t="s">
        <v>184</v>
      </c>
      <c r="AU170" s="209" t="s">
        <v>82</v>
      </c>
      <c r="AV170" s="13" t="s">
        <v>80</v>
      </c>
      <c r="AW170" s="13" t="s">
        <v>35</v>
      </c>
      <c r="AX170" s="13" t="s">
        <v>73</v>
      </c>
      <c r="AY170" s="209" t="s">
        <v>171</v>
      </c>
    </row>
    <row r="171" spans="1:65" s="14" customFormat="1" ht="11.25">
      <c r="B171" s="210"/>
      <c r="C171" s="211"/>
      <c r="D171" s="193" t="s">
        <v>184</v>
      </c>
      <c r="E171" s="212" t="s">
        <v>19</v>
      </c>
      <c r="F171" s="213" t="s">
        <v>248</v>
      </c>
      <c r="G171" s="211"/>
      <c r="H171" s="214">
        <v>96.542000000000002</v>
      </c>
      <c r="I171" s="215"/>
      <c r="J171" s="211"/>
      <c r="K171" s="211"/>
      <c r="L171" s="216"/>
      <c r="M171" s="217"/>
      <c r="N171" s="218"/>
      <c r="O171" s="218"/>
      <c r="P171" s="218"/>
      <c r="Q171" s="218"/>
      <c r="R171" s="218"/>
      <c r="S171" s="218"/>
      <c r="T171" s="219"/>
      <c r="AT171" s="220" t="s">
        <v>184</v>
      </c>
      <c r="AU171" s="220" t="s">
        <v>82</v>
      </c>
      <c r="AV171" s="14" t="s">
        <v>82</v>
      </c>
      <c r="AW171" s="14" t="s">
        <v>35</v>
      </c>
      <c r="AX171" s="14" t="s">
        <v>73</v>
      </c>
      <c r="AY171" s="220" t="s">
        <v>171</v>
      </c>
    </row>
    <row r="172" spans="1:65" s="15" customFormat="1" ht="11.25">
      <c r="B172" s="221"/>
      <c r="C172" s="222"/>
      <c r="D172" s="193" t="s">
        <v>184</v>
      </c>
      <c r="E172" s="223" t="s">
        <v>19</v>
      </c>
      <c r="F172" s="224" t="s">
        <v>189</v>
      </c>
      <c r="G172" s="222"/>
      <c r="H172" s="225">
        <v>96.542000000000002</v>
      </c>
      <c r="I172" s="226"/>
      <c r="J172" s="222"/>
      <c r="K172" s="222"/>
      <c r="L172" s="227"/>
      <c r="M172" s="228"/>
      <c r="N172" s="229"/>
      <c r="O172" s="229"/>
      <c r="P172" s="229"/>
      <c r="Q172" s="229"/>
      <c r="R172" s="229"/>
      <c r="S172" s="229"/>
      <c r="T172" s="230"/>
      <c r="AT172" s="231" t="s">
        <v>184</v>
      </c>
      <c r="AU172" s="231" t="s">
        <v>82</v>
      </c>
      <c r="AV172" s="15" t="s">
        <v>178</v>
      </c>
      <c r="AW172" s="15" t="s">
        <v>35</v>
      </c>
      <c r="AX172" s="15" t="s">
        <v>80</v>
      </c>
      <c r="AY172" s="231" t="s">
        <v>171</v>
      </c>
    </row>
    <row r="173" spans="1:65" s="2" customFormat="1" ht="37.9" customHeight="1">
      <c r="A173" s="36"/>
      <c r="B173" s="37"/>
      <c r="C173" s="180" t="s">
        <v>268</v>
      </c>
      <c r="D173" s="180" t="s">
        <v>173</v>
      </c>
      <c r="E173" s="181" t="s">
        <v>269</v>
      </c>
      <c r="F173" s="182" t="s">
        <v>270</v>
      </c>
      <c r="G173" s="183" t="s">
        <v>220</v>
      </c>
      <c r="H173" s="184">
        <v>1061.962</v>
      </c>
      <c r="I173" s="185"/>
      <c r="J173" s="186">
        <f>ROUND(I173*H173,2)</f>
        <v>0</v>
      </c>
      <c r="K173" s="182" t="s">
        <v>177</v>
      </c>
      <c r="L173" s="41"/>
      <c r="M173" s="187" t="s">
        <v>19</v>
      </c>
      <c r="N173" s="188" t="s">
        <v>44</v>
      </c>
      <c r="O173" s="66"/>
      <c r="P173" s="189">
        <f>O173*H173</f>
        <v>0</v>
      </c>
      <c r="Q173" s="189">
        <v>0</v>
      </c>
      <c r="R173" s="189">
        <f>Q173*H173</f>
        <v>0</v>
      </c>
      <c r="S173" s="189">
        <v>0</v>
      </c>
      <c r="T173" s="190">
        <f>S173*H173</f>
        <v>0</v>
      </c>
      <c r="U173" s="36"/>
      <c r="V173" s="36"/>
      <c r="W173" s="36"/>
      <c r="X173" s="36"/>
      <c r="Y173" s="36"/>
      <c r="Z173" s="36"/>
      <c r="AA173" s="36"/>
      <c r="AB173" s="36"/>
      <c r="AC173" s="36"/>
      <c r="AD173" s="36"/>
      <c r="AE173" s="36"/>
      <c r="AR173" s="191" t="s">
        <v>178</v>
      </c>
      <c r="AT173" s="191" t="s">
        <v>173</v>
      </c>
      <c r="AU173" s="191" t="s">
        <v>82</v>
      </c>
      <c r="AY173" s="19" t="s">
        <v>171</v>
      </c>
      <c r="BE173" s="192">
        <f>IF(N173="základní",J173,0)</f>
        <v>0</v>
      </c>
      <c r="BF173" s="192">
        <f>IF(N173="snížená",J173,0)</f>
        <v>0</v>
      </c>
      <c r="BG173" s="192">
        <f>IF(N173="zákl. přenesená",J173,0)</f>
        <v>0</v>
      </c>
      <c r="BH173" s="192">
        <f>IF(N173="sníž. přenesená",J173,0)</f>
        <v>0</v>
      </c>
      <c r="BI173" s="192">
        <f>IF(N173="nulová",J173,0)</f>
        <v>0</v>
      </c>
      <c r="BJ173" s="19" t="s">
        <v>80</v>
      </c>
      <c r="BK173" s="192">
        <f>ROUND(I173*H173,2)</f>
        <v>0</v>
      </c>
      <c r="BL173" s="19" t="s">
        <v>178</v>
      </c>
      <c r="BM173" s="191" t="s">
        <v>271</v>
      </c>
    </row>
    <row r="174" spans="1:65" s="2" customFormat="1" ht="48.75">
      <c r="A174" s="36"/>
      <c r="B174" s="37"/>
      <c r="C174" s="38"/>
      <c r="D174" s="193" t="s">
        <v>180</v>
      </c>
      <c r="E174" s="38"/>
      <c r="F174" s="194" t="s">
        <v>272</v>
      </c>
      <c r="G174" s="38"/>
      <c r="H174" s="38"/>
      <c r="I174" s="195"/>
      <c r="J174" s="38"/>
      <c r="K174" s="38"/>
      <c r="L174" s="41"/>
      <c r="M174" s="196"/>
      <c r="N174" s="197"/>
      <c r="O174" s="66"/>
      <c r="P174" s="66"/>
      <c r="Q174" s="66"/>
      <c r="R174" s="66"/>
      <c r="S174" s="66"/>
      <c r="T174" s="67"/>
      <c r="U174" s="36"/>
      <c r="V174" s="36"/>
      <c r="W174" s="36"/>
      <c r="X174" s="36"/>
      <c r="Y174" s="36"/>
      <c r="Z174" s="36"/>
      <c r="AA174" s="36"/>
      <c r="AB174" s="36"/>
      <c r="AC174" s="36"/>
      <c r="AD174" s="36"/>
      <c r="AE174" s="36"/>
      <c r="AT174" s="19" t="s">
        <v>180</v>
      </c>
      <c r="AU174" s="19" t="s">
        <v>82</v>
      </c>
    </row>
    <row r="175" spans="1:65" s="2" customFormat="1" ht="11.25">
      <c r="A175" s="36"/>
      <c r="B175" s="37"/>
      <c r="C175" s="38"/>
      <c r="D175" s="198" t="s">
        <v>182</v>
      </c>
      <c r="E175" s="38"/>
      <c r="F175" s="199" t="s">
        <v>273</v>
      </c>
      <c r="G175" s="38"/>
      <c r="H175" s="38"/>
      <c r="I175" s="195"/>
      <c r="J175" s="38"/>
      <c r="K175" s="38"/>
      <c r="L175" s="41"/>
      <c r="M175" s="196"/>
      <c r="N175" s="197"/>
      <c r="O175" s="66"/>
      <c r="P175" s="66"/>
      <c r="Q175" s="66"/>
      <c r="R175" s="66"/>
      <c r="S175" s="66"/>
      <c r="T175" s="67"/>
      <c r="U175" s="36"/>
      <c r="V175" s="36"/>
      <c r="W175" s="36"/>
      <c r="X175" s="36"/>
      <c r="Y175" s="36"/>
      <c r="Z175" s="36"/>
      <c r="AA175" s="36"/>
      <c r="AB175" s="36"/>
      <c r="AC175" s="36"/>
      <c r="AD175" s="36"/>
      <c r="AE175" s="36"/>
      <c r="AT175" s="19" t="s">
        <v>182</v>
      </c>
      <c r="AU175" s="19" t="s">
        <v>82</v>
      </c>
    </row>
    <row r="176" spans="1:65" s="13" customFormat="1" ht="11.25">
      <c r="B176" s="200"/>
      <c r="C176" s="201"/>
      <c r="D176" s="193" t="s">
        <v>184</v>
      </c>
      <c r="E176" s="202" t="s">
        <v>19</v>
      </c>
      <c r="F176" s="203" t="s">
        <v>267</v>
      </c>
      <c r="G176" s="201"/>
      <c r="H176" s="202" t="s">
        <v>19</v>
      </c>
      <c r="I176" s="204"/>
      <c r="J176" s="201"/>
      <c r="K176" s="201"/>
      <c r="L176" s="205"/>
      <c r="M176" s="206"/>
      <c r="N176" s="207"/>
      <c r="O176" s="207"/>
      <c r="P176" s="207"/>
      <c r="Q176" s="207"/>
      <c r="R176" s="207"/>
      <c r="S176" s="207"/>
      <c r="T176" s="208"/>
      <c r="AT176" s="209" t="s">
        <v>184</v>
      </c>
      <c r="AU176" s="209" t="s">
        <v>82</v>
      </c>
      <c r="AV176" s="13" t="s">
        <v>80</v>
      </c>
      <c r="AW176" s="13" t="s">
        <v>35</v>
      </c>
      <c r="AX176" s="13" t="s">
        <v>73</v>
      </c>
      <c r="AY176" s="209" t="s">
        <v>171</v>
      </c>
    </row>
    <row r="177" spans="1:65" s="14" customFormat="1" ht="11.25">
      <c r="B177" s="210"/>
      <c r="C177" s="211"/>
      <c r="D177" s="193" t="s">
        <v>184</v>
      </c>
      <c r="E177" s="212" t="s">
        <v>19</v>
      </c>
      <c r="F177" s="213" t="s">
        <v>274</v>
      </c>
      <c r="G177" s="211"/>
      <c r="H177" s="214">
        <v>1061.962</v>
      </c>
      <c r="I177" s="215"/>
      <c r="J177" s="211"/>
      <c r="K177" s="211"/>
      <c r="L177" s="216"/>
      <c r="M177" s="217"/>
      <c r="N177" s="218"/>
      <c r="O177" s="218"/>
      <c r="P177" s="218"/>
      <c r="Q177" s="218"/>
      <c r="R177" s="218"/>
      <c r="S177" s="218"/>
      <c r="T177" s="219"/>
      <c r="AT177" s="220" t="s">
        <v>184</v>
      </c>
      <c r="AU177" s="220" t="s">
        <v>82</v>
      </c>
      <c r="AV177" s="14" t="s">
        <v>82</v>
      </c>
      <c r="AW177" s="14" t="s">
        <v>35</v>
      </c>
      <c r="AX177" s="14" t="s">
        <v>73</v>
      </c>
      <c r="AY177" s="220" t="s">
        <v>171</v>
      </c>
    </row>
    <row r="178" spans="1:65" s="15" customFormat="1" ht="11.25">
      <c r="B178" s="221"/>
      <c r="C178" s="222"/>
      <c r="D178" s="193" t="s">
        <v>184</v>
      </c>
      <c r="E178" s="223" t="s">
        <v>19</v>
      </c>
      <c r="F178" s="224" t="s">
        <v>189</v>
      </c>
      <c r="G178" s="222"/>
      <c r="H178" s="225">
        <v>1061.962</v>
      </c>
      <c r="I178" s="226"/>
      <c r="J178" s="222"/>
      <c r="K178" s="222"/>
      <c r="L178" s="227"/>
      <c r="M178" s="228"/>
      <c r="N178" s="229"/>
      <c r="O178" s="229"/>
      <c r="P178" s="229"/>
      <c r="Q178" s="229"/>
      <c r="R178" s="229"/>
      <c r="S178" s="229"/>
      <c r="T178" s="230"/>
      <c r="AT178" s="231" t="s">
        <v>184</v>
      </c>
      <c r="AU178" s="231" t="s">
        <v>82</v>
      </c>
      <c r="AV178" s="15" t="s">
        <v>178</v>
      </c>
      <c r="AW178" s="15" t="s">
        <v>35</v>
      </c>
      <c r="AX178" s="15" t="s">
        <v>80</v>
      </c>
      <c r="AY178" s="231" t="s">
        <v>171</v>
      </c>
    </row>
    <row r="179" spans="1:65" s="2" customFormat="1" ht="37.9" customHeight="1">
      <c r="A179" s="36"/>
      <c r="B179" s="37"/>
      <c r="C179" s="180" t="s">
        <v>275</v>
      </c>
      <c r="D179" s="180" t="s">
        <v>173</v>
      </c>
      <c r="E179" s="181" t="s">
        <v>276</v>
      </c>
      <c r="F179" s="182" t="s">
        <v>277</v>
      </c>
      <c r="G179" s="183" t="s">
        <v>220</v>
      </c>
      <c r="H179" s="184">
        <v>96.542000000000002</v>
      </c>
      <c r="I179" s="185"/>
      <c r="J179" s="186">
        <f>ROUND(I179*H179,2)</f>
        <v>0</v>
      </c>
      <c r="K179" s="182" t="s">
        <v>177</v>
      </c>
      <c r="L179" s="41"/>
      <c r="M179" s="187" t="s">
        <v>19</v>
      </c>
      <c r="N179" s="188" t="s">
        <v>44</v>
      </c>
      <c r="O179" s="66"/>
      <c r="P179" s="189">
        <f>O179*H179</f>
        <v>0</v>
      </c>
      <c r="Q179" s="189">
        <v>0</v>
      </c>
      <c r="R179" s="189">
        <f>Q179*H179</f>
        <v>0</v>
      </c>
      <c r="S179" s="189">
        <v>0</v>
      </c>
      <c r="T179" s="190">
        <f>S179*H179</f>
        <v>0</v>
      </c>
      <c r="U179" s="36"/>
      <c r="V179" s="36"/>
      <c r="W179" s="36"/>
      <c r="X179" s="36"/>
      <c r="Y179" s="36"/>
      <c r="Z179" s="36"/>
      <c r="AA179" s="36"/>
      <c r="AB179" s="36"/>
      <c r="AC179" s="36"/>
      <c r="AD179" s="36"/>
      <c r="AE179" s="36"/>
      <c r="AR179" s="191" t="s">
        <v>178</v>
      </c>
      <c r="AT179" s="191" t="s">
        <v>173</v>
      </c>
      <c r="AU179" s="191" t="s">
        <v>82</v>
      </c>
      <c r="AY179" s="19" t="s">
        <v>171</v>
      </c>
      <c r="BE179" s="192">
        <f>IF(N179="základní",J179,0)</f>
        <v>0</v>
      </c>
      <c r="BF179" s="192">
        <f>IF(N179="snížená",J179,0)</f>
        <v>0</v>
      </c>
      <c r="BG179" s="192">
        <f>IF(N179="zákl. přenesená",J179,0)</f>
        <v>0</v>
      </c>
      <c r="BH179" s="192">
        <f>IF(N179="sníž. přenesená",J179,0)</f>
        <v>0</v>
      </c>
      <c r="BI179" s="192">
        <f>IF(N179="nulová",J179,0)</f>
        <v>0</v>
      </c>
      <c r="BJ179" s="19" t="s">
        <v>80</v>
      </c>
      <c r="BK179" s="192">
        <f>ROUND(I179*H179,2)</f>
        <v>0</v>
      </c>
      <c r="BL179" s="19" t="s">
        <v>178</v>
      </c>
      <c r="BM179" s="191" t="s">
        <v>278</v>
      </c>
    </row>
    <row r="180" spans="1:65" s="2" customFormat="1" ht="29.25">
      <c r="A180" s="36"/>
      <c r="B180" s="37"/>
      <c r="C180" s="38"/>
      <c r="D180" s="193" t="s">
        <v>180</v>
      </c>
      <c r="E180" s="38"/>
      <c r="F180" s="194" t="s">
        <v>279</v>
      </c>
      <c r="G180" s="38"/>
      <c r="H180" s="38"/>
      <c r="I180" s="195"/>
      <c r="J180" s="38"/>
      <c r="K180" s="38"/>
      <c r="L180" s="41"/>
      <c r="M180" s="196"/>
      <c r="N180" s="197"/>
      <c r="O180" s="66"/>
      <c r="P180" s="66"/>
      <c r="Q180" s="66"/>
      <c r="R180" s="66"/>
      <c r="S180" s="66"/>
      <c r="T180" s="67"/>
      <c r="U180" s="36"/>
      <c r="V180" s="36"/>
      <c r="W180" s="36"/>
      <c r="X180" s="36"/>
      <c r="Y180" s="36"/>
      <c r="Z180" s="36"/>
      <c r="AA180" s="36"/>
      <c r="AB180" s="36"/>
      <c r="AC180" s="36"/>
      <c r="AD180" s="36"/>
      <c r="AE180" s="36"/>
      <c r="AT180" s="19" t="s">
        <v>180</v>
      </c>
      <c r="AU180" s="19" t="s">
        <v>82</v>
      </c>
    </row>
    <row r="181" spans="1:65" s="2" customFormat="1" ht="11.25">
      <c r="A181" s="36"/>
      <c r="B181" s="37"/>
      <c r="C181" s="38"/>
      <c r="D181" s="198" t="s">
        <v>182</v>
      </c>
      <c r="E181" s="38"/>
      <c r="F181" s="199" t="s">
        <v>280</v>
      </c>
      <c r="G181" s="38"/>
      <c r="H181" s="38"/>
      <c r="I181" s="195"/>
      <c r="J181" s="38"/>
      <c r="K181" s="38"/>
      <c r="L181" s="41"/>
      <c r="M181" s="196"/>
      <c r="N181" s="197"/>
      <c r="O181" s="66"/>
      <c r="P181" s="66"/>
      <c r="Q181" s="66"/>
      <c r="R181" s="66"/>
      <c r="S181" s="66"/>
      <c r="T181" s="67"/>
      <c r="U181" s="36"/>
      <c r="V181" s="36"/>
      <c r="W181" s="36"/>
      <c r="X181" s="36"/>
      <c r="Y181" s="36"/>
      <c r="Z181" s="36"/>
      <c r="AA181" s="36"/>
      <c r="AB181" s="36"/>
      <c r="AC181" s="36"/>
      <c r="AD181" s="36"/>
      <c r="AE181" s="36"/>
      <c r="AT181" s="19" t="s">
        <v>182</v>
      </c>
      <c r="AU181" s="19" t="s">
        <v>82</v>
      </c>
    </row>
    <row r="182" spans="1:65" s="2" customFormat="1" ht="24.2" customHeight="1">
      <c r="A182" s="36"/>
      <c r="B182" s="37"/>
      <c r="C182" s="180" t="s">
        <v>281</v>
      </c>
      <c r="D182" s="180" t="s">
        <v>173</v>
      </c>
      <c r="E182" s="181" t="s">
        <v>282</v>
      </c>
      <c r="F182" s="182" t="s">
        <v>283</v>
      </c>
      <c r="G182" s="183" t="s">
        <v>220</v>
      </c>
      <c r="H182" s="184">
        <v>96.542000000000002</v>
      </c>
      <c r="I182" s="185"/>
      <c r="J182" s="186">
        <f>ROUND(I182*H182,2)</f>
        <v>0</v>
      </c>
      <c r="K182" s="182" t="s">
        <v>177</v>
      </c>
      <c r="L182" s="41"/>
      <c r="M182" s="187" t="s">
        <v>19</v>
      </c>
      <c r="N182" s="188" t="s">
        <v>44</v>
      </c>
      <c r="O182" s="66"/>
      <c r="P182" s="189">
        <f>O182*H182</f>
        <v>0</v>
      </c>
      <c r="Q182" s="189">
        <v>0</v>
      </c>
      <c r="R182" s="189">
        <f>Q182*H182</f>
        <v>0</v>
      </c>
      <c r="S182" s="189">
        <v>0</v>
      </c>
      <c r="T182" s="190">
        <f>S182*H182</f>
        <v>0</v>
      </c>
      <c r="U182" s="36"/>
      <c r="V182" s="36"/>
      <c r="W182" s="36"/>
      <c r="X182" s="36"/>
      <c r="Y182" s="36"/>
      <c r="Z182" s="36"/>
      <c r="AA182" s="36"/>
      <c r="AB182" s="36"/>
      <c r="AC182" s="36"/>
      <c r="AD182" s="36"/>
      <c r="AE182" s="36"/>
      <c r="AR182" s="191" t="s">
        <v>178</v>
      </c>
      <c r="AT182" s="191" t="s">
        <v>173</v>
      </c>
      <c r="AU182" s="191" t="s">
        <v>82</v>
      </c>
      <c r="AY182" s="19" t="s">
        <v>171</v>
      </c>
      <c r="BE182" s="192">
        <f>IF(N182="základní",J182,0)</f>
        <v>0</v>
      </c>
      <c r="BF182" s="192">
        <f>IF(N182="snížená",J182,0)</f>
        <v>0</v>
      </c>
      <c r="BG182" s="192">
        <f>IF(N182="zákl. přenesená",J182,0)</f>
        <v>0</v>
      </c>
      <c r="BH182" s="192">
        <f>IF(N182="sníž. přenesená",J182,0)</f>
        <v>0</v>
      </c>
      <c r="BI182" s="192">
        <f>IF(N182="nulová",J182,0)</f>
        <v>0</v>
      </c>
      <c r="BJ182" s="19" t="s">
        <v>80</v>
      </c>
      <c r="BK182" s="192">
        <f>ROUND(I182*H182,2)</f>
        <v>0</v>
      </c>
      <c r="BL182" s="19" t="s">
        <v>178</v>
      </c>
      <c r="BM182" s="191" t="s">
        <v>284</v>
      </c>
    </row>
    <row r="183" spans="1:65" s="2" customFormat="1" ht="29.25">
      <c r="A183" s="36"/>
      <c r="B183" s="37"/>
      <c r="C183" s="38"/>
      <c r="D183" s="193" t="s">
        <v>180</v>
      </c>
      <c r="E183" s="38"/>
      <c r="F183" s="194" t="s">
        <v>285</v>
      </c>
      <c r="G183" s="38"/>
      <c r="H183" s="38"/>
      <c r="I183" s="195"/>
      <c r="J183" s="38"/>
      <c r="K183" s="38"/>
      <c r="L183" s="41"/>
      <c r="M183" s="196"/>
      <c r="N183" s="197"/>
      <c r="O183" s="66"/>
      <c r="P183" s="66"/>
      <c r="Q183" s="66"/>
      <c r="R183" s="66"/>
      <c r="S183" s="66"/>
      <c r="T183" s="67"/>
      <c r="U183" s="36"/>
      <c r="V183" s="36"/>
      <c r="W183" s="36"/>
      <c r="X183" s="36"/>
      <c r="Y183" s="36"/>
      <c r="Z183" s="36"/>
      <c r="AA183" s="36"/>
      <c r="AB183" s="36"/>
      <c r="AC183" s="36"/>
      <c r="AD183" s="36"/>
      <c r="AE183" s="36"/>
      <c r="AT183" s="19" t="s">
        <v>180</v>
      </c>
      <c r="AU183" s="19" t="s">
        <v>82</v>
      </c>
    </row>
    <row r="184" spans="1:65" s="2" customFormat="1" ht="11.25">
      <c r="A184" s="36"/>
      <c r="B184" s="37"/>
      <c r="C184" s="38"/>
      <c r="D184" s="198" t="s">
        <v>182</v>
      </c>
      <c r="E184" s="38"/>
      <c r="F184" s="199" t="s">
        <v>286</v>
      </c>
      <c r="G184" s="38"/>
      <c r="H184" s="38"/>
      <c r="I184" s="195"/>
      <c r="J184" s="38"/>
      <c r="K184" s="38"/>
      <c r="L184" s="41"/>
      <c r="M184" s="196"/>
      <c r="N184" s="197"/>
      <c r="O184" s="66"/>
      <c r="P184" s="66"/>
      <c r="Q184" s="66"/>
      <c r="R184" s="66"/>
      <c r="S184" s="66"/>
      <c r="T184" s="67"/>
      <c r="U184" s="36"/>
      <c r="V184" s="36"/>
      <c r="W184" s="36"/>
      <c r="X184" s="36"/>
      <c r="Y184" s="36"/>
      <c r="Z184" s="36"/>
      <c r="AA184" s="36"/>
      <c r="AB184" s="36"/>
      <c r="AC184" s="36"/>
      <c r="AD184" s="36"/>
      <c r="AE184" s="36"/>
      <c r="AT184" s="19" t="s">
        <v>182</v>
      </c>
      <c r="AU184" s="19" t="s">
        <v>82</v>
      </c>
    </row>
    <row r="185" spans="1:65" s="2" customFormat="1" ht="24.2" customHeight="1">
      <c r="A185" s="36"/>
      <c r="B185" s="37"/>
      <c r="C185" s="180" t="s">
        <v>287</v>
      </c>
      <c r="D185" s="180" t="s">
        <v>173</v>
      </c>
      <c r="E185" s="181" t="s">
        <v>288</v>
      </c>
      <c r="F185" s="182" t="s">
        <v>289</v>
      </c>
      <c r="G185" s="183" t="s">
        <v>220</v>
      </c>
      <c r="H185" s="184">
        <v>96.542000000000002</v>
      </c>
      <c r="I185" s="185"/>
      <c r="J185" s="186">
        <f>ROUND(I185*H185,2)</f>
        <v>0</v>
      </c>
      <c r="K185" s="182" t="s">
        <v>177</v>
      </c>
      <c r="L185" s="41"/>
      <c r="M185" s="187" t="s">
        <v>19</v>
      </c>
      <c r="N185" s="188" t="s">
        <v>44</v>
      </c>
      <c r="O185" s="66"/>
      <c r="P185" s="189">
        <f>O185*H185</f>
        <v>0</v>
      </c>
      <c r="Q185" s="189">
        <v>0</v>
      </c>
      <c r="R185" s="189">
        <f>Q185*H185</f>
        <v>0</v>
      </c>
      <c r="S185" s="189">
        <v>0</v>
      </c>
      <c r="T185" s="190">
        <f>S185*H185</f>
        <v>0</v>
      </c>
      <c r="U185" s="36"/>
      <c r="V185" s="36"/>
      <c r="W185" s="36"/>
      <c r="X185" s="36"/>
      <c r="Y185" s="36"/>
      <c r="Z185" s="36"/>
      <c r="AA185" s="36"/>
      <c r="AB185" s="36"/>
      <c r="AC185" s="36"/>
      <c r="AD185" s="36"/>
      <c r="AE185" s="36"/>
      <c r="AR185" s="191" t="s">
        <v>178</v>
      </c>
      <c r="AT185" s="191" t="s">
        <v>173</v>
      </c>
      <c r="AU185" s="191" t="s">
        <v>82</v>
      </c>
      <c r="AY185" s="19" t="s">
        <v>171</v>
      </c>
      <c r="BE185" s="192">
        <f>IF(N185="základní",J185,0)</f>
        <v>0</v>
      </c>
      <c r="BF185" s="192">
        <f>IF(N185="snížená",J185,0)</f>
        <v>0</v>
      </c>
      <c r="BG185" s="192">
        <f>IF(N185="zákl. přenesená",J185,0)</f>
        <v>0</v>
      </c>
      <c r="BH185" s="192">
        <f>IF(N185="sníž. přenesená",J185,0)</f>
        <v>0</v>
      </c>
      <c r="BI185" s="192">
        <f>IF(N185="nulová",J185,0)</f>
        <v>0</v>
      </c>
      <c r="BJ185" s="19" t="s">
        <v>80</v>
      </c>
      <c r="BK185" s="192">
        <f>ROUND(I185*H185,2)</f>
        <v>0</v>
      </c>
      <c r="BL185" s="19" t="s">
        <v>178</v>
      </c>
      <c r="BM185" s="191" t="s">
        <v>290</v>
      </c>
    </row>
    <row r="186" spans="1:65" s="2" customFormat="1" ht="29.25">
      <c r="A186" s="36"/>
      <c r="B186" s="37"/>
      <c r="C186" s="38"/>
      <c r="D186" s="193" t="s">
        <v>180</v>
      </c>
      <c r="E186" s="38"/>
      <c r="F186" s="194" t="s">
        <v>291</v>
      </c>
      <c r="G186" s="38"/>
      <c r="H186" s="38"/>
      <c r="I186" s="195"/>
      <c r="J186" s="38"/>
      <c r="K186" s="38"/>
      <c r="L186" s="41"/>
      <c r="M186" s="196"/>
      <c r="N186" s="197"/>
      <c r="O186" s="66"/>
      <c r="P186" s="66"/>
      <c r="Q186" s="66"/>
      <c r="R186" s="66"/>
      <c r="S186" s="66"/>
      <c r="T186" s="67"/>
      <c r="U186" s="36"/>
      <c r="V186" s="36"/>
      <c r="W186" s="36"/>
      <c r="X186" s="36"/>
      <c r="Y186" s="36"/>
      <c r="Z186" s="36"/>
      <c r="AA186" s="36"/>
      <c r="AB186" s="36"/>
      <c r="AC186" s="36"/>
      <c r="AD186" s="36"/>
      <c r="AE186" s="36"/>
      <c r="AT186" s="19" t="s">
        <v>180</v>
      </c>
      <c r="AU186" s="19" t="s">
        <v>82</v>
      </c>
    </row>
    <row r="187" spans="1:65" s="2" customFormat="1" ht="11.25">
      <c r="A187" s="36"/>
      <c r="B187" s="37"/>
      <c r="C187" s="38"/>
      <c r="D187" s="198" t="s">
        <v>182</v>
      </c>
      <c r="E187" s="38"/>
      <c r="F187" s="199" t="s">
        <v>292</v>
      </c>
      <c r="G187" s="38"/>
      <c r="H187" s="38"/>
      <c r="I187" s="195"/>
      <c r="J187" s="38"/>
      <c r="K187" s="38"/>
      <c r="L187" s="41"/>
      <c r="M187" s="196"/>
      <c r="N187" s="197"/>
      <c r="O187" s="66"/>
      <c r="P187" s="66"/>
      <c r="Q187" s="66"/>
      <c r="R187" s="66"/>
      <c r="S187" s="66"/>
      <c r="T187" s="67"/>
      <c r="U187" s="36"/>
      <c r="V187" s="36"/>
      <c r="W187" s="36"/>
      <c r="X187" s="36"/>
      <c r="Y187" s="36"/>
      <c r="Z187" s="36"/>
      <c r="AA187" s="36"/>
      <c r="AB187" s="36"/>
      <c r="AC187" s="36"/>
      <c r="AD187" s="36"/>
      <c r="AE187" s="36"/>
      <c r="AT187" s="19" t="s">
        <v>182</v>
      </c>
      <c r="AU187" s="19" t="s">
        <v>82</v>
      </c>
    </row>
    <row r="188" spans="1:65" s="13" customFormat="1" ht="22.5">
      <c r="B188" s="200"/>
      <c r="C188" s="201"/>
      <c r="D188" s="193" t="s">
        <v>184</v>
      </c>
      <c r="E188" s="202" t="s">
        <v>19</v>
      </c>
      <c r="F188" s="203" t="s">
        <v>293</v>
      </c>
      <c r="G188" s="201"/>
      <c r="H188" s="202" t="s">
        <v>19</v>
      </c>
      <c r="I188" s="204"/>
      <c r="J188" s="201"/>
      <c r="K188" s="201"/>
      <c r="L188" s="205"/>
      <c r="M188" s="206"/>
      <c r="N188" s="207"/>
      <c r="O188" s="207"/>
      <c r="P188" s="207"/>
      <c r="Q188" s="207"/>
      <c r="R188" s="207"/>
      <c r="S188" s="207"/>
      <c r="T188" s="208"/>
      <c r="AT188" s="209" t="s">
        <v>184</v>
      </c>
      <c r="AU188" s="209" t="s">
        <v>82</v>
      </c>
      <c r="AV188" s="13" t="s">
        <v>80</v>
      </c>
      <c r="AW188" s="13" t="s">
        <v>35</v>
      </c>
      <c r="AX188" s="13" t="s">
        <v>73</v>
      </c>
      <c r="AY188" s="209" t="s">
        <v>171</v>
      </c>
    </row>
    <row r="189" spans="1:65" s="14" customFormat="1" ht="11.25">
      <c r="B189" s="210"/>
      <c r="C189" s="211"/>
      <c r="D189" s="193" t="s">
        <v>184</v>
      </c>
      <c r="E189" s="212" t="s">
        <v>19</v>
      </c>
      <c r="F189" s="213" t="s">
        <v>248</v>
      </c>
      <c r="G189" s="211"/>
      <c r="H189" s="214">
        <v>96.542000000000002</v>
      </c>
      <c r="I189" s="215"/>
      <c r="J189" s="211"/>
      <c r="K189" s="211"/>
      <c r="L189" s="216"/>
      <c r="M189" s="217"/>
      <c r="N189" s="218"/>
      <c r="O189" s="218"/>
      <c r="P189" s="218"/>
      <c r="Q189" s="218"/>
      <c r="R189" s="218"/>
      <c r="S189" s="218"/>
      <c r="T189" s="219"/>
      <c r="AT189" s="220" t="s">
        <v>184</v>
      </c>
      <c r="AU189" s="220" t="s">
        <v>82</v>
      </c>
      <c r="AV189" s="14" t="s">
        <v>82</v>
      </c>
      <c r="AW189" s="14" t="s">
        <v>35</v>
      </c>
      <c r="AX189" s="14" t="s">
        <v>73</v>
      </c>
      <c r="AY189" s="220" t="s">
        <v>171</v>
      </c>
    </row>
    <row r="190" spans="1:65" s="15" customFormat="1" ht="11.25">
      <c r="B190" s="221"/>
      <c r="C190" s="222"/>
      <c r="D190" s="193" t="s">
        <v>184</v>
      </c>
      <c r="E190" s="223" t="s">
        <v>19</v>
      </c>
      <c r="F190" s="224" t="s">
        <v>189</v>
      </c>
      <c r="G190" s="222"/>
      <c r="H190" s="225">
        <v>96.542000000000002</v>
      </c>
      <c r="I190" s="226"/>
      <c r="J190" s="222"/>
      <c r="K190" s="222"/>
      <c r="L190" s="227"/>
      <c r="M190" s="228"/>
      <c r="N190" s="229"/>
      <c r="O190" s="229"/>
      <c r="P190" s="229"/>
      <c r="Q190" s="229"/>
      <c r="R190" s="229"/>
      <c r="S190" s="229"/>
      <c r="T190" s="230"/>
      <c r="AT190" s="231" t="s">
        <v>184</v>
      </c>
      <c r="AU190" s="231" t="s">
        <v>82</v>
      </c>
      <c r="AV190" s="15" t="s">
        <v>178</v>
      </c>
      <c r="AW190" s="15" t="s">
        <v>35</v>
      </c>
      <c r="AX190" s="15" t="s">
        <v>80</v>
      </c>
      <c r="AY190" s="231" t="s">
        <v>171</v>
      </c>
    </row>
    <row r="191" spans="1:65" s="2" customFormat="1" ht="21.75" customHeight="1">
      <c r="A191" s="36"/>
      <c r="B191" s="37"/>
      <c r="C191" s="180" t="s">
        <v>8</v>
      </c>
      <c r="D191" s="180" t="s">
        <v>173</v>
      </c>
      <c r="E191" s="181" t="s">
        <v>294</v>
      </c>
      <c r="F191" s="182" t="s">
        <v>295</v>
      </c>
      <c r="G191" s="183" t="s">
        <v>176</v>
      </c>
      <c r="H191" s="184">
        <v>400.4</v>
      </c>
      <c r="I191" s="185"/>
      <c r="J191" s="186">
        <f>ROUND(I191*H191,2)</f>
        <v>0</v>
      </c>
      <c r="K191" s="182" t="s">
        <v>177</v>
      </c>
      <c r="L191" s="41"/>
      <c r="M191" s="187" t="s">
        <v>19</v>
      </c>
      <c r="N191" s="188" t="s">
        <v>44</v>
      </c>
      <c r="O191" s="66"/>
      <c r="P191" s="189">
        <f>O191*H191</f>
        <v>0</v>
      </c>
      <c r="Q191" s="189">
        <v>0</v>
      </c>
      <c r="R191" s="189">
        <f>Q191*H191</f>
        <v>0</v>
      </c>
      <c r="S191" s="189">
        <v>0</v>
      </c>
      <c r="T191" s="190">
        <f>S191*H191</f>
        <v>0</v>
      </c>
      <c r="U191" s="36"/>
      <c r="V191" s="36"/>
      <c r="W191" s="36"/>
      <c r="X191" s="36"/>
      <c r="Y191" s="36"/>
      <c r="Z191" s="36"/>
      <c r="AA191" s="36"/>
      <c r="AB191" s="36"/>
      <c r="AC191" s="36"/>
      <c r="AD191" s="36"/>
      <c r="AE191" s="36"/>
      <c r="AR191" s="191" t="s">
        <v>178</v>
      </c>
      <c r="AT191" s="191" t="s">
        <v>173</v>
      </c>
      <c r="AU191" s="191" t="s">
        <v>82</v>
      </c>
      <c r="AY191" s="19" t="s">
        <v>171</v>
      </c>
      <c r="BE191" s="192">
        <f>IF(N191="základní",J191,0)</f>
        <v>0</v>
      </c>
      <c r="BF191" s="192">
        <f>IF(N191="snížená",J191,0)</f>
        <v>0</v>
      </c>
      <c r="BG191" s="192">
        <f>IF(N191="zákl. přenesená",J191,0)</f>
        <v>0</v>
      </c>
      <c r="BH191" s="192">
        <f>IF(N191="sníž. přenesená",J191,0)</f>
        <v>0</v>
      </c>
      <c r="BI191" s="192">
        <f>IF(N191="nulová",J191,0)</f>
        <v>0</v>
      </c>
      <c r="BJ191" s="19" t="s">
        <v>80</v>
      </c>
      <c r="BK191" s="192">
        <f>ROUND(I191*H191,2)</f>
        <v>0</v>
      </c>
      <c r="BL191" s="19" t="s">
        <v>178</v>
      </c>
      <c r="BM191" s="191" t="s">
        <v>296</v>
      </c>
    </row>
    <row r="192" spans="1:65" s="2" customFormat="1" ht="19.5">
      <c r="A192" s="36"/>
      <c r="B192" s="37"/>
      <c r="C192" s="38"/>
      <c r="D192" s="193" t="s">
        <v>180</v>
      </c>
      <c r="E192" s="38"/>
      <c r="F192" s="194" t="s">
        <v>297</v>
      </c>
      <c r="G192" s="38"/>
      <c r="H192" s="38"/>
      <c r="I192" s="195"/>
      <c r="J192" s="38"/>
      <c r="K192" s="38"/>
      <c r="L192" s="41"/>
      <c r="M192" s="196"/>
      <c r="N192" s="197"/>
      <c r="O192" s="66"/>
      <c r="P192" s="66"/>
      <c r="Q192" s="66"/>
      <c r="R192" s="66"/>
      <c r="S192" s="66"/>
      <c r="T192" s="67"/>
      <c r="U192" s="36"/>
      <c r="V192" s="36"/>
      <c r="W192" s="36"/>
      <c r="X192" s="36"/>
      <c r="Y192" s="36"/>
      <c r="Z192" s="36"/>
      <c r="AA192" s="36"/>
      <c r="AB192" s="36"/>
      <c r="AC192" s="36"/>
      <c r="AD192" s="36"/>
      <c r="AE192" s="36"/>
      <c r="AT192" s="19" t="s">
        <v>180</v>
      </c>
      <c r="AU192" s="19" t="s">
        <v>82</v>
      </c>
    </row>
    <row r="193" spans="1:65" s="2" customFormat="1" ht="11.25">
      <c r="A193" s="36"/>
      <c r="B193" s="37"/>
      <c r="C193" s="38"/>
      <c r="D193" s="198" t="s">
        <v>182</v>
      </c>
      <c r="E193" s="38"/>
      <c r="F193" s="199" t="s">
        <v>298</v>
      </c>
      <c r="G193" s="38"/>
      <c r="H193" s="38"/>
      <c r="I193" s="195"/>
      <c r="J193" s="38"/>
      <c r="K193" s="38"/>
      <c r="L193" s="41"/>
      <c r="M193" s="196"/>
      <c r="N193" s="197"/>
      <c r="O193" s="66"/>
      <c r="P193" s="66"/>
      <c r="Q193" s="66"/>
      <c r="R193" s="66"/>
      <c r="S193" s="66"/>
      <c r="T193" s="67"/>
      <c r="U193" s="36"/>
      <c r="V193" s="36"/>
      <c r="W193" s="36"/>
      <c r="X193" s="36"/>
      <c r="Y193" s="36"/>
      <c r="Z193" s="36"/>
      <c r="AA193" s="36"/>
      <c r="AB193" s="36"/>
      <c r="AC193" s="36"/>
      <c r="AD193" s="36"/>
      <c r="AE193" s="36"/>
      <c r="AT193" s="19" t="s">
        <v>182</v>
      </c>
      <c r="AU193" s="19" t="s">
        <v>82</v>
      </c>
    </row>
    <row r="194" spans="1:65" s="13" customFormat="1" ht="11.25">
      <c r="B194" s="200"/>
      <c r="C194" s="201"/>
      <c r="D194" s="193" t="s">
        <v>184</v>
      </c>
      <c r="E194" s="202" t="s">
        <v>19</v>
      </c>
      <c r="F194" s="203" t="s">
        <v>299</v>
      </c>
      <c r="G194" s="201"/>
      <c r="H194" s="202" t="s">
        <v>19</v>
      </c>
      <c r="I194" s="204"/>
      <c r="J194" s="201"/>
      <c r="K194" s="201"/>
      <c r="L194" s="205"/>
      <c r="M194" s="206"/>
      <c r="N194" s="207"/>
      <c r="O194" s="207"/>
      <c r="P194" s="207"/>
      <c r="Q194" s="207"/>
      <c r="R194" s="207"/>
      <c r="S194" s="207"/>
      <c r="T194" s="208"/>
      <c r="AT194" s="209" t="s">
        <v>184</v>
      </c>
      <c r="AU194" s="209" t="s">
        <v>82</v>
      </c>
      <c r="AV194" s="13" t="s">
        <v>80</v>
      </c>
      <c r="AW194" s="13" t="s">
        <v>35</v>
      </c>
      <c r="AX194" s="13" t="s">
        <v>73</v>
      </c>
      <c r="AY194" s="209" t="s">
        <v>171</v>
      </c>
    </row>
    <row r="195" spans="1:65" s="14" customFormat="1" ht="11.25">
      <c r="B195" s="210"/>
      <c r="C195" s="211"/>
      <c r="D195" s="193" t="s">
        <v>184</v>
      </c>
      <c r="E195" s="212" t="s">
        <v>19</v>
      </c>
      <c r="F195" s="213" t="s">
        <v>300</v>
      </c>
      <c r="G195" s="211"/>
      <c r="H195" s="214">
        <v>400.4</v>
      </c>
      <c r="I195" s="215"/>
      <c r="J195" s="211"/>
      <c r="K195" s="211"/>
      <c r="L195" s="216"/>
      <c r="M195" s="217"/>
      <c r="N195" s="218"/>
      <c r="O195" s="218"/>
      <c r="P195" s="218"/>
      <c r="Q195" s="218"/>
      <c r="R195" s="218"/>
      <c r="S195" s="218"/>
      <c r="T195" s="219"/>
      <c r="AT195" s="220" t="s">
        <v>184</v>
      </c>
      <c r="AU195" s="220" t="s">
        <v>82</v>
      </c>
      <c r="AV195" s="14" t="s">
        <v>82</v>
      </c>
      <c r="AW195" s="14" t="s">
        <v>35</v>
      </c>
      <c r="AX195" s="14" t="s">
        <v>73</v>
      </c>
      <c r="AY195" s="220" t="s">
        <v>171</v>
      </c>
    </row>
    <row r="196" spans="1:65" s="15" customFormat="1" ht="11.25">
      <c r="B196" s="221"/>
      <c r="C196" s="222"/>
      <c r="D196" s="193" t="s">
        <v>184</v>
      </c>
      <c r="E196" s="223" t="s">
        <v>19</v>
      </c>
      <c r="F196" s="224" t="s">
        <v>189</v>
      </c>
      <c r="G196" s="222"/>
      <c r="H196" s="225">
        <v>400.4</v>
      </c>
      <c r="I196" s="226"/>
      <c r="J196" s="222"/>
      <c r="K196" s="222"/>
      <c r="L196" s="227"/>
      <c r="M196" s="228"/>
      <c r="N196" s="229"/>
      <c r="O196" s="229"/>
      <c r="P196" s="229"/>
      <c r="Q196" s="229"/>
      <c r="R196" s="229"/>
      <c r="S196" s="229"/>
      <c r="T196" s="230"/>
      <c r="AT196" s="231" t="s">
        <v>184</v>
      </c>
      <c r="AU196" s="231" t="s">
        <v>82</v>
      </c>
      <c r="AV196" s="15" t="s">
        <v>178</v>
      </c>
      <c r="AW196" s="15" t="s">
        <v>35</v>
      </c>
      <c r="AX196" s="15" t="s">
        <v>80</v>
      </c>
      <c r="AY196" s="231" t="s">
        <v>171</v>
      </c>
    </row>
    <row r="197" spans="1:65" s="2" customFormat="1" ht="24.2" customHeight="1">
      <c r="A197" s="36"/>
      <c r="B197" s="37"/>
      <c r="C197" s="180" t="s">
        <v>301</v>
      </c>
      <c r="D197" s="180" t="s">
        <v>173</v>
      </c>
      <c r="E197" s="181" t="s">
        <v>302</v>
      </c>
      <c r="F197" s="182" t="s">
        <v>303</v>
      </c>
      <c r="G197" s="183" t="s">
        <v>252</v>
      </c>
      <c r="H197" s="184">
        <v>193.084</v>
      </c>
      <c r="I197" s="185"/>
      <c r="J197" s="186">
        <f>ROUND(I197*H197,2)</f>
        <v>0</v>
      </c>
      <c r="K197" s="182" t="s">
        <v>177</v>
      </c>
      <c r="L197" s="41"/>
      <c r="M197" s="187" t="s">
        <v>19</v>
      </c>
      <c r="N197" s="188" t="s">
        <v>44</v>
      </c>
      <c r="O197" s="66"/>
      <c r="P197" s="189">
        <f>O197*H197</f>
        <v>0</v>
      </c>
      <c r="Q197" s="189">
        <v>0</v>
      </c>
      <c r="R197" s="189">
        <f>Q197*H197</f>
        <v>0</v>
      </c>
      <c r="S197" s="189">
        <v>0</v>
      </c>
      <c r="T197" s="190">
        <f>S197*H197</f>
        <v>0</v>
      </c>
      <c r="U197" s="36"/>
      <c r="V197" s="36"/>
      <c r="W197" s="36"/>
      <c r="X197" s="36"/>
      <c r="Y197" s="36"/>
      <c r="Z197" s="36"/>
      <c r="AA197" s="36"/>
      <c r="AB197" s="36"/>
      <c r="AC197" s="36"/>
      <c r="AD197" s="36"/>
      <c r="AE197" s="36"/>
      <c r="AR197" s="191" t="s">
        <v>178</v>
      </c>
      <c r="AT197" s="191" t="s">
        <v>173</v>
      </c>
      <c r="AU197" s="191" t="s">
        <v>82</v>
      </c>
      <c r="AY197" s="19" t="s">
        <v>171</v>
      </c>
      <c r="BE197" s="192">
        <f>IF(N197="základní",J197,0)</f>
        <v>0</v>
      </c>
      <c r="BF197" s="192">
        <f>IF(N197="snížená",J197,0)</f>
        <v>0</v>
      </c>
      <c r="BG197" s="192">
        <f>IF(N197="zákl. přenesená",J197,0)</f>
        <v>0</v>
      </c>
      <c r="BH197" s="192">
        <f>IF(N197="sníž. přenesená",J197,0)</f>
        <v>0</v>
      </c>
      <c r="BI197" s="192">
        <f>IF(N197="nulová",J197,0)</f>
        <v>0</v>
      </c>
      <c r="BJ197" s="19" t="s">
        <v>80</v>
      </c>
      <c r="BK197" s="192">
        <f>ROUND(I197*H197,2)</f>
        <v>0</v>
      </c>
      <c r="BL197" s="19" t="s">
        <v>178</v>
      </c>
      <c r="BM197" s="191" t="s">
        <v>304</v>
      </c>
    </row>
    <row r="198" spans="1:65" s="2" customFormat="1" ht="29.25">
      <c r="A198" s="36"/>
      <c r="B198" s="37"/>
      <c r="C198" s="38"/>
      <c r="D198" s="193" t="s">
        <v>180</v>
      </c>
      <c r="E198" s="38"/>
      <c r="F198" s="194" t="s">
        <v>305</v>
      </c>
      <c r="G198" s="38"/>
      <c r="H198" s="38"/>
      <c r="I198" s="195"/>
      <c r="J198" s="38"/>
      <c r="K198" s="38"/>
      <c r="L198" s="41"/>
      <c r="M198" s="196"/>
      <c r="N198" s="197"/>
      <c r="O198" s="66"/>
      <c r="P198" s="66"/>
      <c r="Q198" s="66"/>
      <c r="R198" s="66"/>
      <c r="S198" s="66"/>
      <c r="T198" s="67"/>
      <c r="U198" s="36"/>
      <c r="V198" s="36"/>
      <c r="W198" s="36"/>
      <c r="X198" s="36"/>
      <c r="Y198" s="36"/>
      <c r="Z198" s="36"/>
      <c r="AA198" s="36"/>
      <c r="AB198" s="36"/>
      <c r="AC198" s="36"/>
      <c r="AD198" s="36"/>
      <c r="AE198" s="36"/>
      <c r="AT198" s="19" t="s">
        <v>180</v>
      </c>
      <c r="AU198" s="19" t="s">
        <v>82</v>
      </c>
    </row>
    <row r="199" spans="1:65" s="2" customFormat="1" ht="11.25">
      <c r="A199" s="36"/>
      <c r="B199" s="37"/>
      <c r="C199" s="38"/>
      <c r="D199" s="198" t="s">
        <v>182</v>
      </c>
      <c r="E199" s="38"/>
      <c r="F199" s="199" t="s">
        <v>306</v>
      </c>
      <c r="G199" s="38"/>
      <c r="H199" s="38"/>
      <c r="I199" s="195"/>
      <c r="J199" s="38"/>
      <c r="K199" s="38"/>
      <c r="L199" s="41"/>
      <c r="M199" s="196"/>
      <c r="N199" s="197"/>
      <c r="O199" s="66"/>
      <c r="P199" s="66"/>
      <c r="Q199" s="66"/>
      <c r="R199" s="66"/>
      <c r="S199" s="66"/>
      <c r="T199" s="67"/>
      <c r="U199" s="36"/>
      <c r="V199" s="36"/>
      <c r="W199" s="36"/>
      <c r="X199" s="36"/>
      <c r="Y199" s="36"/>
      <c r="Z199" s="36"/>
      <c r="AA199" s="36"/>
      <c r="AB199" s="36"/>
      <c r="AC199" s="36"/>
      <c r="AD199" s="36"/>
      <c r="AE199" s="36"/>
      <c r="AT199" s="19" t="s">
        <v>182</v>
      </c>
      <c r="AU199" s="19" t="s">
        <v>82</v>
      </c>
    </row>
    <row r="200" spans="1:65" s="14" customFormat="1" ht="11.25">
      <c r="B200" s="210"/>
      <c r="C200" s="211"/>
      <c r="D200" s="193" t="s">
        <v>184</v>
      </c>
      <c r="E200" s="212" t="s">
        <v>19</v>
      </c>
      <c r="F200" s="213" t="s">
        <v>307</v>
      </c>
      <c r="G200" s="211"/>
      <c r="H200" s="214">
        <v>193.084</v>
      </c>
      <c r="I200" s="215"/>
      <c r="J200" s="211"/>
      <c r="K200" s="211"/>
      <c r="L200" s="216"/>
      <c r="M200" s="217"/>
      <c r="N200" s="218"/>
      <c r="O200" s="218"/>
      <c r="P200" s="218"/>
      <c r="Q200" s="218"/>
      <c r="R200" s="218"/>
      <c r="S200" s="218"/>
      <c r="T200" s="219"/>
      <c r="AT200" s="220" t="s">
        <v>184</v>
      </c>
      <c r="AU200" s="220" t="s">
        <v>82</v>
      </c>
      <c r="AV200" s="14" t="s">
        <v>82</v>
      </c>
      <c r="AW200" s="14" t="s">
        <v>35</v>
      </c>
      <c r="AX200" s="14" t="s">
        <v>73</v>
      </c>
      <c r="AY200" s="220" t="s">
        <v>171</v>
      </c>
    </row>
    <row r="201" spans="1:65" s="15" customFormat="1" ht="11.25">
      <c r="B201" s="221"/>
      <c r="C201" s="222"/>
      <c r="D201" s="193" t="s">
        <v>184</v>
      </c>
      <c r="E201" s="223" t="s">
        <v>19</v>
      </c>
      <c r="F201" s="224" t="s">
        <v>189</v>
      </c>
      <c r="G201" s="222"/>
      <c r="H201" s="225">
        <v>193.084</v>
      </c>
      <c r="I201" s="226"/>
      <c r="J201" s="222"/>
      <c r="K201" s="222"/>
      <c r="L201" s="227"/>
      <c r="M201" s="228"/>
      <c r="N201" s="229"/>
      <c r="O201" s="229"/>
      <c r="P201" s="229"/>
      <c r="Q201" s="229"/>
      <c r="R201" s="229"/>
      <c r="S201" s="229"/>
      <c r="T201" s="230"/>
      <c r="AT201" s="231" t="s">
        <v>184</v>
      </c>
      <c r="AU201" s="231" t="s">
        <v>82</v>
      </c>
      <c r="AV201" s="15" t="s">
        <v>178</v>
      </c>
      <c r="AW201" s="15" t="s">
        <v>35</v>
      </c>
      <c r="AX201" s="15" t="s">
        <v>80</v>
      </c>
      <c r="AY201" s="231" t="s">
        <v>171</v>
      </c>
    </row>
    <row r="202" spans="1:65" s="2" customFormat="1" ht="16.5" customHeight="1">
      <c r="A202" s="36"/>
      <c r="B202" s="37"/>
      <c r="C202" s="180" t="s">
        <v>308</v>
      </c>
      <c r="D202" s="180" t="s">
        <v>173</v>
      </c>
      <c r="E202" s="181" t="s">
        <v>309</v>
      </c>
      <c r="F202" s="182" t="s">
        <v>310</v>
      </c>
      <c r="G202" s="183" t="s">
        <v>220</v>
      </c>
      <c r="H202" s="184">
        <v>5</v>
      </c>
      <c r="I202" s="185"/>
      <c r="J202" s="186">
        <f>ROUND(I202*H202,2)</f>
        <v>0</v>
      </c>
      <c r="K202" s="182" t="s">
        <v>177</v>
      </c>
      <c r="L202" s="41"/>
      <c r="M202" s="187" t="s">
        <v>19</v>
      </c>
      <c r="N202" s="188" t="s">
        <v>44</v>
      </c>
      <c r="O202" s="66"/>
      <c r="P202" s="189">
        <f>O202*H202</f>
        <v>0</v>
      </c>
      <c r="Q202" s="189">
        <v>0</v>
      </c>
      <c r="R202" s="189">
        <f>Q202*H202</f>
        <v>0</v>
      </c>
      <c r="S202" s="189">
        <v>0</v>
      </c>
      <c r="T202" s="190">
        <f>S202*H202</f>
        <v>0</v>
      </c>
      <c r="U202" s="36"/>
      <c r="V202" s="36"/>
      <c r="W202" s="36"/>
      <c r="X202" s="36"/>
      <c r="Y202" s="36"/>
      <c r="Z202" s="36"/>
      <c r="AA202" s="36"/>
      <c r="AB202" s="36"/>
      <c r="AC202" s="36"/>
      <c r="AD202" s="36"/>
      <c r="AE202" s="36"/>
      <c r="AR202" s="191" t="s">
        <v>178</v>
      </c>
      <c r="AT202" s="191" t="s">
        <v>173</v>
      </c>
      <c r="AU202" s="191" t="s">
        <v>82</v>
      </c>
      <c r="AY202" s="19" t="s">
        <v>171</v>
      </c>
      <c r="BE202" s="192">
        <f>IF(N202="základní",J202,0)</f>
        <v>0</v>
      </c>
      <c r="BF202" s="192">
        <f>IF(N202="snížená",J202,0)</f>
        <v>0</v>
      </c>
      <c r="BG202" s="192">
        <f>IF(N202="zákl. přenesená",J202,0)</f>
        <v>0</v>
      </c>
      <c r="BH202" s="192">
        <f>IF(N202="sníž. přenesená",J202,0)</f>
        <v>0</v>
      </c>
      <c r="BI202" s="192">
        <f>IF(N202="nulová",J202,0)</f>
        <v>0</v>
      </c>
      <c r="BJ202" s="19" t="s">
        <v>80</v>
      </c>
      <c r="BK202" s="192">
        <f>ROUND(I202*H202,2)</f>
        <v>0</v>
      </c>
      <c r="BL202" s="19" t="s">
        <v>178</v>
      </c>
      <c r="BM202" s="191" t="s">
        <v>311</v>
      </c>
    </row>
    <row r="203" spans="1:65" s="2" customFormat="1" ht="29.25">
      <c r="A203" s="36"/>
      <c r="B203" s="37"/>
      <c r="C203" s="38"/>
      <c r="D203" s="193" t="s">
        <v>180</v>
      </c>
      <c r="E203" s="38"/>
      <c r="F203" s="194" t="s">
        <v>312</v>
      </c>
      <c r="G203" s="38"/>
      <c r="H203" s="38"/>
      <c r="I203" s="195"/>
      <c r="J203" s="38"/>
      <c r="K203" s="38"/>
      <c r="L203" s="41"/>
      <c r="M203" s="196"/>
      <c r="N203" s="197"/>
      <c r="O203" s="66"/>
      <c r="P203" s="66"/>
      <c r="Q203" s="66"/>
      <c r="R203" s="66"/>
      <c r="S203" s="66"/>
      <c r="T203" s="67"/>
      <c r="U203" s="36"/>
      <c r="V203" s="36"/>
      <c r="W203" s="36"/>
      <c r="X203" s="36"/>
      <c r="Y203" s="36"/>
      <c r="Z203" s="36"/>
      <c r="AA203" s="36"/>
      <c r="AB203" s="36"/>
      <c r="AC203" s="36"/>
      <c r="AD203" s="36"/>
      <c r="AE203" s="36"/>
      <c r="AT203" s="19" t="s">
        <v>180</v>
      </c>
      <c r="AU203" s="19" t="s">
        <v>82</v>
      </c>
    </row>
    <row r="204" spans="1:65" s="2" customFormat="1" ht="11.25">
      <c r="A204" s="36"/>
      <c r="B204" s="37"/>
      <c r="C204" s="38"/>
      <c r="D204" s="198" t="s">
        <v>182</v>
      </c>
      <c r="E204" s="38"/>
      <c r="F204" s="199" t="s">
        <v>313</v>
      </c>
      <c r="G204" s="38"/>
      <c r="H204" s="38"/>
      <c r="I204" s="195"/>
      <c r="J204" s="38"/>
      <c r="K204" s="38"/>
      <c r="L204" s="41"/>
      <c r="M204" s="196"/>
      <c r="N204" s="197"/>
      <c r="O204" s="66"/>
      <c r="P204" s="66"/>
      <c r="Q204" s="66"/>
      <c r="R204" s="66"/>
      <c r="S204" s="66"/>
      <c r="T204" s="67"/>
      <c r="U204" s="36"/>
      <c r="V204" s="36"/>
      <c r="W204" s="36"/>
      <c r="X204" s="36"/>
      <c r="Y204" s="36"/>
      <c r="Z204" s="36"/>
      <c r="AA204" s="36"/>
      <c r="AB204" s="36"/>
      <c r="AC204" s="36"/>
      <c r="AD204" s="36"/>
      <c r="AE204" s="36"/>
      <c r="AT204" s="19" t="s">
        <v>182</v>
      </c>
      <c r="AU204" s="19" t="s">
        <v>82</v>
      </c>
    </row>
    <row r="205" spans="1:65" s="13" customFormat="1" ht="11.25">
      <c r="B205" s="200"/>
      <c r="C205" s="201"/>
      <c r="D205" s="193" t="s">
        <v>184</v>
      </c>
      <c r="E205" s="202" t="s">
        <v>19</v>
      </c>
      <c r="F205" s="203" t="s">
        <v>314</v>
      </c>
      <c r="G205" s="201"/>
      <c r="H205" s="202" t="s">
        <v>19</v>
      </c>
      <c r="I205" s="204"/>
      <c r="J205" s="201"/>
      <c r="K205" s="201"/>
      <c r="L205" s="205"/>
      <c r="M205" s="206"/>
      <c r="N205" s="207"/>
      <c r="O205" s="207"/>
      <c r="P205" s="207"/>
      <c r="Q205" s="207"/>
      <c r="R205" s="207"/>
      <c r="S205" s="207"/>
      <c r="T205" s="208"/>
      <c r="AT205" s="209" t="s">
        <v>184</v>
      </c>
      <c r="AU205" s="209" t="s">
        <v>82</v>
      </c>
      <c r="AV205" s="13" t="s">
        <v>80</v>
      </c>
      <c r="AW205" s="13" t="s">
        <v>35</v>
      </c>
      <c r="AX205" s="13" t="s">
        <v>73</v>
      </c>
      <c r="AY205" s="209" t="s">
        <v>171</v>
      </c>
    </row>
    <row r="206" spans="1:65" s="14" customFormat="1" ht="11.25">
      <c r="B206" s="210"/>
      <c r="C206" s="211"/>
      <c r="D206" s="193" t="s">
        <v>184</v>
      </c>
      <c r="E206" s="212" t="s">
        <v>19</v>
      </c>
      <c r="F206" s="213" t="s">
        <v>315</v>
      </c>
      <c r="G206" s="211"/>
      <c r="H206" s="214">
        <v>5</v>
      </c>
      <c r="I206" s="215"/>
      <c r="J206" s="211"/>
      <c r="K206" s="211"/>
      <c r="L206" s="216"/>
      <c r="M206" s="217"/>
      <c r="N206" s="218"/>
      <c r="O206" s="218"/>
      <c r="P206" s="218"/>
      <c r="Q206" s="218"/>
      <c r="R206" s="218"/>
      <c r="S206" s="218"/>
      <c r="T206" s="219"/>
      <c r="AT206" s="220" t="s">
        <v>184</v>
      </c>
      <c r="AU206" s="220" t="s">
        <v>82</v>
      </c>
      <c r="AV206" s="14" t="s">
        <v>82</v>
      </c>
      <c r="AW206" s="14" t="s">
        <v>35</v>
      </c>
      <c r="AX206" s="14" t="s">
        <v>73</v>
      </c>
      <c r="AY206" s="220" t="s">
        <v>171</v>
      </c>
    </row>
    <row r="207" spans="1:65" s="15" customFormat="1" ht="11.25">
      <c r="B207" s="221"/>
      <c r="C207" s="222"/>
      <c r="D207" s="193" t="s">
        <v>184</v>
      </c>
      <c r="E207" s="223" t="s">
        <v>19</v>
      </c>
      <c r="F207" s="224" t="s">
        <v>189</v>
      </c>
      <c r="G207" s="222"/>
      <c r="H207" s="225">
        <v>5</v>
      </c>
      <c r="I207" s="226"/>
      <c r="J207" s="222"/>
      <c r="K207" s="222"/>
      <c r="L207" s="227"/>
      <c r="M207" s="228"/>
      <c r="N207" s="229"/>
      <c r="O207" s="229"/>
      <c r="P207" s="229"/>
      <c r="Q207" s="229"/>
      <c r="R207" s="229"/>
      <c r="S207" s="229"/>
      <c r="T207" s="230"/>
      <c r="AT207" s="231" t="s">
        <v>184</v>
      </c>
      <c r="AU207" s="231" t="s">
        <v>82</v>
      </c>
      <c r="AV207" s="15" t="s">
        <v>178</v>
      </c>
      <c r="AW207" s="15" t="s">
        <v>35</v>
      </c>
      <c r="AX207" s="15" t="s">
        <v>80</v>
      </c>
      <c r="AY207" s="231" t="s">
        <v>171</v>
      </c>
    </row>
    <row r="208" spans="1:65" s="2" customFormat="1" ht="24.2" customHeight="1">
      <c r="A208" s="36"/>
      <c r="B208" s="37"/>
      <c r="C208" s="180" t="s">
        <v>316</v>
      </c>
      <c r="D208" s="180" t="s">
        <v>173</v>
      </c>
      <c r="E208" s="181" t="s">
        <v>317</v>
      </c>
      <c r="F208" s="182" t="s">
        <v>318</v>
      </c>
      <c r="G208" s="183" t="s">
        <v>176</v>
      </c>
      <c r="H208" s="184">
        <v>54.4</v>
      </c>
      <c r="I208" s="185"/>
      <c r="J208" s="186">
        <f>ROUND(I208*H208,2)</f>
        <v>0</v>
      </c>
      <c r="K208" s="182" t="s">
        <v>177</v>
      </c>
      <c r="L208" s="41"/>
      <c r="M208" s="187" t="s">
        <v>19</v>
      </c>
      <c r="N208" s="188" t="s">
        <v>44</v>
      </c>
      <c r="O208" s="66"/>
      <c r="P208" s="189">
        <f>O208*H208</f>
        <v>0</v>
      </c>
      <c r="Q208" s="189">
        <v>0</v>
      </c>
      <c r="R208" s="189">
        <f>Q208*H208</f>
        <v>0</v>
      </c>
      <c r="S208" s="189">
        <v>0</v>
      </c>
      <c r="T208" s="190">
        <f>S208*H208</f>
        <v>0</v>
      </c>
      <c r="U208" s="36"/>
      <c r="V208" s="36"/>
      <c r="W208" s="36"/>
      <c r="X208" s="36"/>
      <c r="Y208" s="36"/>
      <c r="Z208" s="36"/>
      <c r="AA208" s="36"/>
      <c r="AB208" s="36"/>
      <c r="AC208" s="36"/>
      <c r="AD208" s="36"/>
      <c r="AE208" s="36"/>
      <c r="AR208" s="191" t="s">
        <v>178</v>
      </c>
      <c r="AT208" s="191" t="s">
        <v>173</v>
      </c>
      <c r="AU208" s="191" t="s">
        <v>82</v>
      </c>
      <c r="AY208" s="19" t="s">
        <v>171</v>
      </c>
      <c r="BE208" s="192">
        <f>IF(N208="základní",J208,0)</f>
        <v>0</v>
      </c>
      <c r="BF208" s="192">
        <f>IF(N208="snížená",J208,0)</f>
        <v>0</v>
      </c>
      <c r="BG208" s="192">
        <f>IF(N208="zákl. přenesená",J208,0)</f>
        <v>0</v>
      </c>
      <c r="BH208" s="192">
        <f>IF(N208="sníž. přenesená",J208,0)</f>
        <v>0</v>
      </c>
      <c r="BI208" s="192">
        <f>IF(N208="nulová",J208,0)</f>
        <v>0</v>
      </c>
      <c r="BJ208" s="19" t="s">
        <v>80</v>
      </c>
      <c r="BK208" s="192">
        <f>ROUND(I208*H208,2)</f>
        <v>0</v>
      </c>
      <c r="BL208" s="19" t="s">
        <v>178</v>
      </c>
      <c r="BM208" s="191" t="s">
        <v>319</v>
      </c>
    </row>
    <row r="209" spans="1:65" s="2" customFormat="1" ht="19.5">
      <c r="A209" s="36"/>
      <c r="B209" s="37"/>
      <c r="C209" s="38"/>
      <c r="D209" s="193" t="s">
        <v>180</v>
      </c>
      <c r="E209" s="38"/>
      <c r="F209" s="194" t="s">
        <v>320</v>
      </c>
      <c r="G209" s="38"/>
      <c r="H209" s="38"/>
      <c r="I209" s="195"/>
      <c r="J209" s="38"/>
      <c r="K209" s="38"/>
      <c r="L209" s="41"/>
      <c r="M209" s="196"/>
      <c r="N209" s="197"/>
      <c r="O209" s="66"/>
      <c r="P209" s="66"/>
      <c r="Q209" s="66"/>
      <c r="R209" s="66"/>
      <c r="S209" s="66"/>
      <c r="T209" s="67"/>
      <c r="U209" s="36"/>
      <c r="V209" s="36"/>
      <c r="W209" s="36"/>
      <c r="X209" s="36"/>
      <c r="Y209" s="36"/>
      <c r="Z209" s="36"/>
      <c r="AA209" s="36"/>
      <c r="AB209" s="36"/>
      <c r="AC209" s="36"/>
      <c r="AD209" s="36"/>
      <c r="AE209" s="36"/>
      <c r="AT209" s="19" t="s">
        <v>180</v>
      </c>
      <c r="AU209" s="19" t="s">
        <v>82</v>
      </c>
    </row>
    <row r="210" spans="1:65" s="2" customFormat="1" ht="11.25">
      <c r="A210" s="36"/>
      <c r="B210" s="37"/>
      <c r="C210" s="38"/>
      <c r="D210" s="198" t="s">
        <v>182</v>
      </c>
      <c r="E210" s="38"/>
      <c r="F210" s="199" t="s">
        <v>321</v>
      </c>
      <c r="G210" s="38"/>
      <c r="H210" s="38"/>
      <c r="I210" s="195"/>
      <c r="J210" s="38"/>
      <c r="K210" s="38"/>
      <c r="L210" s="41"/>
      <c r="M210" s="196"/>
      <c r="N210" s="197"/>
      <c r="O210" s="66"/>
      <c r="P210" s="66"/>
      <c r="Q210" s="66"/>
      <c r="R210" s="66"/>
      <c r="S210" s="66"/>
      <c r="T210" s="67"/>
      <c r="U210" s="36"/>
      <c r="V210" s="36"/>
      <c r="W210" s="36"/>
      <c r="X210" s="36"/>
      <c r="Y210" s="36"/>
      <c r="Z210" s="36"/>
      <c r="AA210" s="36"/>
      <c r="AB210" s="36"/>
      <c r="AC210" s="36"/>
      <c r="AD210" s="36"/>
      <c r="AE210" s="36"/>
      <c r="AT210" s="19" t="s">
        <v>182</v>
      </c>
      <c r="AU210" s="19" t="s">
        <v>82</v>
      </c>
    </row>
    <row r="211" spans="1:65" s="13" customFormat="1" ht="22.5">
      <c r="B211" s="200"/>
      <c r="C211" s="201"/>
      <c r="D211" s="193" t="s">
        <v>184</v>
      </c>
      <c r="E211" s="202" t="s">
        <v>19</v>
      </c>
      <c r="F211" s="203" t="s">
        <v>322</v>
      </c>
      <c r="G211" s="201"/>
      <c r="H211" s="202" t="s">
        <v>19</v>
      </c>
      <c r="I211" s="204"/>
      <c r="J211" s="201"/>
      <c r="K211" s="201"/>
      <c r="L211" s="205"/>
      <c r="M211" s="206"/>
      <c r="N211" s="207"/>
      <c r="O211" s="207"/>
      <c r="P211" s="207"/>
      <c r="Q211" s="207"/>
      <c r="R211" s="207"/>
      <c r="S211" s="207"/>
      <c r="T211" s="208"/>
      <c r="AT211" s="209" t="s">
        <v>184</v>
      </c>
      <c r="AU211" s="209" t="s">
        <v>82</v>
      </c>
      <c r="AV211" s="13" t="s">
        <v>80</v>
      </c>
      <c r="AW211" s="13" t="s">
        <v>35</v>
      </c>
      <c r="AX211" s="13" t="s">
        <v>73</v>
      </c>
      <c r="AY211" s="209" t="s">
        <v>171</v>
      </c>
    </row>
    <row r="212" spans="1:65" s="13" customFormat="1" ht="11.25">
      <c r="B212" s="200"/>
      <c r="C212" s="201"/>
      <c r="D212" s="193" t="s">
        <v>184</v>
      </c>
      <c r="E212" s="202" t="s">
        <v>19</v>
      </c>
      <c r="F212" s="203" t="s">
        <v>185</v>
      </c>
      <c r="G212" s="201"/>
      <c r="H212" s="202" t="s">
        <v>19</v>
      </c>
      <c r="I212" s="204"/>
      <c r="J212" s="201"/>
      <c r="K212" s="201"/>
      <c r="L212" s="205"/>
      <c r="M212" s="206"/>
      <c r="N212" s="207"/>
      <c r="O212" s="207"/>
      <c r="P212" s="207"/>
      <c r="Q212" s="207"/>
      <c r="R212" s="207"/>
      <c r="S212" s="207"/>
      <c r="T212" s="208"/>
      <c r="AT212" s="209" t="s">
        <v>184</v>
      </c>
      <c r="AU212" s="209" t="s">
        <v>82</v>
      </c>
      <c r="AV212" s="13" t="s">
        <v>80</v>
      </c>
      <c r="AW212" s="13" t="s">
        <v>35</v>
      </c>
      <c r="AX212" s="13" t="s">
        <v>73</v>
      </c>
      <c r="AY212" s="209" t="s">
        <v>171</v>
      </c>
    </row>
    <row r="213" spans="1:65" s="14" customFormat="1" ht="11.25">
      <c r="B213" s="210"/>
      <c r="C213" s="211"/>
      <c r="D213" s="193" t="s">
        <v>184</v>
      </c>
      <c r="E213" s="212" t="s">
        <v>19</v>
      </c>
      <c r="F213" s="213" t="s">
        <v>323</v>
      </c>
      <c r="G213" s="211"/>
      <c r="H213" s="214">
        <v>24</v>
      </c>
      <c r="I213" s="215"/>
      <c r="J213" s="211"/>
      <c r="K213" s="211"/>
      <c r="L213" s="216"/>
      <c r="M213" s="217"/>
      <c r="N213" s="218"/>
      <c r="O213" s="218"/>
      <c r="P213" s="218"/>
      <c r="Q213" s="218"/>
      <c r="R213" s="218"/>
      <c r="S213" s="218"/>
      <c r="T213" s="219"/>
      <c r="AT213" s="220" t="s">
        <v>184</v>
      </c>
      <c r="AU213" s="220" t="s">
        <v>82</v>
      </c>
      <c r="AV213" s="14" t="s">
        <v>82</v>
      </c>
      <c r="AW213" s="14" t="s">
        <v>35</v>
      </c>
      <c r="AX213" s="14" t="s">
        <v>73</v>
      </c>
      <c r="AY213" s="220" t="s">
        <v>171</v>
      </c>
    </row>
    <row r="214" spans="1:65" s="13" customFormat="1" ht="11.25">
      <c r="B214" s="200"/>
      <c r="C214" s="201"/>
      <c r="D214" s="193" t="s">
        <v>184</v>
      </c>
      <c r="E214" s="202" t="s">
        <v>19</v>
      </c>
      <c r="F214" s="203" t="s">
        <v>187</v>
      </c>
      <c r="G214" s="201"/>
      <c r="H214" s="202" t="s">
        <v>19</v>
      </c>
      <c r="I214" s="204"/>
      <c r="J214" s="201"/>
      <c r="K214" s="201"/>
      <c r="L214" s="205"/>
      <c r="M214" s="206"/>
      <c r="N214" s="207"/>
      <c r="O214" s="207"/>
      <c r="P214" s="207"/>
      <c r="Q214" s="207"/>
      <c r="R214" s="207"/>
      <c r="S214" s="207"/>
      <c r="T214" s="208"/>
      <c r="AT214" s="209" t="s">
        <v>184</v>
      </c>
      <c r="AU214" s="209" t="s">
        <v>82</v>
      </c>
      <c r="AV214" s="13" t="s">
        <v>80</v>
      </c>
      <c r="AW214" s="13" t="s">
        <v>35</v>
      </c>
      <c r="AX214" s="13" t="s">
        <v>73</v>
      </c>
      <c r="AY214" s="209" t="s">
        <v>171</v>
      </c>
    </row>
    <row r="215" spans="1:65" s="14" customFormat="1" ht="11.25">
      <c r="B215" s="210"/>
      <c r="C215" s="211"/>
      <c r="D215" s="193" t="s">
        <v>184</v>
      </c>
      <c r="E215" s="212" t="s">
        <v>19</v>
      </c>
      <c r="F215" s="213" t="s">
        <v>324</v>
      </c>
      <c r="G215" s="211"/>
      <c r="H215" s="214">
        <v>30.4</v>
      </c>
      <c r="I215" s="215"/>
      <c r="J215" s="211"/>
      <c r="K215" s="211"/>
      <c r="L215" s="216"/>
      <c r="M215" s="217"/>
      <c r="N215" s="218"/>
      <c r="O215" s="218"/>
      <c r="P215" s="218"/>
      <c r="Q215" s="218"/>
      <c r="R215" s="218"/>
      <c r="S215" s="218"/>
      <c r="T215" s="219"/>
      <c r="AT215" s="220" t="s">
        <v>184</v>
      </c>
      <c r="AU215" s="220" t="s">
        <v>82</v>
      </c>
      <c r="AV215" s="14" t="s">
        <v>82</v>
      </c>
      <c r="AW215" s="14" t="s">
        <v>35</v>
      </c>
      <c r="AX215" s="14" t="s">
        <v>73</v>
      </c>
      <c r="AY215" s="220" t="s">
        <v>171</v>
      </c>
    </row>
    <row r="216" spans="1:65" s="15" customFormat="1" ht="11.25">
      <c r="B216" s="221"/>
      <c r="C216" s="222"/>
      <c r="D216" s="193" t="s">
        <v>184</v>
      </c>
      <c r="E216" s="223" t="s">
        <v>19</v>
      </c>
      <c r="F216" s="224" t="s">
        <v>189</v>
      </c>
      <c r="G216" s="222"/>
      <c r="H216" s="225">
        <v>54.4</v>
      </c>
      <c r="I216" s="226"/>
      <c r="J216" s="222"/>
      <c r="K216" s="222"/>
      <c r="L216" s="227"/>
      <c r="M216" s="228"/>
      <c r="N216" s="229"/>
      <c r="O216" s="229"/>
      <c r="P216" s="229"/>
      <c r="Q216" s="229"/>
      <c r="R216" s="229"/>
      <c r="S216" s="229"/>
      <c r="T216" s="230"/>
      <c r="AT216" s="231" t="s">
        <v>184</v>
      </c>
      <c r="AU216" s="231" t="s">
        <v>82</v>
      </c>
      <c r="AV216" s="15" t="s">
        <v>178</v>
      </c>
      <c r="AW216" s="15" t="s">
        <v>35</v>
      </c>
      <c r="AX216" s="15" t="s">
        <v>80</v>
      </c>
      <c r="AY216" s="231" t="s">
        <v>171</v>
      </c>
    </row>
    <row r="217" spans="1:65" s="2" customFormat="1" ht="24.2" customHeight="1">
      <c r="A217" s="36"/>
      <c r="B217" s="37"/>
      <c r="C217" s="180" t="s">
        <v>325</v>
      </c>
      <c r="D217" s="180" t="s">
        <v>173</v>
      </c>
      <c r="E217" s="181" t="s">
        <v>326</v>
      </c>
      <c r="F217" s="182" t="s">
        <v>327</v>
      </c>
      <c r="G217" s="183" t="s">
        <v>176</v>
      </c>
      <c r="H217" s="184">
        <v>84.4</v>
      </c>
      <c r="I217" s="185"/>
      <c r="J217" s="186">
        <f>ROUND(I217*H217,2)</f>
        <v>0</v>
      </c>
      <c r="K217" s="182" t="s">
        <v>177</v>
      </c>
      <c r="L217" s="41"/>
      <c r="M217" s="187" t="s">
        <v>19</v>
      </c>
      <c r="N217" s="188" t="s">
        <v>44</v>
      </c>
      <c r="O217" s="66"/>
      <c r="P217" s="189">
        <f>O217*H217</f>
        <v>0</v>
      </c>
      <c r="Q217" s="189">
        <v>0</v>
      </c>
      <c r="R217" s="189">
        <f>Q217*H217</f>
        <v>0</v>
      </c>
      <c r="S217" s="189">
        <v>0</v>
      </c>
      <c r="T217" s="190">
        <f>S217*H217</f>
        <v>0</v>
      </c>
      <c r="U217" s="36"/>
      <c r="V217" s="36"/>
      <c r="W217" s="36"/>
      <c r="X217" s="36"/>
      <c r="Y217" s="36"/>
      <c r="Z217" s="36"/>
      <c r="AA217" s="36"/>
      <c r="AB217" s="36"/>
      <c r="AC217" s="36"/>
      <c r="AD217" s="36"/>
      <c r="AE217" s="36"/>
      <c r="AR217" s="191" t="s">
        <v>178</v>
      </c>
      <c r="AT217" s="191" t="s">
        <v>173</v>
      </c>
      <c r="AU217" s="191" t="s">
        <v>82</v>
      </c>
      <c r="AY217" s="19" t="s">
        <v>171</v>
      </c>
      <c r="BE217" s="192">
        <f>IF(N217="základní",J217,0)</f>
        <v>0</v>
      </c>
      <c r="BF217" s="192">
        <f>IF(N217="snížená",J217,0)</f>
        <v>0</v>
      </c>
      <c r="BG217" s="192">
        <f>IF(N217="zákl. přenesená",J217,0)</f>
        <v>0</v>
      </c>
      <c r="BH217" s="192">
        <f>IF(N217="sníž. přenesená",J217,0)</f>
        <v>0</v>
      </c>
      <c r="BI217" s="192">
        <f>IF(N217="nulová",J217,0)</f>
        <v>0</v>
      </c>
      <c r="BJ217" s="19" t="s">
        <v>80</v>
      </c>
      <c r="BK217" s="192">
        <f>ROUND(I217*H217,2)</f>
        <v>0</v>
      </c>
      <c r="BL217" s="19" t="s">
        <v>178</v>
      </c>
      <c r="BM217" s="191" t="s">
        <v>328</v>
      </c>
    </row>
    <row r="218" spans="1:65" s="2" customFormat="1" ht="19.5">
      <c r="A218" s="36"/>
      <c r="B218" s="37"/>
      <c r="C218" s="38"/>
      <c r="D218" s="193" t="s">
        <v>180</v>
      </c>
      <c r="E218" s="38"/>
      <c r="F218" s="194" t="s">
        <v>329</v>
      </c>
      <c r="G218" s="38"/>
      <c r="H218" s="38"/>
      <c r="I218" s="195"/>
      <c r="J218" s="38"/>
      <c r="K218" s="38"/>
      <c r="L218" s="41"/>
      <c r="M218" s="196"/>
      <c r="N218" s="197"/>
      <c r="O218" s="66"/>
      <c r="P218" s="66"/>
      <c r="Q218" s="66"/>
      <c r="R218" s="66"/>
      <c r="S218" s="66"/>
      <c r="T218" s="67"/>
      <c r="U218" s="36"/>
      <c r="V218" s="36"/>
      <c r="W218" s="36"/>
      <c r="X218" s="36"/>
      <c r="Y218" s="36"/>
      <c r="Z218" s="36"/>
      <c r="AA218" s="36"/>
      <c r="AB218" s="36"/>
      <c r="AC218" s="36"/>
      <c r="AD218" s="36"/>
      <c r="AE218" s="36"/>
      <c r="AT218" s="19" t="s">
        <v>180</v>
      </c>
      <c r="AU218" s="19" t="s">
        <v>82</v>
      </c>
    </row>
    <row r="219" spans="1:65" s="2" customFormat="1" ht="11.25">
      <c r="A219" s="36"/>
      <c r="B219" s="37"/>
      <c r="C219" s="38"/>
      <c r="D219" s="198" t="s">
        <v>182</v>
      </c>
      <c r="E219" s="38"/>
      <c r="F219" s="199" t="s">
        <v>330</v>
      </c>
      <c r="G219" s="38"/>
      <c r="H219" s="38"/>
      <c r="I219" s="195"/>
      <c r="J219" s="38"/>
      <c r="K219" s="38"/>
      <c r="L219" s="41"/>
      <c r="M219" s="196"/>
      <c r="N219" s="197"/>
      <c r="O219" s="66"/>
      <c r="P219" s="66"/>
      <c r="Q219" s="66"/>
      <c r="R219" s="66"/>
      <c r="S219" s="66"/>
      <c r="T219" s="67"/>
      <c r="U219" s="36"/>
      <c r="V219" s="36"/>
      <c r="W219" s="36"/>
      <c r="X219" s="36"/>
      <c r="Y219" s="36"/>
      <c r="Z219" s="36"/>
      <c r="AA219" s="36"/>
      <c r="AB219" s="36"/>
      <c r="AC219" s="36"/>
      <c r="AD219" s="36"/>
      <c r="AE219" s="36"/>
      <c r="AT219" s="19" t="s">
        <v>182</v>
      </c>
      <c r="AU219" s="19" t="s">
        <v>82</v>
      </c>
    </row>
    <row r="220" spans="1:65" s="13" customFormat="1" ht="11.25">
      <c r="B220" s="200"/>
      <c r="C220" s="201"/>
      <c r="D220" s="193" t="s">
        <v>184</v>
      </c>
      <c r="E220" s="202" t="s">
        <v>19</v>
      </c>
      <c r="F220" s="203" t="s">
        <v>331</v>
      </c>
      <c r="G220" s="201"/>
      <c r="H220" s="202" t="s">
        <v>19</v>
      </c>
      <c r="I220" s="204"/>
      <c r="J220" s="201"/>
      <c r="K220" s="201"/>
      <c r="L220" s="205"/>
      <c r="M220" s="206"/>
      <c r="N220" s="207"/>
      <c r="O220" s="207"/>
      <c r="P220" s="207"/>
      <c r="Q220" s="207"/>
      <c r="R220" s="207"/>
      <c r="S220" s="207"/>
      <c r="T220" s="208"/>
      <c r="AT220" s="209" t="s">
        <v>184</v>
      </c>
      <c r="AU220" s="209" t="s">
        <v>82</v>
      </c>
      <c r="AV220" s="13" t="s">
        <v>80</v>
      </c>
      <c r="AW220" s="13" t="s">
        <v>35</v>
      </c>
      <c r="AX220" s="13" t="s">
        <v>73</v>
      </c>
      <c r="AY220" s="209" t="s">
        <v>171</v>
      </c>
    </row>
    <row r="221" spans="1:65" s="14" customFormat="1" ht="11.25">
      <c r="B221" s="210"/>
      <c r="C221" s="211"/>
      <c r="D221" s="193" t="s">
        <v>184</v>
      </c>
      <c r="E221" s="212" t="s">
        <v>19</v>
      </c>
      <c r="F221" s="213" t="s">
        <v>332</v>
      </c>
      <c r="G221" s="211"/>
      <c r="H221" s="214">
        <v>54</v>
      </c>
      <c r="I221" s="215"/>
      <c r="J221" s="211"/>
      <c r="K221" s="211"/>
      <c r="L221" s="216"/>
      <c r="M221" s="217"/>
      <c r="N221" s="218"/>
      <c r="O221" s="218"/>
      <c r="P221" s="218"/>
      <c r="Q221" s="218"/>
      <c r="R221" s="218"/>
      <c r="S221" s="218"/>
      <c r="T221" s="219"/>
      <c r="AT221" s="220" t="s">
        <v>184</v>
      </c>
      <c r="AU221" s="220" t="s">
        <v>82</v>
      </c>
      <c r="AV221" s="14" t="s">
        <v>82</v>
      </c>
      <c r="AW221" s="14" t="s">
        <v>35</v>
      </c>
      <c r="AX221" s="14" t="s">
        <v>73</v>
      </c>
      <c r="AY221" s="220" t="s">
        <v>171</v>
      </c>
    </row>
    <row r="222" spans="1:65" s="13" customFormat="1" ht="11.25">
      <c r="B222" s="200"/>
      <c r="C222" s="201"/>
      <c r="D222" s="193" t="s">
        <v>184</v>
      </c>
      <c r="E222" s="202" t="s">
        <v>19</v>
      </c>
      <c r="F222" s="203" t="s">
        <v>333</v>
      </c>
      <c r="G222" s="201"/>
      <c r="H222" s="202" t="s">
        <v>19</v>
      </c>
      <c r="I222" s="204"/>
      <c r="J222" s="201"/>
      <c r="K222" s="201"/>
      <c r="L222" s="205"/>
      <c r="M222" s="206"/>
      <c r="N222" s="207"/>
      <c r="O222" s="207"/>
      <c r="P222" s="207"/>
      <c r="Q222" s="207"/>
      <c r="R222" s="207"/>
      <c r="S222" s="207"/>
      <c r="T222" s="208"/>
      <c r="AT222" s="209" t="s">
        <v>184</v>
      </c>
      <c r="AU222" s="209" t="s">
        <v>82</v>
      </c>
      <c r="AV222" s="13" t="s">
        <v>80</v>
      </c>
      <c r="AW222" s="13" t="s">
        <v>35</v>
      </c>
      <c r="AX222" s="13" t="s">
        <v>73</v>
      </c>
      <c r="AY222" s="209" t="s">
        <v>171</v>
      </c>
    </row>
    <row r="223" spans="1:65" s="14" customFormat="1" ht="11.25">
      <c r="B223" s="210"/>
      <c r="C223" s="211"/>
      <c r="D223" s="193" t="s">
        <v>184</v>
      </c>
      <c r="E223" s="212" t="s">
        <v>19</v>
      </c>
      <c r="F223" s="213" t="s">
        <v>324</v>
      </c>
      <c r="G223" s="211"/>
      <c r="H223" s="214">
        <v>30.4</v>
      </c>
      <c r="I223" s="215"/>
      <c r="J223" s="211"/>
      <c r="K223" s="211"/>
      <c r="L223" s="216"/>
      <c r="M223" s="217"/>
      <c r="N223" s="218"/>
      <c r="O223" s="218"/>
      <c r="P223" s="218"/>
      <c r="Q223" s="218"/>
      <c r="R223" s="218"/>
      <c r="S223" s="218"/>
      <c r="T223" s="219"/>
      <c r="AT223" s="220" t="s">
        <v>184</v>
      </c>
      <c r="AU223" s="220" t="s">
        <v>82</v>
      </c>
      <c r="AV223" s="14" t="s">
        <v>82</v>
      </c>
      <c r="AW223" s="14" t="s">
        <v>35</v>
      </c>
      <c r="AX223" s="14" t="s">
        <v>73</v>
      </c>
      <c r="AY223" s="220" t="s">
        <v>171</v>
      </c>
    </row>
    <row r="224" spans="1:65" s="15" customFormat="1" ht="11.25">
      <c r="B224" s="221"/>
      <c r="C224" s="222"/>
      <c r="D224" s="193" t="s">
        <v>184</v>
      </c>
      <c r="E224" s="223" t="s">
        <v>19</v>
      </c>
      <c r="F224" s="224" t="s">
        <v>189</v>
      </c>
      <c r="G224" s="222"/>
      <c r="H224" s="225">
        <v>84.4</v>
      </c>
      <c r="I224" s="226"/>
      <c r="J224" s="222"/>
      <c r="K224" s="222"/>
      <c r="L224" s="227"/>
      <c r="M224" s="228"/>
      <c r="N224" s="229"/>
      <c r="O224" s="229"/>
      <c r="P224" s="229"/>
      <c r="Q224" s="229"/>
      <c r="R224" s="229"/>
      <c r="S224" s="229"/>
      <c r="T224" s="230"/>
      <c r="AT224" s="231" t="s">
        <v>184</v>
      </c>
      <c r="AU224" s="231" t="s">
        <v>82</v>
      </c>
      <c r="AV224" s="15" t="s">
        <v>178</v>
      </c>
      <c r="AW224" s="15" t="s">
        <v>35</v>
      </c>
      <c r="AX224" s="15" t="s">
        <v>80</v>
      </c>
      <c r="AY224" s="231" t="s">
        <v>171</v>
      </c>
    </row>
    <row r="225" spans="1:65" s="2" customFormat="1" ht="16.5" customHeight="1">
      <c r="A225" s="36"/>
      <c r="B225" s="37"/>
      <c r="C225" s="232" t="s">
        <v>334</v>
      </c>
      <c r="D225" s="232" t="s">
        <v>335</v>
      </c>
      <c r="E225" s="233" t="s">
        <v>336</v>
      </c>
      <c r="F225" s="234" t="s">
        <v>337</v>
      </c>
      <c r="G225" s="235" t="s">
        <v>338</v>
      </c>
      <c r="H225" s="236">
        <v>1.6879999999999999</v>
      </c>
      <c r="I225" s="237"/>
      <c r="J225" s="238">
        <f>ROUND(I225*H225,2)</f>
        <v>0</v>
      </c>
      <c r="K225" s="234" t="s">
        <v>177</v>
      </c>
      <c r="L225" s="239"/>
      <c r="M225" s="240" t="s">
        <v>19</v>
      </c>
      <c r="N225" s="241" t="s">
        <v>44</v>
      </c>
      <c r="O225" s="66"/>
      <c r="P225" s="189">
        <f>O225*H225</f>
        <v>0</v>
      </c>
      <c r="Q225" s="189">
        <v>1E-3</v>
      </c>
      <c r="R225" s="189">
        <f>Q225*H225</f>
        <v>1.688E-3</v>
      </c>
      <c r="S225" s="189">
        <v>0</v>
      </c>
      <c r="T225" s="190">
        <f>S225*H225</f>
        <v>0</v>
      </c>
      <c r="U225" s="36"/>
      <c r="V225" s="36"/>
      <c r="W225" s="36"/>
      <c r="X225" s="36"/>
      <c r="Y225" s="36"/>
      <c r="Z225" s="36"/>
      <c r="AA225" s="36"/>
      <c r="AB225" s="36"/>
      <c r="AC225" s="36"/>
      <c r="AD225" s="36"/>
      <c r="AE225" s="36"/>
      <c r="AR225" s="191" t="s">
        <v>242</v>
      </c>
      <c r="AT225" s="191" t="s">
        <v>335</v>
      </c>
      <c r="AU225" s="191" t="s">
        <v>82</v>
      </c>
      <c r="AY225" s="19" t="s">
        <v>171</v>
      </c>
      <c r="BE225" s="192">
        <f>IF(N225="základní",J225,0)</f>
        <v>0</v>
      </c>
      <c r="BF225" s="192">
        <f>IF(N225="snížená",J225,0)</f>
        <v>0</v>
      </c>
      <c r="BG225" s="192">
        <f>IF(N225="zákl. přenesená",J225,0)</f>
        <v>0</v>
      </c>
      <c r="BH225" s="192">
        <f>IF(N225="sníž. přenesená",J225,0)</f>
        <v>0</v>
      </c>
      <c r="BI225" s="192">
        <f>IF(N225="nulová",J225,0)</f>
        <v>0</v>
      </c>
      <c r="BJ225" s="19" t="s">
        <v>80</v>
      </c>
      <c r="BK225" s="192">
        <f>ROUND(I225*H225,2)</f>
        <v>0</v>
      </c>
      <c r="BL225" s="19" t="s">
        <v>178</v>
      </c>
      <c r="BM225" s="191" t="s">
        <v>339</v>
      </c>
    </row>
    <row r="226" spans="1:65" s="2" customFormat="1" ht="11.25">
      <c r="A226" s="36"/>
      <c r="B226" s="37"/>
      <c r="C226" s="38"/>
      <c r="D226" s="193" t="s">
        <v>180</v>
      </c>
      <c r="E226" s="38"/>
      <c r="F226" s="194" t="s">
        <v>337</v>
      </c>
      <c r="G226" s="38"/>
      <c r="H226" s="38"/>
      <c r="I226" s="195"/>
      <c r="J226" s="38"/>
      <c r="K226" s="38"/>
      <c r="L226" s="41"/>
      <c r="M226" s="196"/>
      <c r="N226" s="197"/>
      <c r="O226" s="66"/>
      <c r="P226" s="66"/>
      <c r="Q226" s="66"/>
      <c r="R226" s="66"/>
      <c r="S226" s="66"/>
      <c r="T226" s="67"/>
      <c r="U226" s="36"/>
      <c r="V226" s="36"/>
      <c r="W226" s="36"/>
      <c r="X226" s="36"/>
      <c r="Y226" s="36"/>
      <c r="Z226" s="36"/>
      <c r="AA226" s="36"/>
      <c r="AB226" s="36"/>
      <c r="AC226" s="36"/>
      <c r="AD226" s="36"/>
      <c r="AE226" s="36"/>
      <c r="AT226" s="19" t="s">
        <v>180</v>
      </c>
      <c r="AU226" s="19" t="s">
        <v>82</v>
      </c>
    </row>
    <row r="227" spans="1:65" s="14" customFormat="1" ht="11.25">
      <c r="B227" s="210"/>
      <c r="C227" s="211"/>
      <c r="D227" s="193" t="s">
        <v>184</v>
      </c>
      <c r="E227" s="212" t="s">
        <v>19</v>
      </c>
      <c r="F227" s="213" t="s">
        <v>340</v>
      </c>
      <c r="G227" s="211"/>
      <c r="H227" s="214">
        <v>1.6879999999999999</v>
      </c>
      <c r="I227" s="215"/>
      <c r="J227" s="211"/>
      <c r="K227" s="211"/>
      <c r="L227" s="216"/>
      <c r="M227" s="217"/>
      <c r="N227" s="218"/>
      <c r="O227" s="218"/>
      <c r="P227" s="218"/>
      <c r="Q227" s="218"/>
      <c r="R227" s="218"/>
      <c r="S227" s="218"/>
      <c r="T227" s="219"/>
      <c r="AT227" s="220" t="s">
        <v>184</v>
      </c>
      <c r="AU227" s="220" t="s">
        <v>82</v>
      </c>
      <c r="AV227" s="14" t="s">
        <v>82</v>
      </c>
      <c r="AW227" s="14" t="s">
        <v>35</v>
      </c>
      <c r="AX227" s="14" t="s">
        <v>73</v>
      </c>
      <c r="AY227" s="220" t="s">
        <v>171</v>
      </c>
    </row>
    <row r="228" spans="1:65" s="15" customFormat="1" ht="11.25">
      <c r="B228" s="221"/>
      <c r="C228" s="222"/>
      <c r="D228" s="193" t="s">
        <v>184</v>
      </c>
      <c r="E228" s="223" t="s">
        <v>19</v>
      </c>
      <c r="F228" s="224" t="s">
        <v>189</v>
      </c>
      <c r="G228" s="222"/>
      <c r="H228" s="225">
        <v>1.6879999999999999</v>
      </c>
      <c r="I228" s="226"/>
      <c r="J228" s="222"/>
      <c r="K228" s="222"/>
      <c r="L228" s="227"/>
      <c r="M228" s="228"/>
      <c r="N228" s="229"/>
      <c r="O228" s="229"/>
      <c r="P228" s="229"/>
      <c r="Q228" s="229"/>
      <c r="R228" s="229"/>
      <c r="S228" s="229"/>
      <c r="T228" s="230"/>
      <c r="AT228" s="231" t="s">
        <v>184</v>
      </c>
      <c r="AU228" s="231" t="s">
        <v>82</v>
      </c>
      <c r="AV228" s="15" t="s">
        <v>178</v>
      </c>
      <c r="AW228" s="15" t="s">
        <v>35</v>
      </c>
      <c r="AX228" s="15" t="s">
        <v>80</v>
      </c>
      <c r="AY228" s="231" t="s">
        <v>171</v>
      </c>
    </row>
    <row r="229" spans="1:65" s="2" customFormat="1" ht="24.2" customHeight="1">
      <c r="A229" s="36"/>
      <c r="B229" s="37"/>
      <c r="C229" s="180" t="s">
        <v>7</v>
      </c>
      <c r="D229" s="180" t="s">
        <v>173</v>
      </c>
      <c r="E229" s="181" t="s">
        <v>341</v>
      </c>
      <c r="F229" s="182" t="s">
        <v>342</v>
      </c>
      <c r="G229" s="183" t="s">
        <v>176</v>
      </c>
      <c r="H229" s="184">
        <v>24.8</v>
      </c>
      <c r="I229" s="185"/>
      <c r="J229" s="186">
        <f>ROUND(I229*H229,2)</f>
        <v>0</v>
      </c>
      <c r="K229" s="182" t="s">
        <v>177</v>
      </c>
      <c r="L229" s="41"/>
      <c r="M229" s="187" t="s">
        <v>19</v>
      </c>
      <c r="N229" s="188" t="s">
        <v>44</v>
      </c>
      <c r="O229" s="66"/>
      <c r="P229" s="189">
        <f>O229*H229</f>
        <v>0</v>
      </c>
      <c r="Q229" s="189">
        <v>0</v>
      </c>
      <c r="R229" s="189">
        <f>Q229*H229</f>
        <v>0</v>
      </c>
      <c r="S229" s="189">
        <v>0</v>
      </c>
      <c r="T229" s="190">
        <f>S229*H229</f>
        <v>0</v>
      </c>
      <c r="U229" s="36"/>
      <c r="V229" s="36"/>
      <c r="W229" s="36"/>
      <c r="X229" s="36"/>
      <c r="Y229" s="36"/>
      <c r="Z229" s="36"/>
      <c r="AA229" s="36"/>
      <c r="AB229" s="36"/>
      <c r="AC229" s="36"/>
      <c r="AD229" s="36"/>
      <c r="AE229" s="36"/>
      <c r="AR229" s="191" t="s">
        <v>178</v>
      </c>
      <c r="AT229" s="191" t="s">
        <v>173</v>
      </c>
      <c r="AU229" s="191" t="s">
        <v>82</v>
      </c>
      <c r="AY229" s="19" t="s">
        <v>171</v>
      </c>
      <c r="BE229" s="192">
        <f>IF(N229="základní",J229,0)</f>
        <v>0</v>
      </c>
      <c r="BF229" s="192">
        <f>IF(N229="snížená",J229,0)</f>
        <v>0</v>
      </c>
      <c r="BG229" s="192">
        <f>IF(N229="zákl. přenesená",J229,0)</f>
        <v>0</v>
      </c>
      <c r="BH229" s="192">
        <f>IF(N229="sníž. přenesená",J229,0)</f>
        <v>0</v>
      </c>
      <c r="BI229" s="192">
        <f>IF(N229="nulová",J229,0)</f>
        <v>0</v>
      </c>
      <c r="BJ229" s="19" t="s">
        <v>80</v>
      </c>
      <c r="BK229" s="192">
        <f>ROUND(I229*H229,2)</f>
        <v>0</v>
      </c>
      <c r="BL229" s="19" t="s">
        <v>178</v>
      </c>
      <c r="BM229" s="191" t="s">
        <v>343</v>
      </c>
    </row>
    <row r="230" spans="1:65" s="2" customFormat="1" ht="19.5">
      <c r="A230" s="36"/>
      <c r="B230" s="37"/>
      <c r="C230" s="38"/>
      <c r="D230" s="193" t="s">
        <v>180</v>
      </c>
      <c r="E230" s="38"/>
      <c r="F230" s="194" t="s">
        <v>344</v>
      </c>
      <c r="G230" s="38"/>
      <c r="H230" s="38"/>
      <c r="I230" s="195"/>
      <c r="J230" s="38"/>
      <c r="K230" s="38"/>
      <c r="L230" s="41"/>
      <c r="M230" s="196"/>
      <c r="N230" s="197"/>
      <c r="O230" s="66"/>
      <c r="P230" s="66"/>
      <c r="Q230" s="66"/>
      <c r="R230" s="66"/>
      <c r="S230" s="66"/>
      <c r="T230" s="67"/>
      <c r="U230" s="36"/>
      <c r="V230" s="36"/>
      <c r="W230" s="36"/>
      <c r="X230" s="36"/>
      <c r="Y230" s="36"/>
      <c r="Z230" s="36"/>
      <c r="AA230" s="36"/>
      <c r="AB230" s="36"/>
      <c r="AC230" s="36"/>
      <c r="AD230" s="36"/>
      <c r="AE230" s="36"/>
      <c r="AT230" s="19" t="s">
        <v>180</v>
      </c>
      <c r="AU230" s="19" t="s">
        <v>82</v>
      </c>
    </row>
    <row r="231" spans="1:65" s="2" customFormat="1" ht="11.25">
      <c r="A231" s="36"/>
      <c r="B231" s="37"/>
      <c r="C231" s="38"/>
      <c r="D231" s="198" t="s">
        <v>182</v>
      </c>
      <c r="E231" s="38"/>
      <c r="F231" s="199" t="s">
        <v>345</v>
      </c>
      <c r="G231" s="38"/>
      <c r="H231" s="38"/>
      <c r="I231" s="195"/>
      <c r="J231" s="38"/>
      <c r="K231" s="38"/>
      <c r="L231" s="41"/>
      <c r="M231" s="196"/>
      <c r="N231" s="197"/>
      <c r="O231" s="66"/>
      <c r="P231" s="66"/>
      <c r="Q231" s="66"/>
      <c r="R231" s="66"/>
      <c r="S231" s="66"/>
      <c r="T231" s="67"/>
      <c r="U231" s="36"/>
      <c r="V231" s="36"/>
      <c r="W231" s="36"/>
      <c r="X231" s="36"/>
      <c r="Y231" s="36"/>
      <c r="Z231" s="36"/>
      <c r="AA231" s="36"/>
      <c r="AB231" s="36"/>
      <c r="AC231" s="36"/>
      <c r="AD231" s="36"/>
      <c r="AE231" s="36"/>
      <c r="AT231" s="19" t="s">
        <v>182</v>
      </c>
      <c r="AU231" s="19" t="s">
        <v>82</v>
      </c>
    </row>
    <row r="232" spans="1:65" s="13" customFormat="1" ht="11.25">
      <c r="B232" s="200"/>
      <c r="C232" s="201"/>
      <c r="D232" s="193" t="s">
        <v>184</v>
      </c>
      <c r="E232" s="202" t="s">
        <v>19</v>
      </c>
      <c r="F232" s="203" t="s">
        <v>346</v>
      </c>
      <c r="G232" s="201"/>
      <c r="H232" s="202" t="s">
        <v>19</v>
      </c>
      <c r="I232" s="204"/>
      <c r="J232" s="201"/>
      <c r="K232" s="201"/>
      <c r="L232" s="205"/>
      <c r="M232" s="206"/>
      <c r="N232" s="207"/>
      <c r="O232" s="207"/>
      <c r="P232" s="207"/>
      <c r="Q232" s="207"/>
      <c r="R232" s="207"/>
      <c r="S232" s="207"/>
      <c r="T232" s="208"/>
      <c r="AT232" s="209" t="s">
        <v>184</v>
      </c>
      <c r="AU232" s="209" t="s">
        <v>82</v>
      </c>
      <c r="AV232" s="13" t="s">
        <v>80</v>
      </c>
      <c r="AW232" s="13" t="s">
        <v>35</v>
      </c>
      <c r="AX232" s="13" t="s">
        <v>73</v>
      </c>
      <c r="AY232" s="209" t="s">
        <v>171</v>
      </c>
    </row>
    <row r="233" spans="1:65" s="13" customFormat="1" ht="11.25">
      <c r="B233" s="200"/>
      <c r="C233" s="201"/>
      <c r="D233" s="193" t="s">
        <v>184</v>
      </c>
      <c r="E233" s="202" t="s">
        <v>19</v>
      </c>
      <c r="F233" s="203" t="s">
        <v>347</v>
      </c>
      <c r="G233" s="201"/>
      <c r="H233" s="202" t="s">
        <v>19</v>
      </c>
      <c r="I233" s="204"/>
      <c r="J233" s="201"/>
      <c r="K233" s="201"/>
      <c r="L233" s="205"/>
      <c r="M233" s="206"/>
      <c r="N233" s="207"/>
      <c r="O233" s="207"/>
      <c r="P233" s="207"/>
      <c r="Q233" s="207"/>
      <c r="R233" s="207"/>
      <c r="S233" s="207"/>
      <c r="T233" s="208"/>
      <c r="AT233" s="209" t="s">
        <v>184</v>
      </c>
      <c r="AU233" s="209" t="s">
        <v>82</v>
      </c>
      <c r="AV233" s="13" t="s">
        <v>80</v>
      </c>
      <c r="AW233" s="13" t="s">
        <v>35</v>
      </c>
      <c r="AX233" s="13" t="s">
        <v>73</v>
      </c>
      <c r="AY233" s="209" t="s">
        <v>171</v>
      </c>
    </row>
    <row r="234" spans="1:65" s="14" customFormat="1" ht="11.25">
      <c r="B234" s="210"/>
      <c r="C234" s="211"/>
      <c r="D234" s="193" t="s">
        <v>184</v>
      </c>
      <c r="E234" s="212" t="s">
        <v>19</v>
      </c>
      <c r="F234" s="213" t="s">
        <v>348</v>
      </c>
      <c r="G234" s="211"/>
      <c r="H234" s="214">
        <v>11.6</v>
      </c>
      <c r="I234" s="215"/>
      <c r="J234" s="211"/>
      <c r="K234" s="211"/>
      <c r="L234" s="216"/>
      <c r="M234" s="217"/>
      <c r="N234" s="218"/>
      <c r="O234" s="218"/>
      <c r="P234" s="218"/>
      <c r="Q234" s="218"/>
      <c r="R234" s="218"/>
      <c r="S234" s="218"/>
      <c r="T234" s="219"/>
      <c r="AT234" s="220" t="s">
        <v>184</v>
      </c>
      <c r="AU234" s="220" t="s">
        <v>82</v>
      </c>
      <c r="AV234" s="14" t="s">
        <v>82</v>
      </c>
      <c r="AW234" s="14" t="s">
        <v>35</v>
      </c>
      <c r="AX234" s="14" t="s">
        <v>73</v>
      </c>
      <c r="AY234" s="220" t="s">
        <v>171</v>
      </c>
    </row>
    <row r="235" spans="1:65" s="13" customFormat="1" ht="11.25">
      <c r="B235" s="200"/>
      <c r="C235" s="201"/>
      <c r="D235" s="193" t="s">
        <v>184</v>
      </c>
      <c r="E235" s="202" t="s">
        <v>19</v>
      </c>
      <c r="F235" s="203" t="s">
        <v>185</v>
      </c>
      <c r="G235" s="201"/>
      <c r="H235" s="202" t="s">
        <v>19</v>
      </c>
      <c r="I235" s="204"/>
      <c r="J235" s="201"/>
      <c r="K235" s="201"/>
      <c r="L235" s="205"/>
      <c r="M235" s="206"/>
      <c r="N235" s="207"/>
      <c r="O235" s="207"/>
      <c r="P235" s="207"/>
      <c r="Q235" s="207"/>
      <c r="R235" s="207"/>
      <c r="S235" s="207"/>
      <c r="T235" s="208"/>
      <c r="AT235" s="209" t="s">
        <v>184</v>
      </c>
      <c r="AU235" s="209" t="s">
        <v>82</v>
      </c>
      <c r="AV235" s="13" t="s">
        <v>80</v>
      </c>
      <c r="AW235" s="13" t="s">
        <v>35</v>
      </c>
      <c r="AX235" s="13" t="s">
        <v>73</v>
      </c>
      <c r="AY235" s="209" t="s">
        <v>171</v>
      </c>
    </row>
    <row r="236" spans="1:65" s="14" customFormat="1" ht="11.25">
      <c r="B236" s="210"/>
      <c r="C236" s="211"/>
      <c r="D236" s="193" t="s">
        <v>184</v>
      </c>
      <c r="E236" s="212" t="s">
        <v>19</v>
      </c>
      <c r="F236" s="213" t="s">
        <v>349</v>
      </c>
      <c r="G236" s="211"/>
      <c r="H236" s="214">
        <v>6</v>
      </c>
      <c r="I236" s="215"/>
      <c r="J236" s="211"/>
      <c r="K236" s="211"/>
      <c r="L236" s="216"/>
      <c r="M236" s="217"/>
      <c r="N236" s="218"/>
      <c r="O236" s="218"/>
      <c r="P236" s="218"/>
      <c r="Q236" s="218"/>
      <c r="R236" s="218"/>
      <c r="S236" s="218"/>
      <c r="T236" s="219"/>
      <c r="AT236" s="220" t="s">
        <v>184</v>
      </c>
      <c r="AU236" s="220" t="s">
        <v>82</v>
      </c>
      <c r="AV236" s="14" t="s">
        <v>82</v>
      </c>
      <c r="AW236" s="14" t="s">
        <v>35</v>
      </c>
      <c r="AX236" s="14" t="s">
        <v>73</v>
      </c>
      <c r="AY236" s="220" t="s">
        <v>171</v>
      </c>
    </row>
    <row r="237" spans="1:65" s="13" customFormat="1" ht="11.25">
      <c r="B237" s="200"/>
      <c r="C237" s="201"/>
      <c r="D237" s="193" t="s">
        <v>184</v>
      </c>
      <c r="E237" s="202" t="s">
        <v>19</v>
      </c>
      <c r="F237" s="203" t="s">
        <v>187</v>
      </c>
      <c r="G237" s="201"/>
      <c r="H237" s="202" t="s">
        <v>19</v>
      </c>
      <c r="I237" s="204"/>
      <c r="J237" s="201"/>
      <c r="K237" s="201"/>
      <c r="L237" s="205"/>
      <c r="M237" s="206"/>
      <c r="N237" s="207"/>
      <c r="O237" s="207"/>
      <c r="P237" s="207"/>
      <c r="Q237" s="207"/>
      <c r="R237" s="207"/>
      <c r="S237" s="207"/>
      <c r="T237" s="208"/>
      <c r="AT237" s="209" t="s">
        <v>184</v>
      </c>
      <c r="AU237" s="209" t="s">
        <v>82</v>
      </c>
      <c r="AV237" s="13" t="s">
        <v>80</v>
      </c>
      <c r="AW237" s="13" t="s">
        <v>35</v>
      </c>
      <c r="AX237" s="13" t="s">
        <v>73</v>
      </c>
      <c r="AY237" s="209" t="s">
        <v>171</v>
      </c>
    </row>
    <row r="238" spans="1:65" s="14" customFormat="1" ht="11.25">
      <c r="B238" s="210"/>
      <c r="C238" s="211"/>
      <c r="D238" s="193" t="s">
        <v>184</v>
      </c>
      <c r="E238" s="212" t="s">
        <v>19</v>
      </c>
      <c r="F238" s="213" t="s">
        <v>350</v>
      </c>
      <c r="G238" s="211"/>
      <c r="H238" s="214">
        <v>7.2</v>
      </c>
      <c r="I238" s="215"/>
      <c r="J238" s="211"/>
      <c r="K238" s="211"/>
      <c r="L238" s="216"/>
      <c r="M238" s="217"/>
      <c r="N238" s="218"/>
      <c r="O238" s="218"/>
      <c r="P238" s="218"/>
      <c r="Q238" s="218"/>
      <c r="R238" s="218"/>
      <c r="S238" s="218"/>
      <c r="T238" s="219"/>
      <c r="AT238" s="220" t="s">
        <v>184</v>
      </c>
      <c r="AU238" s="220" t="s">
        <v>82</v>
      </c>
      <c r="AV238" s="14" t="s">
        <v>82</v>
      </c>
      <c r="AW238" s="14" t="s">
        <v>35</v>
      </c>
      <c r="AX238" s="14" t="s">
        <v>73</v>
      </c>
      <c r="AY238" s="220" t="s">
        <v>171</v>
      </c>
    </row>
    <row r="239" spans="1:65" s="15" customFormat="1" ht="11.25">
      <c r="B239" s="221"/>
      <c r="C239" s="222"/>
      <c r="D239" s="193" t="s">
        <v>184</v>
      </c>
      <c r="E239" s="223" t="s">
        <v>19</v>
      </c>
      <c r="F239" s="224" t="s">
        <v>189</v>
      </c>
      <c r="G239" s="222"/>
      <c r="H239" s="225">
        <v>24.8</v>
      </c>
      <c r="I239" s="226"/>
      <c r="J239" s="222"/>
      <c r="K239" s="222"/>
      <c r="L239" s="227"/>
      <c r="M239" s="228"/>
      <c r="N239" s="229"/>
      <c r="O239" s="229"/>
      <c r="P239" s="229"/>
      <c r="Q239" s="229"/>
      <c r="R239" s="229"/>
      <c r="S239" s="229"/>
      <c r="T239" s="230"/>
      <c r="AT239" s="231" t="s">
        <v>184</v>
      </c>
      <c r="AU239" s="231" t="s">
        <v>82</v>
      </c>
      <c r="AV239" s="15" t="s">
        <v>178</v>
      </c>
      <c r="AW239" s="15" t="s">
        <v>35</v>
      </c>
      <c r="AX239" s="15" t="s">
        <v>80</v>
      </c>
      <c r="AY239" s="231" t="s">
        <v>171</v>
      </c>
    </row>
    <row r="240" spans="1:65" s="2" customFormat="1" ht="24.2" customHeight="1">
      <c r="A240" s="36"/>
      <c r="B240" s="37"/>
      <c r="C240" s="180" t="s">
        <v>351</v>
      </c>
      <c r="D240" s="180" t="s">
        <v>173</v>
      </c>
      <c r="E240" s="181" t="s">
        <v>352</v>
      </c>
      <c r="F240" s="182" t="s">
        <v>353</v>
      </c>
      <c r="G240" s="183" t="s">
        <v>176</v>
      </c>
      <c r="H240" s="184">
        <v>40</v>
      </c>
      <c r="I240" s="185"/>
      <c r="J240" s="186">
        <f>ROUND(I240*H240,2)</f>
        <v>0</v>
      </c>
      <c r="K240" s="182" t="s">
        <v>177</v>
      </c>
      <c r="L240" s="41"/>
      <c r="M240" s="187" t="s">
        <v>19</v>
      </c>
      <c r="N240" s="188" t="s">
        <v>44</v>
      </c>
      <c r="O240" s="66"/>
      <c r="P240" s="189">
        <f>O240*H240</f>
        <v>0</v>
      </c>
      <c r="Q240" s="189">
        <v>0</v>
      </c>
      <c r="R240" s="189">
        <f>Q240*H240</f>
        <v>0</v>
      </c>
      <c r="S240" s="189">
        <v>0</v>
      </c>
      <c r="T240" s="190">
        <f>S240*H240</f>
        <v>0</v>
      </c>
      <c r="U240" s="36"/>
      <c r="V240" s="36"/>
      <c r="W240" s="36"/>
      <c r="X240" s="36"/>
      <c r="Y240" s="36"/>
      <c r="Z240" s="36"/>
      <c r="AA240" s="36"/>
      <c r="AB240" s="36"/>
      <c r="AC240" s="36"/>
      <c r="AD240" s="36"/>
      <c r="AE240" s="36"/>
      <c r="AR240" s="191" t="s">
        <v>178</v>
      </c>
      <c r="AT240" s="191" t="s">
        <v>173</v>
      </c>
      <c r="AU240" s="191" t="s">
        <v>82</v>
      </c>
      <c r="AY240" s="19" t="s">
        <v>171</v>
      </c>
      <c r="BE240" s="192">
        <f>IF(N240="základní",J240,0)</f>
        <v>0</v>
      </c>
      <c r="BF240" s="192">
        <f>IF(N240="snížená",J240,0)</f>
        <v>0</v>
      </c>
      <c r="BG240" s="192">
        <f>IF(N240="zákl. přenesená",J240,0)</f>
        <v>0</v>
      </c>
      <c r="BH240" s="192">
        <f>IF(N240="sníž. přenesená",J240,0)</f>
        <v>0</v>
      </c>
      <c r="BI240" s="192">
        <f>IF(N240="nulová",J240,0)</f>
        <v>0</v>
      </c>
      <c r="BJ240" s="19" t="s">
        <v>80</v>
      </c>
      <c r="BK240" s="192">
        <f>ROUND(I240*H240,2)</f>
        <v>0</v>
      </c>
      <c r="BL240" s="19" t="s">
        <v>178</v>
      </c>
      <c r="BM240" s="191" t="s">
        <v>354</v>
      </c>
    </row>
    <row r="241" spans="1:65" s="2" customFormat="1" ht="29.25">
      <c r="A241" s="36"/>
      <c r="B241" s="37"/>
      <c r="C241" s="38"/>
      <c r="D241" s="193" t="s">
        <v>180</v>
      </c>
      <c r="E241" s="38"/>
      <c r="F241" s="194" t="s">
        <v>355</v>
      </c>
      <c r="G241" s="38"/>
      <c r="H241" s="38"/>
      <c r="I241" s="195"/>
      <c r="J241" s="38"/>
      <c r="K241" s="38"/>
      <c r="L241" s="41"/>
      <c r="M241" s="196"/>
      <c r="N241" s="197"/>
      <c r="O241" s="66"/>
      <c r="P241" s="66"/>
      <c r="Q241" s="66"/>
      <c r="R241" s="66"/>
      <c r="S241" s="66"/>
      <c r="T241" s="67"/>
      <c r="U241" s="36"/>
      <c r="V241" s="36"/>
      <c r="W241" s="36"/>
      <c r="X241" s="36"/>
      <c r="Y241" s="36"/>
      <c r="Z241" s="36"/>
      <c r="AA241" s="36"/>
      <c r="AB241" s="36"/>
      <c r="AC241" s="36"/>
      <c r="AD241" s="36"/>
      <c r="AE241" s="36"/>
      <c r="AT241" s="19" t="s">
        <v>180</v>
      </c>
      <c r="AU241" s="19" t="s">
        <v>82</v>
      </c>
    </row>
    <row r="242" spans="1:65" s="2" customFormat="1" ht="11.25">
      <c r="A242" s="36"/>
      <c r="B242" s="37"/>
      <c r="C242" s="38"/>
      <c r="D242" s="198" t="s">
        <v>182</v>
      </c>
      <c r="E242" s="38"/>
      <c r="F242" s="199" t="s">
        <v>356</v>
      </c>
      <c r="G242" s="38"/>
      <c r="H242" s="38"/>
      <c r="I242" s="195"/>
      <c r="J242" s="38"/>
      <c r="K242" s="38"/>
      <c r="L242" s="41"/>
      <c r="M242" s="196"/>
      <c r="N242" s="197"/>
      <c r="O242" s="66"/>
      <c r="P242" s="66"/>
      <c r="Q242" s="66"/>
      <c r="R242" s="66"/>
      <c r="S242" s="66"/>
      <c r="T242" s="67"/>
      <c r="U242" s="36"/>
      <c r="V242" s="36"/>
      <c r="W242" s="36"/>
      <c r="X242" s="36"/>
      <c r="Y242" s="36"/>
      <c r="Z242" s="36"/>
      <c r="AA242" s="36"/>
      <c r="AB242" s="36"/>
      <c r="AC242" s="36"/>
      <c r="AD242" s="36"/>
      <c r="AE242" s="36"/>
      <c r="AT242" s="19" t="s">
        <v>182</v>
      </c>
      <c r="AU242" s="19" t="s">
        <v>82</v>
      </c>
    </row>
    <row r="243" spans="1:65" s="13" customFormat="1" ht="11.25">
      <c r="B243" s="200"/>
      <c r="C243" s="201"/>
      <c r="D243" s="193" t="s">
        <v>184</v>
      </c>
      <c r="E243" s="202" t="s">
        <v>19</v>
      </c>
      <c r="F243" s="203" t="s">
        <v>331</v>
      </c>
      <c r="G243" s="201"/>
      <c r="H243" s="202" t="s">
        <v>19</v>
      </c>
      <c r="I243" s="204"/>
      <c r="J243" s="201"/>
      <c r="K243" s="201"/>
      <c r="L243" s="205"/>
      <c r="M243" s="206"/>
      <c r="N243" s="207"/>
      <c r="O243" s="207"/>
      <c r="P243" s="207"/>
      <c r="Q243" s="207"/>
      <c r="R243" s="207"/>
      <c r="S243" s="207"/>
      <c r="T243" s="208"/>
      <c r="AT243" s="209" t="s">
        <v>184</v>
      </c>
      <c r="AU243" s="209" t="s">
        <v>82</v>
      </c>
      <c r="AV243" s="13" t="s">
        <v>80</v>
      </c>
      <c r="AW243" s="13" t="s">
        <v>35</v>
      </c>
      <c r="AX243" s="13" t="s">
        <v>73</v>
      </c>
      <c r="AY243" s="209" t="s">
        <v>171</v>
      </c>
    </row>
    <row r="244" spans="1:65" s="14" customFormat="1" ht="11.25">
      <c r="B244" s="210"/>
      <c r="C244" s="211"/>
      <c r="D244" s="193" t="s">
        <v>184</v>
      </c>
      <c r="E244" s="212" t="s">
        <v>19</v>
      </c>
      <c r="F244" s="213" t="s">
        <v>357</v>
      </c>
      <c r="G244" s="211"/>
      <c r="H244" s="214">
        <v>40</v>
      </c>
      <c r="I244" s="215"/>
      <c r="J244" s="211"/>
      <c r="K244" s="211"/>
      <c r="L244" s="216"/>
      <c r="M244" s="217"/>
      <c r="N244" s="218"/>
      <c r="O244" s="218"/>
      <c r="P244" s="218"/>
      <c r="Q244" s="218"/>
      <c r="R244" s="218"/>
      <c r="S244" s="218"/>
      <c r="T244" s="219"/>
      <c r="AT244" s="220" t="s">
        <v>184</v>
      </c>
      <c r="AU244" s="220" t="s">
        <v>82</v>
      </c>
      <c r="AV244" s="14" t="s">
        <v>82</v>
      </c>
      <c r="AW244" s="14" t="s">
        <v>35</v>
      </c>
      <c r="AX244" s="14" t="s">
        <v>73</v>
      </c>
      <c r="AY244" s="220" t="s">
        <v>171</v>
      </c>
    </row>
    <row r="245" spans="1:65" s="15" customFormat="1" ht="11.25">
      <c r="B245" s="221"/>
      <c r="C245" s="222"/>
      <c r="D245" s="193" t="s">
        <v>184</v>
      </c>
      <c r="E245" s="223" t="s">
        <v>19</v>
      </c>
      <c r="F245" s="224" t="s">
        <v>189</v>
      </c>
      <c r="G245" s="222"/>
      <c r="H245" s="225">
        <v>40</v>
      </c>
      <c r="I245" s="226"/>
      <c r="J245" s="222"/>
      <c r="K245" s="222"/>
      <c r="L245" s="227"/>
      <c r="M245" s="228"/>
      <c r="N245" s="229"/>
      <c r="O245" s="229"/>
      <c r="P245" s="229"/>
      <c r="Q245" s="229"/>
      <c r="R245" s="229"/>
      <c r="S245" s="229"/>
      <c r="T245" s="230"/>
      <c r="AT245" s="231" t="s">
        <v>184</v>
      </c>
      <c r="AU245" s="231" t="s">
        <v>82</v>
      </c>
      <c r="AV245" s="15" t="s">
        <v>178</v>
      </c>
      <c r="AW245" s="15" t="s">
        <v>35</v>
      </c>
      <c r="AX245" s="15" t="s">
        <v>80</v>
      </c>
      <c r="AY245" s="231" t="s">
        <v>171</v>
      </c>
    </row>
    <row r="246" spans="1:65" s="2" customFormat="1" ht="16.5" customHeight="1">
      <c r="A246" s="36"/>
      <c r="B246" s="37"/>
      <c r="C246" s="180" t="s">
        <v>358</v>
      </c>
      <c r="D246" s="180" t="s">
        <v>173</v>
      </c>
      <c r="E246" s="181" t="s">
        <v>359</v>
      </c>
      <c r="F246" s="182" t="s">
        <v>360</v>
      </c>
      <c r="G246" s="183" t="s">
        <v>176</v>
      </c>
      <c r="H246" s="184">
        <v>54.4</v>
      </c>
      <c r="I246" s="185"/>
      <c r="J246" s="186">
        <f>ROUND(I246*H246,2)</f>
        <v>0</v>
      </c>
      <c r="K246" s="182" t="s">
        <v>177</v>
      </c>
      <c r="L246" s="41"/>
      <c r="M246" s="187" t="s">
        <v>19</v>
      </c>
      <c r="N246" s="188" t="s">
        <v>44</v>
      </c>
      <c r="O246" s="66"/>
      <c r="P246" s="189">
        <f>O246*H246</f>
        <v>0</v>
      </c>
      <c r="Q246" s="189">
        <v>0</v>
      </c>
      <c r="R246" s="189">
        <f>Q246*H246</f>
        <v>0</v>
      </c>
      <c r="S246" s="189">
        <v>0</v>
      </c>
      <c r="T246" s="190">
        <f>S246*H246</f>
        <v>0</v>
      </c>
      <c r="U246" s="36"/>
      <c r="V246" s="36"/>
      <c r="W246" s="36"/>
      <c r="X246" s="36"/>
      <c r="Y246" s="36"/>
      <c r="Z246" s="36"/>
      <c r="AA246" s="36"/>
      <c r="AB246" s="36"/>
      <c r="AC246" s="36"/>
      <c r="AD246" s="36"/>
      <c r="AE246" s="36"/>
      <c r="AR246" s="191" t="s">
        <v>178</v>
      </c>
      <c r="AT246" s="191" t="s">
        <v>173</v>
      </c>
      <c r="AU246" s="191" t="s">
        <v>82</v>
      </c>
      <c r="AY246" s="19" t="s">
        <v>171</v>
      </c>
      <c r="BE246" s="192">
        <f>IF(N246="základní",J246,0)</f>
        <v>0</v>
      </c>
      <c r="BF246" s="192">
        <f>IF(N246="snížená",J246,0)</f>
        <v>0</v>
      </c>
      <c r="BG246" s="192">
        <f>IF(N246="zákl. přenesená",J246,0)</f>
        <v>0</v>
      </c>
      <c r="BH246" s="192">
        <f>IF(N246="sníž. přenesená",J246,0)</f>
        <v>0</v>
      </c>
      <c r="BI246" s="192">
        <f>IF(N246="nulová",J246,0)</f>
        <v>0</v>
      </c>
      <c r="BJ246" s="19" t="s">
        <v>80</v>
      </c>
      <c r="BK246" s="192">
        <f>ROUND(I246*H246,2)</f>
        <v>0</v>
      </c>
      <c r="BL246" s="19" t="s">
        <v>178</v>
      </c>
      <c r="BM246" s="191" t="s">
        <v>361</v>
      </c>
    </row>
    <row r="247" spans="1:65" s="2" customFormat="1" ht="29.25">
      <c r="A247" s="36"/>
      <c r="B247" s="37"/>
      <c r="C247" s="38"/>
      <c r="D247" s="193" t="s">
        <v>180</v>
      </c>
      <c r="E247" s="38"/>
      <c r="F247" s="194" t="s">
        <v>362</v>
      </c>
      <c r="G247" s="38"/>
      <c r="H247" s="38"/>
      <c r="I247" s="195"/>
      <c r="J247" s="38"/>
      <c r="K247" s="38"/>
      <c r="L247" s="41"/>
      <c r="M247" s="196"/>
      <c r="N247" s="197"/>
      <c r="O247" s="66"/>
      <c r="P247" s="66"/>
      <c r="Q247" s="66"/>
      <c r="R247" s="66"/>
      <c r="S247" s="66"/>
      <c r="T247" s="67"/>
      <c r="U247" s="36"/>
      <c r="V247" s="36"/>
      <c r="W247" s="36"/>
      <c r="X247" s="36"/>
      <c r="Y247" s="36"/>
      <c r="Z247" s="36"/>
      <c r="AA247" s="36"/>
      <c r="AB247" s="36"/>
      <c r="AC247" s="36"/>
      <c r="AD247" s="36"/>
      <c r="AE247" s="36"/>
      <c r="AT247" s="19" t="s">
        <v>180</v>
      </c>
      <c r="AU247" s="19" t="s">
        <v>82</v>
      </c>
    </row>
    <row r="248" spans="1:65" s="2" customFormat="1" ht="11.25">
      <c r="A248" s="36"/>
      <c r="B248" s="37"/>
      <c r="C248" s="38"/>
      <c r="D248" s="198" t="s">
        <v>182</v>
      </c>
      <c r="E248" s="38"/>
      <c r="F248" s="199" t="s">
        <v>363</v>
      </c>
      <c r="G248" s="38"/>
      <c r="H248" s="38"/>
      <c r="I248" s="195"/>
      <c r="J248" s="38"/>
      <c r="K248" s="38"/>
      <c r="L248" s="41"/>
      <c r="M248" s="196"/>
      <c r="N248" s="197"/>
      <c r="O248" s="66"/>
      <c r="P248" s="66"/>
      <c r="Q248" s="66"/>
      <c r="R248" s="66"/>
      <c r="S248" s="66"/>
      <c r="T248" s="67"/>
      <c r="U248" s="36"/>
      <c r="V248" s="36"/>
      <c r="W248" s="36"/>
      <c r="X248" s="36"/>
      <c r="Y248" s="36"/>
      <c r="Z248" s="36"/>
      <c r="AA248" s="36"/>
      <c r="AB248" s="36"/>
      <c r="AC248" s="36"/>
      <c r="AD248" s="36"/>
      <c r="AE248" s="36"/>
      <c r="AT248" s="19" t="s">
        <v>182</v>
      </c>
      <c r="AU248" s="19" t="s">
        <v>82</v>
      </c>
    </row>
    <row r="249" spans="1:65" s="13" customFormat="1" ht="11.25">
      <c r="B249" s="200"/>
      <c r="C249" s="201"/>
      <c r="D249" s="193" t="s">
        <v>184</v>
      </c>
      <c r="E249" s="202" t="s">
        <v>19</v>
      </c>
      <c r="F249" s="203" t="s">
        <v>185</v>
      </c>
      <c r="G249" s="201"/>
      <c r="H249" s="202" t="s">
        <v>19</v>
      </c>
      <c r="I249" s="204"/>
      <c r="J249" s="201"/>
      <c r="K249" s="201"/>
      <c r="L249" s="205"/>
      <c r="M249" s="206"/>
      <c r="N249" s="207"/>
      <c r="O249" s="207"/>
      <c r="P249" s="207"/>
      <c r="Q249" s="207"/>
      <c r="R249" s="207"/>
      <c r="S249" s="207"/>
      <c r="T249" s="208"/>
      <c r="AT249" s="209" t="s">
        <v>184</v>
      </c>
      <c r="AU249" s="209" t="s">
        <v>82</v>
      </c>
      <c r="AV249" s="13" t="s">
        <v>80</v>
      </c>
      <c r="AW249" s="13" t="s">
        <v>35</v>
      </c>
      <c r="AX249" s="13" t="s">
        <v>73</v>
      </c>
      <c r="AY249" s="209" t="s">
        <v>171</v>
      </c>
    </row>
    <row r="250" spans="1:65" s="14" customFormat="1" ht="11.25">
      <c r="B250" s="210"/>
      <c r="C250" s="211"/>
      <c r="D250" s="193" t="s">
        <v>184</v>
      </c>
      <c r="E250" s="212" t="s">
        <v>19</v>
      </c>
      <c r="F250" s="213" t="s">
        <v>323</v>
      </c>
      <c r="G250" s="211"/>
      <c r="H250" s="214">
        <v>24</v>
      </c>
      <c r="I250" s="215"/>
      <c r="J250" s="211"/>
      <c r="K250" s="211"/>
      <c r="L250" s="216"/>
      <c r="M250" s="217"/>
      <c r="N250" s="218"/>
      <c r="O250" s="218"/>
      <c r="P250" s="218"/>
      <c r="Q250" s="218"/>
      <c r="R250" s="218"/>
      <c r="S250" s="218"/>
      <c r="T250" s="219"/>
      <c r="AT250" s="220" t="s">
        <v>184</v>
      </c>
      <c r="AU250" s="220" t="s">
        <v>82</v>
      </c>
      <c r="AV250" s="14" t="s">
        <v>82</v>
      </c>
      <c r="AW250" s="14" t="s">
        <v>35</v>
      </c>
      <c r="AX250" s="14" t="s">
        <v>73</v>
      </c>
      <c r="AY250" s="220" t="s">
        <v>171</v>
      </c>
    </row>
    <row r="251" spans="1:65" s="13" customFormat="1" ht="11.25">
      <c r="B251" s="200"/>
      <c r="C251" s="201"/>
      <c r="D251" s="193" t="s">
        <v>184</v>
      </c>
      <c r="E251" s="202" t="s">
        <v>19</v>
      </c>
      <c r="F251" s="203" t="s">
        <v>187</v>
      </c>
      <c r="G251" s="201"/>
      <c r="H251" s="202" t="s">
        <v>19</v>
      </c>
      <c r="I251" s="204"/>
      <c r="J251" s="201"/>
      <c r="K251" s="201"/>
      <c r="L251" s="205"/>
      <c r="M251" s="206"/>
      <c r="N251" s="207"/>
      <c r="O251" s="207"/>
      <c r="P251" s="207"/>
      <c r="Q251" s="207"/>
      <c r="R251" s="207"/>
      <c r="S251" s="207"/>
      <c r="T251" s="208"/>
      <c r="AT251" s="209" t="s">
        <v>184</v>
      </c>
      <c r="AU251" s="209" t="s">
        <v>82</v>
      </c>
      <c r="AV251" s="13" t="s">
        <v>80</v>
      </c>
      <c r="AW251" s="13" t="s">
        <v>35</v>
      </c>
      <c r="AX251" s="13" t="s">
        <v>73</v>
      </c>
      <c r="AY251" s="209" t="s">
        <v>171</v>
      </c>
    </row>
    <row r="252" spans="1:65" s="14" customFormat="1" ht="11.25">
      <c r="B252" s="210"/>
      <c r="C252" s="211"/>
      <c r="D252" s="193" t="s">
        <v>184</v>
      </c>
      <c r="E252" s="212" t="s">
        <v>19</v>
      </c>
      <c r="F252" s="213" t="s">
        <v>324</v>
      </c>
      <c r="G252" s="211"/>
      <c r="H252" s="214">
        <v>30.4</v>
      </c>
      <c r="I252" s="215"/>
      <c r="J252" s="211"/>
      <c r="K252" s="211"/>
      <c r="L252" s="216"/>
      <c r="M252" s="217"/>
      <c r="N252" s="218"/>
      <c r="O252" s="218"/>
      <c r="P252" s="218"/>
      <c r="Q252" s="218"/>
      <c r="R252" s="218"/>
      <c r="S252" s="218"/>
      <c r="T252" s="219"/>
      <c r="AT252" s="220" t="s">
        <v>184</v>
      </c>
      <c r="AU252" s="220" t="s">
        <v>82</v>
      </c>
      <c r="AV252" s="14" t="s">
        <v>82</v>
      </c>
      <c r="AW252" s="14" t="s">
        <v>35</v>
      </c>
      <c r="AX252" s="14" t="s">
        <v>73</v>
      </c>
      <c r="AY252" s="220" t="s">
        <v>171</v>
      </c>
    </row>
    <row r="253" spans="1:65" s="15" customFormat="1" ht="11.25">
      <c r="B253" s="221"/>
      <c r="C253" s="222"/>
      <c r="D253" s="193" t="s">
        <v>184</v>
      </c>
      <c r="E253" s="223" t="s">
        <v>19</v>
      </c>
      <c r="F253" s="224" t="s">
        <v>189</v>
      </c>
      <c r="G253" s="222"/>
      <c r="H253" s="225">
        <v>54.4</v>
      </c>
      <c r="I253" s="226"/>
      <c r="J253" s="222"/>
      <c r="K253" s="222"/>
      <c r="L253" s="227"/>
      <c r="M253" s="228"/>
      <c r="N253" s="229"/>
      <c r="O253" s="229"/>
      <c r="P253" s="229"/>
      <c r="Q253" s="229"/>
      <c r="R253" s="229"/>
      <c r="S253" s="229"/>
      <c r="T253" s="230"/>
      <c r="AT253" s="231" t="s">
        <v>184</v>
      </c>
      <c r="AU253" s="231" t="s">
        <v>82</v>
      </c>
      <c r="AV253" s="15" t="s">
        <v>178</v>
      </c>
      <c r="AW253" s="15" t="s">
        <v>35</v>
      </c>
      <c r="AX253" s="15" t="s">
        <v>80</v>
      </c>
      <c r="AY253" s="231" t="s">
        <v>171</v>
      </c>
    </row>
    <row r="254" spans="1:65" s="12" customFormat="1" ht="22.9" customHeight="1">
      <c r="B254" s="164"/>
      <c r="C254" s="165"/>
      <c r="D254" s="166" t="s">
        <v>72</v>
      </c>
      <c r="E254" s="178" t="s">
        <v>82</v>
      </c>
      <c r="F254" s="178" t="s">
        <v>364</v>
      </c>
      <c r="G254" s="165"/>
      <c r="H254" s="165"/>
      <c r="I254" s="168"/>
      <c r="J254" s="179">
        <f>BK254</f>
        <v>0</v>
      </c>
      <c r="K254" s="165"/>
      <c r="L254" s="170"/>
      <c r="M254" s="171"/>
      <c r="N254" s="172"/>
      <c r="O254" s="172"/>
      <c r="P254" s="173">
        <f>SUM(P255:P325)</f>
        <v>0</v>
      </c>
      <c r="Q254" s="172"/>
      <c r="R254" s="173">
        <f>SUM(R255:R325)</f>
        <v>31.43085318</v>
      </c>
      <c r="S254" s="172"/>
      <c r="T254" s="174">
        <f>SUM(T255:T325)</f>
        <v>0</v>
      </c>
      <c r="AR254" s="175" t="s">
        <v>80</v>
      </c>
      <c r="AT254" s="176" t="s">
        <v>72</v>
      </c>
      <c r="AU254" s="176" t="s">
        <v>80</v>
      </c>
      <c r="AY254" s="175" t="s">
        <v>171</v>
      </c>
      <c r="BK254" s="177">
        <f>SUM(BK255:BK325)</f>
        <v>0</v>
      </c>
    </row>
    <row r="255" spans="1:65" s="2" customFormat="1" ht="24.2" customHeight="1">
      <c r="A255" s="36"/>
      <c r="B255" s="37"/>
      <c r="C255" s="180" t="s">
        <v>365</v>
      </c>
      <c r="D255" s="180" t="s">
        <v>173</v>
      </c>
      <c r="E255" s="181" t="s">
        <v>366</v>
      </c>
      <c r="F255" s="182" t="s">
        <v>367</v>
      </c>
      <c r="G255" s="183" t="s">
        <v>220</v>
      </c>
      <c r="H255" s="184">
        <v>4.5880000000000001</v>
      </c>
      <c r="I255" s="185"/>
      <c r="J255" s="186">
        <f>ROUND(I255*H255,2)</f>
        <v>0</v>
      </c>
      <c r="K255" s="182" t="s">
        <v>177</v>
      </c>
      <c r="L255" s="41"/>
      <c r="M255" s="187" t="s">
        <v>19</v>
      </c>
      <c r="N255" s="188" t="s">
        <v>44</v>
      </c>
      <c r="O255" s="66"/>
      <c r="P255" s="189">
        <f>O255*H255</f>
        <v>0</v>
      </c>
      <c r="Q255" s="189">
        <v>2.16</v>
      </c>
      <c r="R255" s="189">
        <f>Q255*H255</f>
        <v>9.9100800000000007</v>
      </c>
      <c r="S255" s="189">
        <v>0</v>
      </c>
      <c r="T255" s="190">
        <f>S255*H255</f>
        <v>0</v>
      </c>
      <c r="U255" s="36"/>
      <c r="V255" s="36"/>
      <c r="W255" s="36"/>
      <c r="X255" s="36"/>
      <c r="Y255" s="36"/>
      <c r="Z255" s="36"/>
      <c r="AA255" s="36"/>
      <c r="AB255" s="36"/>
      <c r="AC255" s="36"/>
      <c r="AD255" s="36"/>
      <c r="AE255" s="36"/>
      <c r="AR255" s="191" t="s">
        <v>178</v>
      </c>
      <c r="AT255" s="191" t="s">
        <v>173</v>
      </c>
      <c r="AU255" s="191" t="s">
        <v>82</v>
      </c>
      <c r="AY255" s="19" t="s">
        <v>171</v>
      </c>
      <c r="BE255" s="192">
        <f>IF(N255="základní",J255,0)</f>
        <v>0</v>
      </c>
      <c r="BF255" s="192">
        <f>IF(N255="snížená",J255,0)</f>
        <v>0</v>
      </c>
      <c r="BG255" s="192">
        <f>IF(N255="zákl. přenesená",J255,0)</f>
        <v>0</v>
      </c>
      <c r="BH255" s="192">
        <f>IF(N255="sníž. přenesená",J255,0)</f>
        <v>0</v>
      </c>
      <c r="BI255" s="192">
        <f>IF(N255="nulová",J255,0)</f>
        <v>0</v>
      </c>
      <c r="BJ255" s="19" t="s">
        <v>80</v>
      </c>
      <c r="BK255" s="192">
        <f>ROUND(I255*H255,2)</f>
        <v>0</v>
      </c>
      <c r="BL255" s="19" t="s">
        <v>178</v>
      </c>
      <c r="BM255" s="191" t="s">
        <v>368</v>
      </c>
    </row>
    <row r="256" spans="1:65" s="2" customFormat="1" ht="19.5">
      <c r="A256" s="36"/>
      <c r="B256" s="37"/>
      <c r="C256" s="38"/>
      <c r="D256" s="193" t="s">
        <v>180</v>
      </c>
      <c r="E256" s="38"/>
      <c r="F256" s="194" t="s">
        <v>369</v>
      </c>
      <c r="G256" s="38"/>
      <c r="H256" s="38"/>
      <c r="I256" s="195"/>
      <c r="J256" s="38"/>
      <c r="K256" s="38"/>
      <c r="L256" s="41"/>
      <c r="M256" s="196"/>
      <c r="N256" s="197"/>
      <c r="O256" s="66"/>
      <c r="P256" s="66"/>
      <c r="Q256" s="66"/>
      <c r="R256" s="66"/>
      <c r="S256" s="66"/>
      <c r="T256" s="67"/>
      <c r="U256" s="36"/>
      <c r="V256" s="36"/>
      <c r="W256" s="36"/>
      <c r="X256" s="36"/>
      <c r="Y256" s="36"/>
      <c r="Z256" s="36"/>
      <c r="AA256" s="36"/>
      <c r="AB256" s="36"/>
      <c r="AC256" s="36"/>
      <c r="AD256" s="36"/>
      <c r="AE256" s="36"/>
      <c r="AT256" s="19" t="s">
        <v>180</v>
      </c>
      <c r="AU256" s="19" t="s">
        <v>82</v>
      </c>
    </row>
    <row r="257" spans="1:65" s="2" customFormat="1" ht="11.25">
      <c r="A257" s="36"/>
      <c r="B257" s="37"/>
      <c r="C257" s="38"/>
      <c r="D257" s="198" t="s">
        <v>182</v>
      </c>
      <c r="E257" s="38"/>
      <c r="F257" s="199" t="s">
        <v>370</v>
      </c>
      <c r="G257" s="38"/>
      <c r="H257" s="38"/>
      <c r="I257" s="195"/>
      <c r="J257" s="38"/>
      <c r="K257" s="38"/>
      <c r="L257" s="41"/>
      <c r="M257" s="196"/>
      <c r="N257" s="197"/>
      <c r="O257" s="66"/>
      <c r="P257" s="66"/>
      <c r="Q257" s="66"/>
      <c r="R257" s="66"/>
      <c r="S257" s="66"/>
      <c r="T257" s="67"/>
      <c r="U257" s="36"/>
      <c r="V257" s="36"/>
      <c r="W257" s="36"/>
      <c r="X257" s="36"/>
      <c r="Y257" s="36"/>
      <c r="Z257" s="36"/>
      <c r="AA257" s="36"/>
      <c r="AB257" s="36"/>
      <c r="AC257" s="36"/>
      <c r="AD257" s="36"/>
      <c r="AE257" s="36"/>
      <c r="AT257" s="19" t="s">
        <v>182</v>
      </c>
      <c r="AU257" s="19" t="s">
        <v>82</v>
      </c>
    </row>
    <row r="258" spans="1:65" s="13" customFormat="1" ht="11.25">
      <c r="B258" s="200"/>
      <c r="C258" s="201"/>
      <c r="D258" s="193" t="s">
        <v>184</v>
      </c>
      <c r="E258" s="202" t="s">
        <v>19</v>
      </c>
      <c r="F258" s="203" t="s">
        <v>371</v>
      </c>
      <c r="G258" s="201"/>
      <c r="H258" s="202" t="s">
        <v>19</v>
      </c>
      <c r="I258" s="204"/>
      <c r="J258" s="201"/>
      <c r="K258" s="201"/>
      <c r="L258" s="205"/>
      <c r="M258" s="206"/>
      <c r="N258" s="207"/>
      <c r="O258" s="207"/>
      <c r="P258" s="207"/>
      <c r="Q258" s="207"/>
      <c r="R258" s="207"/>
      <c r="S258" s="207"/>
      <c r="T258" s="208"/>
      <c r="AT258" s="209" t="s">
        <v>184</v>
      </c>
      <c r="AU258" s="209" t="s">
        <v>82</v>
      </c>
      <c r="AV258" s="13" t="s">
        <v>80</v>
      </c>
      <c r="AW258" s="13" t="s">
        <v>35</v>
      </c>
      <c r="AX258" s="13" t="s">
        <v>73</v>
      </c>
      <c r="AY258" s="209" t="s">
        <v>171</v>
      </c>
    </row>
    <row r="259" spans="1:65" s="14" customFormat="1" ht="11.25">
      <c r="B259" s="210"/>
      <c r="C259" s="211"/>
      <c r="D259" s="193" t="s">
        <v>184</v>
      </c>
      <c r="E259" s="212" t="s">
        <v>19</v>
      </c>
      <c r="F259" s="213" t="s">
        <v>372</v>
      </c>
      <c r="G259" s="211"/>
      <c r="H259" s="214">
        <v>1.2</v>
      </c>
      <c r="I259" s="215"/>
      <c r="J259" s="211"/>
      <c r="K259" s="211"/>
      <c r="L259" s="216"/>
      <c r="M259" s="217"/>
      <c r="N259" s="218"/>
      <c r="O259" s="218"/>
      <c r="P259" s="218"/>
      <c r="Q259" s="218"/>
      <c r="R259" s="218"/>
      <c r="S259" s="218"/>
      <c r="T259" s="219"/>
      <c r="AT259" s="220" t="s">
        <v>184</v>
      </c>
      <c r="AU259" s="220" t="s">
        <v>82</v>
      </c>
      <c r="AV259" s="14" t="s">
        <v>82</v>
      </c>
      <c r="AW259" s="14" t="s">
        <v>35</v>
      </c>
      <c r="AX259" s="14" t="s">
        <v>73</v>
      </c>
      <c r="AY259" s="220" t="s">
        <v>171</v>
      </c>
    </row>
    <row r="260" spans="1:65" s="13" customFormat="1" ht="11.25">
      <c r="B260" s="200"/>
      <c r="C260" s="201"/>
      <c r="D260" s="193" t="s">
        <v>184</v>
      </c>
      <c r="E260" s="202" t="s">
        <v>19</v>
      </c>
      <c r="F260" s="203" t="s">
        <v>373</v>
      </c>
      <c r="G260" s="201"/>
      <c r="H260" s="202" t="s">
        <v>19</v>
      </c>
      <c r="I260" s="204"/>
      <c r="J260" s="201"/>
      <c r="K260" s="201"/>
      <c r="L260" s="205"/>
      <c r="M260" s="206"/>
      <c r="N260" s="207"/>
      <c r="O260" s="207"/>
      <c r="P260" s="207"/>
      <c r="Q260" s="207"/>
      <c r="R260" s="207"/>
      <c r="S260" s="207"/>
      <c r="T260" s="208"/>
      <c r="AT260" s="209" t="s">
        <v>184</v>
      </c>
      <c r="AU260" s="209" t="s">
        <v>82</v>
      </c>
      <c r="AV260" s="13" t="s">
        <v>80</v>
      </c>
      <c r="AW260" s="13" t="s">
        <v>35</v>
      </c>
      <c r="AX260" s="13" t="s">
        <v>73</v>
      </c>
      <c r="AY260" s="209" t="s">
        <v>171</v>
      </c>
    </row>
    <row r="261" spans="1:65" s="14" customFormat="1" ht="11.25">
      <c r="B261" s="210"/>
      <c r="C261" s="211"/>
      <c r="D261" s="193" t="s">
        <v>184</v>
      </c>
      <c r="E261" s="212" t="s">
        <v>19</v>
      </c>
      <c r="F261" s="213" t="s">
        <v>374</v>
      </c>
      <c r="G261" s="211"/>
      <c r="H261" s="214">
        <v>1.36</v>
      </c>
      <c r="I261" s="215"/>
      <c r="J261" s="211"/>
      <c r="K261" s="211"/>
      <c r="L261" s="216"/>
      <c r="M261" s="217"/>
      <c r="N261" s="218"/>
      <c r="O261" s="218"/>
      <c r="P261" s="218"/>
      <c r="Q261" s="218"/>
      <c r="R261" s="218"/>
      <c r="S261" s="218"/>
      <c r="T261" s="219"/>
      <c r="AT261" s="220" t="s">
        <v>184</v>
      </c>
      <c r="AU261" s="220" t="s">
        <v>82</v>
      </c>
      <c r="AV261" s="14" t="s">
        <v>82</v>
      </c>
      <c r="AW261" s="14" t="s">
        <v>35</v>
      </c>
      <c r="AX261" s="14" t="s">
        <v>73</v>
      </c>
      <c r="AY261" s="220" t="s">
        <v>171</v>
      </c>
    </row>
    <row r="262" spans="1:65" s="13" customFormat="1" ht="22.5">
      <c r="B262" s="200"/>
      <c r="C262" s="201"/>
      <c r="D262" s="193" t="s">
        <v>184</v>
      </c>
      <c r="E262" s="202" t="s">
        <v>19</v>
      </c>
      <c r="F262" s="203" t="s">
        <v>375</v>
      </c>
      <c r="G262" s="201"/>
      <c r="H262" s="202" t="s">
        <v>19</v>
      </c>
      <c r="I262" s="204"/>
      <c r="J262" s="201"/>
      <c r="K262" s="201"/>
      <c r="L262" s="205"/>
      <c r="M262" s="206"/>
      <c r="N262" s="207"/>
      <c r="O262" s="207"/>
      <c r="P262" s="207"/>
      <c r="Q262" s="207"/>
      <c r="R262" s="207"/>
      <c r="S262" s="207"/>
      <c r="T262" s="208"/>
      <c r="AT262" s="209" t="s">
        <v>184</v>
      </c>
      <c r="AU262" s="209" t="s">
        <v>82</v>
      </c>
      <c r="AV262" s="13" t="s">
        <v>80</v>
      </c>
      <c r="AW262" s="13" t="s">
        <v>35</v>
      </c>
      <c r="AX262" s="13" t="s">
        <v>73</v>
      </c>
      <c r="AY262" s="209" t="s">
        <v>171</v>
      </c>
    </row>
    <row r="263" spans="1:65" s="14" customFormat="1" ht="11.25">
      <c r="B263" s="210"/>
      <c r="C263" s="211"/>
      <c r="D263" s="193" t="s">
        <v>184</v>
      </c>
      <c r="E263" s="212" t="s">
        <v>19</v>
      </c>
      <c r="F263" s="213" t="s">
        <v>376</v>
      </c>
      <c r="G263" s="211"/>
      <c r="H263" s="214">
        <v>2.028</v>
      </c>
      <c r="I263" s="215"/>
      <c r="J263" s="211"/>
      <c r="K263" s="211"/>
      <c r="L263" s="216"/>
      <c r="M263" s="217"/>
      <c r="N263" s="218"/>
      <c r="O263" s="218"/>
      <c r="P263" s="218"/>
      <c r="Q263" s="218"/>
      <c r="R263" s="218"/>
      <c r="S263" s="218"/>
      <c r="T263" s="219"/>
      <c r="AT263" s="220" t="s">
        <v>184</v>
      </c>
      <c r="AU263" s="220" t="s">
        <v>82</v>
      </c>
      <c r="AV263" s="14" t="s">
        <v>82</v>
      </c>
      <c r="AW263" s="14" t="s">
        <v>35</v>
      </c>
      <c r="AX263" s="14" t="s">
        <v>73</v>
      </c>
      <c r="AY263" s="220" t="s">
        <v>171</v>
      </c>
    </row>
    <row r="264" spans="1:65" s="15" customFormat="1" ht="11.25">
      <c r="B264" s="221"/>
      <c r="C264" s="222"/>
      <c r="D264" s="193" t="s">
        <v>184</v>
      </c>
      <c r="E264" s="223" t="s">
        <v>19</v>
      </c>
      <c r="F264" s="224" t="s">
        <v>189</v>
      </c>
      <c r="G264" s="222"/>
      <c r="H264" s="225">
        <v>4.5880000000000001</v>
      </c>
      <c r="I264" s="226"/>
      <c r="J264" s="222"/>
      <c r="K264" s="222"/>
      <c r="L264" s="227"/>
      <c r="M264" s="228"/>
      <c r="N264" s="229"/>
      <c r="O264" s="229"/>
      <c r="P264" s="229"/>
      <c r="Q264" s="229"/>
      <c r="R264" s="229"/>
      <c r="S264" s="229"/>
      <c r="T264" s="230"/>
      <c r="AT264" s="231" t="s">
        <v>184</v>
      </c>
      <c r="AU264" s="231" t="s">
        <v>82</v>
      </c>
      <c r="AV264" s="15" t="s">
        <v>178</v>
      </c>
      <c r="AW264" s="15" t="s">
        <v>35</v>
      </c>
      <c r="AX264" s="15" t="s">
        <v>80</v>
      </c>
      <c r="AY264" s="231" t="s">
        <v>171</v>
      </c>
    </row>
    <row r="265" spans="1:65" s="2" customFormat="1" ht="21.75" customHeight="1">
      <c r="A265" s="36"/>
      <c r="B265" s="37"/>
      <c r="C265" s="180" t="s">
        <v>377</v>
      </c>
      <c r="D265" s="180" t="s">
        <v>173</v>
      </c>
      <c r="E265" s="181" t="s">
        <v>378</v>
      </c>
      <c r="F265" s="182" t="s">
        <v>379</v>
      </c>
      <c r="G265" s="183" t="s">
        <v>220</v>
      </c>
      <c r="H265" s="184">
        <v>3.1619999999999999</v>
      </c>
      <c r="I265" s="185"/>
      <c r="J265" s="186">
        <f>ROUND(I265*H265,2)</f>
        <v>0</v>
      </c>
      <c r="K265" s="182" t="s">
        <v>177</v>
      </c>
      <c r="L265" s="41"/>
      <c r="M265" s="187" t="s">
        <v>19</v>
      </c>
      <c r="N265" s="188" t="s">
        <v>44</v>
      </c>
      <c r="O265" s="66"/>
      <c r="P265" s="189">
        <f>O265*H265</f>
        <v>0</v>
      </c>
      <c r="Q265" s="189">
        <v>2.5505399999999998</v>
      </c>
      <c r="R265" s="189">
        <f>Q265*H265</f>
        <v>8.0648074799999989</v>
      </c>
      <c r="S265" s="189">
        <v>0</v>
      </c>
      <c r="T265" s="190">
        <f>S265*H265</f>
        <v>0</v>
      </c>
      <c r="U265" s="36"/>
      <c r="V265" s="36"/>
      <c r="W265" s="36"/>
      <c r="X265" s="36"/>
      <c r="Y265" s="36"/>
      <c r="Z265" s="36"/>
      <c r="AA265" s="36"/>
      <c r="AB265" s="36"/>
      <c r="AC265" s="36"/>
      <c r="AD265" s="36"/>
      <c r="AE265" s="36"/>
      <c r="AR265" s="191" t="s">
        <v>178</v>
      </c>
      <c r="AT265" s="191" t="s">
        <v>173</v>
      </c>
      <c r="AU265" s="191" t="s">
        <v>82</v>
      </c>
      <c r="AY265" s="19" t="s">
        <v>171</v>
      </c>
      <c r="BE265" s="192">
        <f>IF(N265="základní",J265,0)</f>
        <v>0</v>
      </c>
      <c r="BF265" s="192">
        <f>IF(N265="snížená",J265,0)</f>
        <v>0</v>
      </c>
      <c r="BG265" s="192">
        <f>IF(N265="zákl. přenesená",J265,0)</f>
        <v>0</v>
      </c>
      <c r="BH265" s="192">
        <f>IF(N265="sníž. přenesená",J265,0)</f>
        <v>0</v>
      </c>
      <c r="BI265" s="192">
        <f>IF(N265="nulová",J265,0)</f>
        <v>0</v>
      </c>
      <c r="BJ265" s="19" t="s">
        <v>80</v>
      </c>
      <c r="BK265" s="192">
        <f>ROUND(I265*H265,2)</f>
        <v>0</v>
      </c>
      <c r="BL265" s="19" t="s">
        <v>178</v>
      </c>
      <c r="BM265" s="191" t="s">
        <v>380</v>
      </c>
    </row>
    <row r="266" spans="1:65" s="2" customFormat="1" ht="19.5">
      <c r="A266" s="36"/>
      <c r="B266" s="37"/>
      <c r="C266" s="38"/>
      <c r="D266" s="193" t="s">
        <v>180</v>
      </c>
      <c r="E266" s="38"/>
      <c r="F266" s="194" t="s">
        <v>381</v>
      </c>
      <c r="G266" s="38"/>
      <c r="H266" s="38"/>
      <c r="I266" s="195"/>
      <c r="J266" s="38"/>
      <c r="K266" s="38"/>
      <c r="L266" s="41"/>
      <c r="M266" s="196"/>
      <c r="N266" s="197"/>
      <c r="O266" s="66"/>
      <c r="P266" s="66"/>
      <c r="Q266" s="66"/>
      <c r="R266" s="66"/>
      <c r="S266" s="66"/>
      <c r="T266" s="67"/>
      <c r="U266" s="36"/>
      <c r="V266" s="36"/>
      <c r="W266" s="36"/>
      <c r="X266" s="36"/>
      <c r="Y266" s="36"/>
      <c r="Z266" s="36"/>
      <c r="AA266" s="36"/>
      <c r="AB266" s="36"/>
      <c r="AC266" s="36"/>
      <c r="AD266" s="36"/>
      <c r="AE266" s="36"/>
      <c r="AT266" s="19" t="s">
        <v>180</v>
      </c>
      <c r="AU266" s="19" t="s">
        <v>82</v>
      </c>
    </row>
    <row r="267" spans="1:65" s="2" customFormat="1" ht="11.25">
      <c r="A267" s="36"/>
      <c r="B267" s="37"/>
      <c r="C267" s="38"/>
      <c r="D267" s="198" t="s">
        <v>182</v>
      </c>
      <c r="E267" s="38"/>
      <c r="F267" s="199" t="s">
        <v>382</v>
      </c>
      <c r="G267" s="38"/>
      <c r="H267" s="38"/>
      <c r="I267" s="195"/>
      <c r="J267" s="38"/>
      <c r="K267" s="38"/>
      <c r="L267" s="41"/>
      <c r="M267" s="196"/>
      <c r="N267" s="197"/>
      <c r="O267" s="66"/>
      <c r="P267" s="66"/>
      <c r="Q267" s="66"/>
      <c r="R267" s="66"/>
      <c r="S267" s="66"/>
      <c r="T267" s="67"/>
      <c r="U267" s="36"/>
      <c r="V267" s="36"/>
      <c r="W267" s="36"/>
      <c r="X267" s="36"/>
      <c r="Y267" s="36"/>
      <c r="Z267" s="36"/>
      <c r="AA267" s="36"/>
      <c r="AB267" s="36"/>
      <c r="AC267" s="36"/>
      <c r="AD267" s="36"/>
      <c r="AE267" s="36"/>
      <c r="AT267" s="19" t="s">
        <v>182</v>
      </c>
      <c r="AU267" s="19" t="s">
        <v>82</v>
      </c>
    </row>
    <row r="268" spans="1:65" s="13" customFormat="1" ht="11.25">
      <c r="B268" s="200"/>
      <c r="C268" s="201"/>
      <c r="D268" s="193" t="s">
        <v>184</v>
      </c>
      <c r="E268" s="202" t="s">
        <v>19</v>
      </c>
      <c r="F268" s="203" t="s">
        <v>383</v>
      </c>
      <c r="G268" s="201"/>
      <c r="H268" s="202" t="s">
        <v>19</v>
      </c>
      <c r="I268" s="204"/>
      <c r="J268" s="201"/>
      <c r="K268" s="201"/>
      <c r="L268" s="205"/>
      <c r="M268" s="206"/>
      <c r="N268" s="207"/>
      <c r="O268" s="207"/>
      <c r="P268" s="207"/>
      <c r="Q268" s="207"/>
      <c r="R268" s="207"/>
      <c r="S268" s="207"/>
      <c r="T268" s="208"/>
      <c r="AT268" s="209" t="s">
        <v>184</v>
      </c>
      <c r="AU268" s="209" t="s">
        <v>82</v>
      </c>
      <c r="AV268" s="13" t="s">
        <v>80</v>
      </c>
      <c r="AW268" s="13" t="s">
        <v>35</v>
      </c>
      <c r="AX268" s="13" t="s">
        <v>73</v>
      </c>
      <c r="AY268" s="209" t="s">
        <v>171</v>
      </c>
    </row>
    <row r="269" spans="1:65" s="14" customFormat="1" ht="11.25">
      <c r="B269" s="210"/>
      <c r="C269" s="211"/>
      <c r="D269" s="193" t="s">
        <v>184</v>
      </c>
      <c r="E269" s="212" t="s">
        <v>19</v>
      </c>
      <c r="F269" s="213" t="s">
        <v>384</v>
      </c>
      <c r="G269" s="211"/>
      <c r="H269" s="214">
        <v>3.1619999999999999</v>
      </c>
      <c r="I269" s="215"/>
      <c r="J269" s="211"/>
      <c r="K269" s="211"/>
      <c r="L269" s="216"/>
      <c r="M269" s="217"/>
      <c r="N269" s="218"/>
      <c r="O269" s="218"/>
      <c r="P269" s="218"/>
      <c r="Q269" s="218"/>
      <c r="R269" s="218"/>
      <c r="S269" s="218"/>
      <c r="T269" s="219"/>
      <c r="AT269" s="220" t="s">
        <v>184</v>
      </c>
      <c r="AU269" s="220" t="s">
        <v>82</v>
      </c>
      <c r="AV269" s="14" t="s">
        <v>82</v>
      </c>
      <c r="AW269" s="14" t="s">
        <v>35</v>
      </c>
      <c r="AX269" s="14" t="s">
        <v>73</v>
      </c>
      <c r="AY269" s="220" t="s">
        <v>171</v>
      </c>
    </row>
    <row r="270" spans="1:65" s="15" customFormat="1" ht="11.25">
      <c r="B270" s="221"/>
      <c r="C270" s="222"/>
      <c r="D270" s="193" t="s">
        <v>184</v>
      </c>
      <c r="E270" s="223" t="s">
        <v>19</v>
      </c>
      <c r="F270" s="224" t="s">
        <v>189</v>
      </c>
      <c r="G270" s="222"/>
      <c r="H270" s="225">
        <v>3.1619999999999999</v>
      </c>
      <c r="I270" s="226"/>
      <c r="J270" s="222"/>
      <c r="K270" s="222"/>
      <c r="L270" s="227"/>
      <c r="M270" s="228"/>
      <c r="N270" s="229"/>
      <c r="O270" s="229"/>
      <c r="P270" s="229"/>
      <c r="Q270" s="229"/>
      <c r="R270" s="229"/>
      <c r="S270" s="229"/>
      <c r="T270" s="230"/>
      <c r="AT270" s="231" t="s">
        <v>184</v>
      </c>
      <c r="AU270" s="231" t="s">
        <v>82</v>
      </c>
      <c r="AV270" s="15" t="s">
        <v>178</v>
      </c>
      <c r="AW270" s="15" t="s">
        <v>35</v>
      </c>
      <c r="AX270" s="15" t="s">
        <v>80</v>
      </c>
      <c r="AY270" s="231" t="s">
        <v>171</v>
      </c>
    </row>
    <row r="271" spans="1:65" s="2" customFormat="1" ht="33" customHeight="1">
      <c r="A271" s="36"/>
      <c r="B271" s="37"/>
      <c r="C271" s="180" t="s">
        <v>385</v>
      </c>
      <c r="D271" s="180" t="s">
        <v>173</v>
      </c>
      <c r="E271" s="181" t="s">
        <v>386</v>
      </c>
      <c r="F271" s="182" t="s">
        <v>387</v>
      </c>
      <c r="G271" s="183" t="s">
        <v>220</v>
      </c>
      <c r="H271" s="184">
        <v>3.1619999999999999</v>
      </c>
      <c r="I271" s="185"/>
      <c r="J271" s="186">
        <f>ROUND(I271*H271,2)</f>
        <v>0</v>
      </c>
      <c r="K271" s="182" t="s">
        <v>177</v>
      </c>
      <c r="L271" s="41"/>
      <c r="M271" s="187" t="s">
        <v>19</v>
      </c>
      <c r="N271" s="188" t="s">
        <v>44</v>
      </c>
      <c r="O271" s="66"/>
      <c r="P271" s="189">
        <f>O271*H271</f>
        <v>0</v>
      </c>
      <c r="Q271" s="189">
        <v>4.8579999999999998E-2</v>
      </c>
      <c r="R271" s="189">
        <f>Q271*H271</f>
        <v>0.15360995999999999</v>
      </c>
      <c r="S271" s="189">
        <v>0</v>
      </c>
      <c r="T271" s="190">
        <f>S271*H271</f>
        <v>0</v>
      </c>
      <c r="U271" s="36"/>
      <c r="V271" s="36"/>
      <c r="W271" s="36"/>
      <c r="X271" s="36"/>
      <c r="Y271" s="36"/>
      <c r="Z271" s="36"/>
      <c r="AA271" s="36"/>
      <c r="AB271" s="36"/>
      <c r="AC271" s="36"/>
      <c r="AD271" s="36"/>
      <c r="AE271" s="36"/>
      <c r="AR271" s="191" t="s">
        <v>178</v>
      </c>
      <c r="AT271" s="191" t="s">
        <v>173</v>
      </c>
      <c r="AU271" s="191" t="s">
        <v>82</v>
      </c>
      <c r="AY271" s="19" t="s">
        <v>171</v>
      </c>
      <c r="BE271" s="192">
        <f>IF(N271="základní",J271,0)</f>
        <v>0</v>
      </c>
      <c r="BF271" s="192">
        <f>IF(N271="snížená",J271,0)</f>
        <v>0</v>
      </c>
      <c r="BG271" s="192">
        <f>IF(N271="zákl. přenesená",J271,0)</f>
        <v>0</v>
      </c>
      <c r="BH271" s="192">
        <f>IF(N271="sníž. přenesená",J271,0)</f>
        <v>0</v>
      </c>
      <c r="BI271" s="192">
        <f>IF(N271="nulová",J271,0)</f>
        <v>0</v>
      </c>
      <c r="BJ271" s="19" t="s">
        <v>80</v>
      </c>
      <c r="BK271" s="192">
        <f>ROUND(I271*H271,2)</f>
        <v>0</v>
      </c>
      <c r="BL271" s="19" t="s">
        <v>178</v>
      </c>
      <c r="BM271" s="191" t="s">
        <v>388</v>
      </c>
    </row>
    <row r="272" spans="1:65" s="2" customFormat="1" ht="19.5">
      <c r="A272" s="36"/>
      <c r="B272" s="37"/>
      <c r="C272" s="38"/>
      <c r="D272" s="193" t="s">
        <v>180</v>
      </c>
      <c r="E272" s="38"/>
      <c r="F272" s="194" t="s">
        <v>389</v>
      </c>
      <c r="G272" s="38"/>
      <c r="H272" s="38"/>
      <c r="I272" s="195"/>
      <c r="J272" s="38"/>
      <c r="K272" s="38"/>
      <c r="L272" s="41"/>
      <c r="M272" s="196"/>
      <c r="N272" s="197"/>
      <c r="O272" s="66"/>
      <c r="P272" s="66"/>
      <c r="Q272" s="66"/>
      <c r="R272" s="66"/>
      <c r="S272" s="66"/>
      <c r="T272" s="67"/>
      <c r="U272" s="36"/>
      <c r="V272" s="36"/>
      <c r="W272" s="36"/>
      <c r="X272" s="36"/>
      <c r="Y272" s="36"/>
      <c r="Z272" s="36"/>
      <c r="AA272" s="36"/>
      <c r="AB272" s="36"/>
      <c r="AC272" s="36"/>
      <c r="AD272" s="36"/>
      <c r="AE272" s="36"/>
      <c r="AT272" s="19" t="s">
        <v>180</v>
      </c>
      <c r="AU272" s="19" t="s">
        <v>82</v>
      </c>
    </row>
    <row r="273" spans="1:65" s="2" customFormat="1" ht="11.25">
      <c r="A273" s="36"/>
      <c r="B273" s="37"/>
      <c r="C273" s="38"/>
      <c r="D273" s="198" t="s">
        <v>182</v>
      </c>
      <c r="E273" s="38"/>
      <c r="F273" s="199" t="s">
        <v>390</v>
      </c>
      <c r="G273" s="38"/>
      <c r="H273" s="38"/>
      <c r="I273" s="195"/>
      <c r="J273" s="38"/>
      <c r="K273" s="38"/>
      <c r="L273" s="41"/>
      <c r="M273" s="196"/>
      <c r="N273" s="197"/>
      <c r="O273" s="66"/>
      <c r="P273" s="66"/>
      <c r="Q273" s="66"/>
      <c r="R273" s="66"/>
      <c r="S273" s="66"/>
      <c r="T273" s="67"/>
      <c r="U273" s="36"/>
      <c r="V273" s="36"/>
      <c r="W273" s="36"/>
      <c r="X273" s="36"/>
      <c r="Y273" s="36"/>
      <c r="Z273" s="36"/>
      <c r="AA273" s="36"/>
      <c r="AB273" s="36"/>
      <c r="AC273" s="36"/>
      <c r="AD273" s="36"/>
      <c r="AE273" s="36"/>
      <c r="AT273" s="19" t="s">
        <v>182</v>
      </c>
      <c r="AU273" s="19" t="s">
        <v>82</v>
      </c>
    </row>
    <row r="274" spans="1:65" s="2" customFormat="1" ht="16.5" customHeight="1">
      <c r="A274" s="36"/>
      <c r="B274" s="37"/>
      <c r="C274" s="180" t="s">
        <v>391</v>
      </c>
      <c r="D274" s="180" t="s">
        <v>173</v>
      </c>
      <c r="E274" s="181" t="s">
        <v>392</v>
      </c>
      <c r="F274" s="182" t="s">
        <v>393</v>
      </c>
      <c r="G274" s="183" t="s">
        <v>176</v>
      </c>
      <c r="H274" s="184">
        <v>4.74</v>
      </c>
      <c r="I274" s="185"/>
      <c r="J274" s="186">
        <f>ROUND(I274*H274,2)</f>
        <v>0</v>
      </c>
      <c r="K274" s="182" t="s">
        <v>177</v>
      </c>
      <c r="L274" s="41"/>
      <c r="M274" s="187" t="s">
        <v>19</v>
      </c>
      <c r="N274" s="188" t="s">
        <v>44</v>
      </c>
      <c r="O274" s="66"/>
      <c r="P274" s="189">
        <f>O274*H274</f>
        <v>0</v>
      </c>
      <c r="Q274" s="189">
        <v>2.47E-3</v>
      </c>
      <c r="R274" s="189">
        <f>Q274*H274</f>
        <v>1.1707800000000001E-2</v>
      </c>
      <c r="S274" s="189">
        <v>0</v>
      </c>
      <c r="T274" s="190">
        <f>S274*H274</f>
        <v>0</v>
      </c>
      <c r="U274" s="36"/>
      <c r="V274" s="36"/>
      <c r="W274" s="36"/>
      <c r="X274" s="36"/>
      <c r="Y274" s="36"/>
      <c r="Z274" s="36"/>
      <c r="AA274" s="36"/>
      <c r="AB274" s="36"/>
      <c r="AC274" s="36"/>
      <c r="AD274" s="36"/>
      <c r="AE274" s="36"/>
      <c r="AR274" s="191" t="s">
        <v>178</v>
      </c>
      <c r="AT274" s="191" t="s">
        <v>173</v>
      </c>
      <c r="AU274" s="191" t="s">
        <v>82</v>
      </c>
      <c r="AY274" s="19" t="s">
        <v>171</v>
      </c>
      <c r="BE274" s="192">
        <f>IF(N274="základní",J274,0)</f>
        <v>0</v>
      </c>
      <c r="BF274" s="192">
        <f>IF(N274="snížená",J274,0)</f>
        <v>0</v>
      </c>
      <c r="BG274" s="192">
        <f>IF(N274="zákl. přenesená",J274,0)</f>
        <v>0</v>
      </c>
      <c r="BH274" s="192">
        <f>IF(N274="sníž. přenesená",J274,0)</f>
        <v>0</v>
      </c>
      <c r="BI274" s="192">
        <f>IF(N274="nulová",J274,0)</f>
        <v>0</v>
      </c>
      <c r="BJ274" s="19" t="s">
        <v>80</v>
      </c>
      <c r="BK274" s="192">
        <f>ROUND(I274*H274,2)</f>
        <v>0</v>
      </c>
      <c r="BL274" s="19" t="s">
        <v>178</v>
      </c>
      <c r="BM274" s="191" t="s">
        <v>394</v>
      </c>
    </row>
    <row r="275" spans="1:65" s="2" customFormat="1" ht="11.25">
      <c r="A275" s="36"/>
      <c r="B275" s="37"/>
      <c r="C275" s="38"/>
      <c r="D275" s="193" t="s">
        <v>180</v>
      </c>
      <c r="E275" s="38"/>
      <c r="F275" s="194" t="s">
        <v>395</v>
      </c>
      <c r="G275" s="38"/>
      <c r="H275" s="38"/>
      <c r="I275" s="195"/>
      <c r="J275" s="38"/>
      <c r="K275" s="38"/>
      <c r="L275" s="41"/>
      <c r="M275" s="196"/>
      <c r="N275" s="197"/>
      <c r="O275" s="66"/>
      <c r="P275" s="66"/>
      <c r="Q275" s="66"/>
      <c r="R275" s="66"/>
      <c r="S275" s="66"/>
      <c r="T275" s="67"/>
      <c r="U275" s="36"/>
      <c r="V275" s="36"/>
      <c r="W275" s="36"/>
      <c r="X275" s="36"/>
      <c r="Y275" s="36"/>
      <c r="Z275" s="36"/>
      <c r="AA275" s="36"/>
      <c r="AB275" s="36"/>
      <c r="AC275" s="36"/>
      <c r="AD275" s="36"/>
      <c r="AE275" s="36"/>
      <c r="AT275" s="19" t="s">
        <v>180</v>
      </c>
      <c r="AU275" s="19" t="s">
        <v>82</v>
      </c>
    </row>
    <row r="276" spans="1:65" s="2" customFormat="1" ht="11.25">
      <c r="A276" s="36"/>
      <c r="B276" s="37"/>
      <c r="C276" s="38"/>
      <c r="D276" s="198" t="s">
        <v>182</v>
      </c>
      <c r="E276" s="38"/>
      <c r="F276" s="199" t="s">
        <v>396</v>
      </c>
      <c r="G276" s="38"/>
      <c r="H276" s="38"/>
      <c r="I276" s="195"/>
      <c r="J276" s="38"/>
      <c r="K276" s="38"/>
      <c r="L276" s="41"/>
      <c r="M276" s="196"/>
      <c r="N276" s="197"/>
      <c r="O276" s="66"/>
      <c r="P276" s="66"/>
      <c r="Q276" s="66"/>
      <c r="R276" s="66"/>
      <c r="S276" s="66"/>
      <c r="T276" s="67"/>
      <c r="U276" s="36"/>
      <c r="V276" s="36"/>
      <c r="W276" s="36"/>
      <c r="X276" s="36"/>
      <c r="Y276" s="36"/>
      <c r="Z276" s="36"/>
      <c r="AA276" s="36"/>
      <c r="AB276" s="36"/>
      <c r="AC276" s="36"/>
      <c r="AD276" s="36"/>
      <c r="AE276" s="36"/>
      <c r="AT276" s="19" t="s">
        <v>182</v>
      </c>
      <c r="AU276" s="19" t="s">
        <v>82</v>
      </c>
    </row>
    <row r="277" spans="1:65" s="13" customFormat="1" ht="11.25">
      <c r="B277" s="200"/>
      <c r="C277" s="201"/>
      <c r="D277" s="193" t="s">
        <v>184</v>
      </c>
      <c r="E277" s="202" t="s">
        <v>19</v>
      </c>
      <c r="F277" s="203" t="s">
        <v>383</v>
      </c>
      <c r="G277" s="201"/>
      <c r="H277" s="202" t="s">
        <v>19</v>
      </c>
      <c r="I277" s="204"/>
      <c r="J277" s="201"/>
      <c r="K277" s="201"/>
      <c r="L277" s="205"/>
      <c r="M277" s="206"/>
      <c r="N277" s="207"/>
      <c r="O277" s="207"/>
      <c r="P277" s="207"/>
      <c r="Q277" s="207"/>
      <c r="R277" s="207"/>
      <c r="S277" s="207"/>
      <c r="T277" s="208"/>
      <c r="AT277" s="209" t="s">
        <v>184</v>
      </c>
      <c r="AU277" s="209" t="s">
        <v>82</v>
      </c>
      <c r="AV277" s="13" t="s">
        <v>80</v>
      </c>
      <c r="AW277" s="13" t="s">
        <v>35</v>
      </c>
      <c r="AX277" s="13" t="s">
        <v>73</v>
      </c>
      <c r="AY277" s="209" t="s">
        <v>171</v>
      </c>
    </row>
    <row r="278" spans="1:65" s="14" customFormat="1" ht="11.25">
      <c r="B278" s="210"/>
      <c r="C278" s="211"/>
      <c r="D278" s="193" t="s">
        <v>184</v>
      </c>
      <c r="E278" s="212" t="s">
        <v>19</v>
      </c>
      <c r="F278" s="213" t="s">
        <v>397</v>
      </c>
      <c r="G278" s="211"/>
      <c r="H278" s="214">
        <v>4.74</v>
      </c>
      <c r="I278" s="215"/>
      <c r="J278" s="211"/>
      <c r="K278" s="211"/>
      <c r="L278" s="216"/>
      <c r="M278" s="217"/>
      <c r="N278" s="218"/>
      <c r="O278" s="218"/>
      <c r="P278" s="218"/>
      <c r="Q278" s="218"/>
      <c r="R278" s="218"/>
      <c r="S278" s="218"/>
      <c r="T278" s="219"/>
      <c r="AT278" s="220" t="s">
        <v>184</v>
      </c>
      <c r="AU278" s="220" t="s">
        <v>82</v>
      </c>
      <c r="AV278" s="14" t="s">
        <v>82</v>
      </c>
      <c r="AW278" s="14" t="s">
        <v>35</v>
      </c>
      <c r="AX278" s="14" t="s">
        <v>73</v>
      </c>
      <c r="AY278" s="220" t="s">
        <v>171</v>
      </c>
    </row>
    <row r="279" spans="1:65" s="15" customFormat="1" ht="11.25">
      <c r="B279" s="221"/>
      <c r="C279" s="222"/>
      <c r="D279" s="193" t="s">
        <v>184</v>
      </c>
      <c r="E279" s="223" t="s">
        <v>19</v>
      </c>
      <c r="F279" s="224" t="s">
        <v>189</v>
      </c>
      <c r="G279" s="222"/>
      <c r="H279" s="225">
        <v>4.74</v>
      </c>
      <c r="I279" s="226"/>
      <c r="J279" s="222"/>
      <c r="K279" s="222"/>
      <c r="L279" s="227"/>
      <c r="M279" s="228"/>
      <c r="N279" s="229"/>
      <c r="O279" s="229"/>
      <c r="P279" s="229"/>
      <c r="Q279" s="229"/>
      <c r="R279" s="229"/>
      <c r="S279" s="229"/>
      <c r="T279" s="230"/>
      <c r="AT279" s="231" t="s">
        <v>184</v>
      </c>
      <c r="AU279" s="231" t="s">
        <v>82</v>
      </c>
      <c r="AV279" s="15" t="s">
        <v>178</v>
      </c>
      <c r="AW279" s="15" t="s">
        <v>35</v>
      </c>
      <c r="AX279" s="15" t="s">
        <v>80</v>
      </c>
      <c r="AY279" s="231" t="s">
        <v>171</v>
      </c>
    </row>
    <row r="280" spans="1:65" s="2" customFormat="1" ht="16.5" customHeight="1">
      <c r="A280" s="36"/>
      <c r="B280" s="37"/>
      <c r="C280" s="180" t="s">
        <v>398</v>
      </c>
      <c r="D280" s="180" t="s">
        <v>173</v>
      </c>
      <c r="E280" s="181" t="s">
        <v>399</v>
      </c>
      <c r="F280" s="182" t="s">
        <v>400</v>
      </c>
      <c r="G280" s="183" t="s">
        <v>176</v>
      </c>
      <c r="H280" s="184">
        <v>4.74</v>
      </c>
      <c r="I280" s="185"/>
      <c r="J280" s="186">
        <f>ROUND(I280*H280,2)</f>
        <v>0</v>
      </c>
      <c r="K280" s="182" t="s">
        <v>177</v>
      </c>
      <c r="L280" s="41"/>
      <c r="M280" s="187" t="s">
        <v>19</v>
      </c>
      <c r="N280" s="188" t="s">
        <v>44</v>
      </c>
      <c r="O280" s="66"/>
      <c r="P280" s="189">
        <f>O280*H280</f>
        <v>0</v>
      </c>
      <c r="Q280" s="189">
        <v>0</v>
      </c>
      <c r="R280" s="189">
        <f>Q280*H280</f>
        <v>0</v>
      </c>
      <c r="S280" s="189">
        <v>0</v>
      </c>
      <c r="T280" s="190">
        <f>S280*H280</f>
        <v>0</v>
      </c>
      <c r="U280" s="36"/>
      <c r="V280" s="36"/>
      <c r="W280" s="36"/>
      <c r="X280" s="36"/>
      <c r="Y280" s="36"/>
      <c r="Z280" s="36"/>
      <c r="AA280" s="36"/>
      <c r="AB280" s="36"/>
      <c r="AC280" s="36"/>
      <c r="AD280" s="36"/>
      <c r="AE280" s="36"/>
      <c r="AR280" s="191" t="s">
        <v>178</v>
      </c>
      <c r="AT280" s="191" t="s">
        <v>173</v>
      </c>
      <c r="AU280" s="191" t="s">
        <v>82</v>
      </c>
      <c r="AY280" s="19" t="s">
        <v>171</v>
      </c>
      <c r="BE280" s="192">
        <f>IF(N280="základní",J280,0)</f>
        <v>0</v>
      </c>
      <c r="BF280" s="192">
        <f>IF(N280="snížená",J280,0)</f>
        <v>0</v>
      </c>
      <c r="BG280" s="192">
        <f>IF(N280="zákl. přenesená",J280,0)</f>
        <v>0</v>
      </c>
      <c r="BH280" s="192">
        <f>IF(N280="sníž. přenesená",J280,0)</f>
        <v>0</v>
      </c>
      <c r="BI280" s="192">
        <f>IF(N280="nulová",J280,0)</f>
        <v>0</v>
      </c>
      <c r="BJ280" s="19" t="s">
        <v>80</v>
      </c>
      <c r="BK280" s="192">
        <f>ROUND(I280*H280,2)</f>
        <v>0</v>
      </c>
      <c r="BL280" s="19" t="s">
        <v>178</v>
      </c>
      <c r="BM280" s="191" t="s">
        <v>401</v>
      </c>
    </row>
    <row r="281" spans="1:65" s="2" customFormat="1" ht="11.25">
      <c r="A281" s="36"/>
      <c r="B281" s="37"/>
      <c r="C281" s="38"/>
      <c r="D281" s="193" t="s">
        <v>180</v>
      </c>
      <c r="E281" s="38"/>
      <c r="F281" s="194" t="s">
        <v>402</v>
      </c>
      <c r="G281" s="38"/>
      <c r="H281" s="38"/>
      <c r="I281" s="195"/>
      <c r="J281" s="38"/>
      <c r="K281" s="38"/>
      <c r="L281" s="41"/>
      <c r="M281" s="196"/>
      <c r="N281" s="197"/>
      <c r="O281" s="66"/>
      <c r="P281" s="66"/>
      <c r="Q281" s="66"/>
      <c r="R281" s="66"/>
      <c r="S281" s="66"/>
      <c r="T281" s="67"/>
      <c r="U281" s="36"/>
      <c r="V281" s="36"/>
      <c r="W281" s="36"/>
      <c r="X281" s="36"/>
      <c r="Y281" s="36"/>
      <c r="Z281" s="36"/>
      <c r="AA281" s="36"/>
      <c r="AB281" s="36"/>
      <c r="AC281" s="36"/>
      <c r="AD281" s="36"/>
      <c r="AE281" s="36"/>
      <c r="AT281" s="19" t="s">
        <v>180</v>
      </c>
      <c r="AU281" s="19" t="s">
        <v>82</v>
      </c>
    </row>
    <row r="282" spans="1:65" s="2" customFormat="1" ht="11.25">
      <c r="A282" s="36"/>
      <c r="B282" s="37"/>
      <c r="C282" s="38"/>
      <c r="D282" s="198" t="s">
        <v>182</v>
      </c>
      <c r="E282" s="38"/>
      <c r="F282" s="199" t="s">
        <v>403</v>
      </c>
      <c r="G282" s="38"/>
      <c r="H282" s="38"/>
      <c r="I282" s="195"/>
      <c r="J282" s="38"/>
      <c r="K282" s="38"/>
      <c r="L282" s="41"/>
      <c r="M282" s="196"/>
      <c r="N282" s="197"/>
      <c r="O282" s="66"/>
      <c r="P282" s="66"/>
      <c r="Q282" s="66"/>
      <c r="R282" s="66"/>
      <c r="S282" s="66"/>
      <c r="T282" s="67"/>
      <c r="U282" s="36"/>
      <c r="V282" s="36"/>
      <c r="W282" s="36"/>
      <c r="X282" s="36"/>
      <c r="Y282" s="36"/>
      <c r="Z282" s="36"/>
      <c r="AA282" s="36"/>
      <c r="AB282" s="36"/>
      <c r="AC282" s="36"/>
      <c r="AD282" s="36"/>
      <c r="AE282" s="36"/>
      <c r="AT282" s="19" t="s">
        <v>182</v>
      </c>
      <c r="AU282" s="19" t="s">
        <v>82</v>
      </c>
    </row>
    <row r="283" spans="1:65" s="2" customFormat="1" ht="24.2" customHeight="1">
      <c r="A283" s="36"/>
      <c r="B283" s="37"/>
      <c r="C283" s="180" t="s">
        <v>404</v>
      </c>
      <c r="D283" s="180" t="s">
        <v>173</v>
      </c>
      <c r="E283" s="181" t="s">
        <v>405</v>
      </c>
      <c r="F283" s="182" t="s">
        <v>406</v>
      </c>
      <c r="G283" s="183" t="s">
        <v>252</v>
      </c>
      <c r="H283" s="184">
        <v>0.31900000000000001</v>
      </c>
      <c r="I283" s="185"/>
      <c r="J283" s="186">
        <f>ROUND(I283*H283,2)</f>
        <v>0</v>
      </c>
      <c r="K283" s="182" t="s">
        <v>177</v>
      </c>
      <c r="L283" s="41"/>
      <c r="M283" s="187" t="s">
        <v>19</v>
      </c>
      <c r="N283" s="188" t="s">
        <v>44</v>
      </c>
      <c r="O283" s="66"/>
      <c r="P283" s="189">
        <f>O283*H283</f>
        <v>0</v>
      </c>
      <c r="Q283" s="189">
        <v>1.0597399999999999</v>
      </c>
      <c r="R283" s="189">
        <f>Q283*H283</f>
        <v>0.33805705999999996</v>
      </c>
      <c r="S283" s="189">
        <v>0</v>
      </c>
      <c r="T283" s="190">
        <f>S283*H283</f>
        <v>0</v>
      </c>
      <c r="U283" s="36"/>
      <c r="V283" s="36"/>
      <c r="W283" s="36"/>
      <c r="X283" s="36"/>
      <c r="Y283" s="36"/>
      <c r="Z283" s="36"/>
      <c r="AA283" s="36"/>
      <c r="AB283" s="36"/>
      <c r="AC283" s="36"/>
      <c r="AD283" s="36"/>
      <c r="AE283" s="36"/>
      <c r="AR283" s="191" t="s">
        <v>178</v>
      </c>
      <c r="AT283" s="191" t="s">
        <v>173</v>
      </c>
      <c r="AU283" s="191" t="s">
        <v>82</v>
      </c>
      <c r="AY283" s="19" t="s">
        <v>171</v>
      </c>
      <c r="BE283" s="192">
        <f>IF(N283="základní",J283,0)</f>
        <v>0</v>
      </c>
      <c r="BF283" s="192">
        <f>IF(N283="snížená",J283,0)</f>
        <v>0</v>
      </c>
      <c r="BG283" s="192">
        <f>IF(N283="zákl. přenesená",J283,0)</f>
        <v>0</v>
      </c>
      <c r="BH283" s="192">
        <f>IF(N283="sníž. přenesená",J283,0)</f>
        <v>0</v>
      </c>
      <c r="BI283" s="192">
        <f>IF(N283="nulová",J283,0)</f>
        <v>0</v>
      </c>
      <c r="BJ283" s="19" t="s">
        <v>80</v>
      </c>
      <c r="BK283" s="192">
        <f>ROUND(I283*H283,2)</f>
        <v>0</v>
      </c>
      <c r="BL283" s="19" t="s">
        <v>178</v>
      </c>
      <c r="BM283" s="191" t="s">
        <v>407</v>
      </c>
    </row>
    <row r="284" spans="1:65" s="2" customFormat="1" ht="19.5">
      <c r="A284" s="36"/>
      <c r="B284" s="37"/>
      <c r="C284" s="38"/>
      <c r="D284" s="193" t="s">
        <v>180</v>
      </c>
      <c r="E284" s="38"/>
      <c r="F284" s="194" t="s">
        <v>408</v>
      </c>
      <c r="G284" s="38"/>
      <c r="H284" s="38"/>
      <c r="I284" s="195"/>
      <c r="J284" s="38"/>
      <c r="K284" s="38"/>
      <c r="L284" s="41"/>
      <c r="M284" s="196"/>
      <c r="N284" s="197"/>
      <c r="O284" s="66"/>
      <c r="P284" s="66"/>
      <c r="Q284" s="66"/>
      <c r="R284" s="66"/>
      <c r="S284" s="66"/>
      <c r="T284" s="67"/>
      <c r="U284" s="36"/>
      <c r="V284" s="36"/>
      <c r="W284" s="36"/>
      <c r="X284" s="36"/>
      <c r="Y284" s="36"/>
      <c r="Z284" s="36"/>
      <c r="AA284" s="36"/>
      <c r="AB284" s="36"/>
      <c r="AC284" s="36"/>
      <c r="AD284" s="36"/>
      <c r="AE284" s="36"/>
      <c r="AT284" s="19" t="s">
        <v>180</v>
      </c>
      <c r="AU284" s="19" t="s">
        <v>82</v>
      </c>
    </row>
    <row r="285" spans="1:65" s="2" customFormat="1" ht="11.25">
      <c r="A285" s="36"/>
      <c r="B285" s="37"/>
      <c r="C285" s="38"/>
      <c r="D285" s="198" t="s">
        <v>182</v>
      </c>
      <c r="E285" s="38"/>
      <c r="F285" s="199" t="s">
        <v>409</v>
      </c>
      <c r="G285" s="38"/>
      <c r="H285" s="38"/>
      <c r="I285" s="195"/>
      <c r="J285" s="38"/>
      <c r="K285" s="38"/>
      <c r="L285" s="41"/>
      <c r="M285" s="196"/>
      <c r="N285" s="197"/>
      <c r="O285" s="66"/>
      <c r="P285" s="66"/>
      <c r="Q285" s="66"/>
      <c r="R285" s="66"/>
      <c r="S285" s="66"/>
      <c r="T285" s="67"/>
      <c r="U285" s="36"/>
      <c r="V285" s="36"/>
      <c r="W285" s="36"/>
      <c r="X285" s="36"/>
      <c r="Y285" s="36"/>
      <c r="Z285" s="36"/>
      <c r="AA285" s="36"/>
      <c r="AB285" s="36"/>
      <c r="AC285" s="36"/>
      <c r="AD285" s="36"/>
      <c r="AE285" s="36"/>
      <c r="AT285" s="19" t="s">
        <v>182</v>
      </c>
      <c r="AU285" s="19" t="s">
        <v>82</v>
      </c>
    </row>
    <row r="286" spans="1:65" s="13" customFormat="1" ht="11.25">
      <c r="B286" s="200"/>
      <c r="C286" s="201"/>
      <c r="D286" s="193" t="s">
        <v>184</v>
      </c>
      <c r="E286" s="202" t="s">
        <v>19</v>
      </c>
      <c r="F286" s="203" t="s">
        <v>383</v>
      </c>
      <c r="G286" s="201"/>
      <c r="H286" s="202" t="s">
        <v>19</v>
      </c>
      <c r="I286" s="204"/>
      <c r="J286" s="201"/>
      <c r="K286" s="201"/>
      <c r="L286" s="205"/>
      <c r="M286" s="206"/>
      <c r="N286" s="207"/>
      <c r="O286" s="207"/>
      <c r="P286" s="207"/>
      <c r="Q286" s="207"/>
      <c r="R286" s="207"/>
      <c r="S286" s="207"/>
      <c r="T286" s="208"/>
      <c r="AT286" s="209" t="s">
        <v>184</v>
      </c>
      <c r="AU286" s="209" t="s">
        <v>82</v>
      </c>
      <c r="AV286" s="13" t="s">
        <v>80</v>
      </c>
      <c r="AW286" s="13" t="s">
        <v>35</v>
      </c>
      <c r="AX286" s="13" t="s">
        <v>73</v>
      </c>
      <c r="AY286" s="209" t="s">
        <v>171</v>
      </c>
    </row>
    <row r="287" spans="1:65" s="13" customFormat="1" ht="11.25">
      <c r="B287" s="200"/>
      <c r="C287" s="201"/>
      <c r="D287" s="193" t="s">
        <v>184</v>
      </c>
      <c r="E287" s="202" t="s">
        <v>19</v>
      </c>
      <c r="F287" s="203" t="s">
        <v>410</v>
      </c>
      <c r="G287" s="201"/>
      <c r="H287" s="202" t="s">
        <v>19</v>
      </c>
      <c r="I287" s="204"/>
      <c r="J287" s="201"/>
      <c r="K287" s="201"/>
      <c r="L287" s="205"/>
      <c r="M287" s="206"/>
      <c r="N287" s="207"/>
      <c r="O287" s="207"/>
      <c r="P287" s="207"/>
      <c r="Q287" s="207"/>
      <c r="R287" s="207"/>
      <c r="S287" s="207"/>
      <c r="T287" s="208"/>
      <c r="AT287" s="209" t="s">
        <v>184</v>
      </c>
      <c r="AU287" s="209" t="s">
        <v>82</v>
      </c>
      <c r="AV287" s="13" t="s">
        <v>80</v>
      </c>
      <c r="AW287" s="13" t="s">
        <v>35</v>
      </c>
      <c r="AX287" s="13" t="s">
        <v>73</v>
      </c>
      <c r="AY287" s="209" t="s">
        <v>171</v>
      </c>
    </row>
    <row r="288" spans="1:65" s="14" customFormat="1" ht="11.25">
      <c r="B288" s="210"/>
      <c r="C288" s="211"/>
      <c r="D288" s="193" t="s">
        <v>184</v>
      </c>
      <c r="E288" s="212" t="s">
        <v>19</v>
      </c>
      <c r="F288" s="213" t="s">
        <v>411</v>
      </c>
      <c r="G288" s="211"/>
      <c r="H288" s="214">
        <v>0.31900000000000001</v>
      </c>
      <c r="I288" s="215"/>
      <c r="J288" s="211"/>
      <c r="K288" s="211"/>
      <c r="L288" s="216"/>
      <c r="M288" s="217"/>
      <c r="N288" s="218"/>
      <c r="O288" s="218"/>
      <c r="P288" s="218"/>
      <c r="Q288" s="218"/>
      <c r="R288" s="218"/>
      <c r="S288" s="218"/>
      <c r="T288" s="219"/>
      <c r="AT288" s="220" t="s">
        <v>184</v>
      </c>
      <c r="AU288" s="220" t="s">
        <v>82</v>
      </c>
      <c r="AV288" s="14" t="s">
        <v>82</v>
      </c>
      <c r="AW288" s="14" t="s">
        <v>35</v>
      </c>
      <c r="AX288" s="14" t="s">
        <v>73</v>
      </c>
      <c r="AY288" s="220" t="s">
        <v>171</v>
      </c>
    </row>
    <row r="289" spans="1:65" s="15" customFormat="1" ht="11.25">
      <c r="B289" s="221"/>
      <c r="C289" s="222"/>
      <c r="D289" s="193" t="s">
        <v>184</v>
      </c>
      <c r="E289" s="223" t="s">
        <v>19</v>
      </c>
      <c r="F289" s="224" t="s">
        <v>189</v>
      </c>
      <c r="G289" s="222"/>
      <c r="H289" s="225">
        <v>0.31900000000000001</v>
      </c>
      <c r="I289" s="226"/>
      <c r="J289" s="222"/>
      <c r="K289" s="222"/>
      <c r="L289" s="227"/>
      <c r="M289" s="228"/>
      <c r="N289" s="229"/>
      <c r="O289" s="229"/>
      <c r="P289" s="229"/>
      <c r="Q289" s="229"/>
      <c r="R289" s="229"/>
      <c r="S289" s="229"/>
      <c r="T289" s="230"/>
      <c r="AT289" s="231" t="s">
        <v>184</v>
      </c>
      <c r="AU289" s="231" t="s">
        <v>82</v>
      </c>
      <c r="AV289" s="15" t="s">
        <v>178</v>
      </c>
      <c r="AW289" s="15" t="s">
        <v>35</v>
      </c>
      <c r="AX289" s="15" t="s">
        <v>80</v>
      </c>
      <c r="AY289" s="231" t="s">
        <v>171</v>
      </c>
    </row>
    <row r="290" spans="1:65" s="2" customFormat="1" ht="24.2" customHeight="1">
      <c r="A290" s="36"/>
      <c r="B290" s="37"/>
      <c r="C290" s="180" t="s">
        <v>412</v>
      </c>
      <c r="D290" s="180" t="s">
        <v>173</v>
      </c>
      <c r="E290" s="181" t="s">
        <v>413</v>
      </c>
      <c r="F290" s="182" t="s">
        <v>414</v>
      </c>
      <c r="G290" s="183" t="s">
        <v>220</v>
      </c>
      <c r="H290" s="184">
        <v>1.1339999999999999</v>
      </c>
      <c r="I290" s="185"/>
      <c r="J290" s="186">
        <f>ROUND(I290*H290,2)</f>
        <v>0</v>
      </c>
      <c r="K290" s="182" t="s">
        <v>177</v>
      </c>
      <c r="L290" s="41"/>
      <c r="M290" s="187" t="s">
        <v>19</v>
      </c>
      <c r="N290" s="188" t="s">
        <v>44</v>
      </c>
      <c r="O290" s="66"/>
      <c r="P290" s="189">
        <f>O290*H290</f>
        <v>0</v>
      </c>
      <c r="Q290" s="189">
        <v>2.5505399999999998</v>
      </c>
      <c r="R290" s="189">
        <f>Q290*H290</f>
        <v>2.8923123599999996</v>
      </c>
      <c r="S290" s="189">
        <v>0</v>
      </c>
      <c r="T290" s="190">
        <f>S290*H290</f>
        <v>0</v>
      </c>
      <c r="U290" s="36"/>
      <c r="V290" s="36"/>
      <c r="W290" s="36"/>
      <c r="X290" s="36"/>
      <c r="Y290" s="36"/>
      <c r="Z290" s="36"/>
      <c r="AA290" s="36"/>
      <c r="AB290" s="36"/>
      <c r="AC290" s="36"/>
      <c r="AD290" s="36"/>
      <c r="AE290" s="36"/>
      <c r="AR290" s="191" t="s">
        <v>178</v>
      </c>
      <c r="AT290" s="191" t="s">
        <v>173</v>
      </c>
      <c r="AU290" s="191" t="s">
        <v>82</v>
      </c>
      <c r="AY290" s="19" t="s">
        <v>171</v>
      </c>
      <c r="BE290" s="192">
        <f>IF(N290="základní",J290,0)</f>
        <v>0</v>
      </c>
      <c r="BF290" s="192">
        <f>IF(N290="snížená",J290,0)</f>
        <v>0</v>
      </c>
      <c r="BG290" s="192">
        <f>IF(N290="zákl. přenesená",J290,0)</f>
        <v>0</v>
      </c>
      <c r="BH290" s="192">
        <f>IF(N290="sníž. přenesená",J290,0)</f>
        <v>0</v>
      </c>
      <c r="BI290" s="192">
        <f>IF(N290="nulová",J290,0)</f>
        <v>0</v>
      </c>
      <c r="BJ290" s="19" t="s">
        <v>80</v>
      </c>
      <c r="BK290" s="192">
        <f>ROUND(I290*H290,2)</f>
        <v>0</v>
      </c>
      <c r="BL290" s="19" t="s">
        <v>178</v>
      </c>
      <c r="BM290" s="191" t="s">
        <v>415</v>
      </c>
    </row>
    <row r="291" spans="1:65" s="2" customFormat="1" ht="19.5">
      <c r="A291" s="36"/>
      <c r="B291" s="37"/>
      <c r="C291" s="38"/>
      <c r="D291" s="193" t="s">
        <v>180</v>
      </c>
      <c r="E291" s="38"/>
      <c r="F291" s="194" t="s">
        <v>416</v>
      </c>
      <c r="G291" s="38"/>
      <c r="H291" s="38"/>
      <c r="I291" s="195"/>
      <c r="J291" s="38"/>
      <c r="K291" s="38"/>
      <c r="L291" s="41"/>
      <c r="M291" s="196"/>
      <c r="N291" s="197"/>
      <c r="O291" s="66"/>
      <c r="P291" s="66"/>
      <c r="Q291" s="66"/>
      <c r="R291" s="66"/>
      <c r="S291" s="66"/>
      <c r="T291" s="67"/>
      <c r="U291" s="36"/>
      <c r="V291" s="36"/>
      <c r="W291" s="36"/>
      <c r="X291" s="36"/>
      <c r="Y291" s="36"/>
      <c r="Z291" s="36"/>
      <c r="AA291" s="36"/>
      <c r="AB291" s="36"/>
      <c r="AC291" s="36"/>
      <c r="AD291" s="36"/>
      <c r="AE291" s="36"/>
      <c r="AT291" s="19" t="s">
        <v>180</v>
      </c>
      <c r="AU291" s="19" t="s">
        <v>82</v>
      </c>
    </row>
    <row r="292" spans="1:65" s="2" customFormat="1" ht="11.25">
      <c r="A292" s="36"/>
      <c r="B292" s="37"/>
      <c r="C292" s="38"/>
      <c r="D292" s="198" t="s">
        <v>182</v>
      </c>
      <c r="E292" s="38"/>
      <c r="F292" s="199" t="s">
        <v>417</v>
      </c>
      <c r="G292" s="38"/>
      <c r="H292" s="38"/>
      <c r="I292" s="195"/>
      <c r="J292" s="38"/>
      <c r="K292" s="38"/>
      <c r="L292" s="41"/>
      <c r="M292" s="196"/>
      <c r="N292" s="197"/>
      <c r="O292" s="66"/>
      <c r="P292" s="66"/>
      <c r="Q292" s="66"/>
      <c r="R292" s="66"/>
      <c r="S292" s="66"/>
      <c r="T292" s="67"/>
      <c r="U292" s="36"/>
      <c r="V292" s="36"/>
      <c r="W292" s="36"/>
      <c r="X292" s="36"/>
      <c r="Y292" s="36"/>
      <c r="Z292" s="36"/>
      <c r="AA292" s="36"/>
      <c r="AB292" s="36"/>
      <c r="AC292" s="36"/>
      <c r="AD292" s="36"/>
      <c r="AE292" s="36"/>
      <c r="AT292" s="19" t="s">
        <v>182</v>
      </c>
      <c r="AU292" s="19" t="s">
        <v>82</v>
      </c>
    </row>
    <row r="293" spans="1:65" s="13" customFormat="1" ht="11.25">
      <c r="B293" s="200"/>
      <c r="C293" s="201"/>
      <c r="D293" s="193" t="s">
        <v>184</v>
      </c>
      <c r="E293" s="202" t="s">
        <v>19</v>
      </c>
      <c r="F293" s="203" t="s">
        <v>418</v>
      </c>
      <c r="G293" s="201"/>
      <c r="H293" s="202" t="s">
        <v>19</v>
      </c>
      <c r="I293" s="204"/>
      <c r="J293" s="201"/>
      <c r="K293" s="201"/>
      <c r="L293" s="205"/>
      <c r="M293" s="206"/>
      <c r="N293" s="207"/>
      <c r="O293" s="207"/>
      <c r="P293" s="207"/>
      <c r="Q293" s="207"/>
      <c r="R293" s="207"/>
      <c r="S293" s="207"/>
      <c r="T293" s="208"/>
      <c r="AT293" s="209" t="s">
        <v>184</v>
      </c>
      <c r="AU293" s="209" t="s">
        <v>82</v>
      </c>
      <c r="AV293" s="13" t="s">
        <v>80</v>
      </c>
      <c r="AW293" s="13" t="s">
        <v>35</v>
      </c>
      <c r="AX293" s="13" t="s">
        <v>73</v>
      </c>
      <c r="AY293" s="209" t="s">
        <v>171</v>
      </c>
    </row>
    <row r="294" spans="1:65" s="14" customFormat="1" ht="11.25">
      <c r="B294" s="210"/>
      <c r="C294" s="211"/>
      <c r="D294" s="193" t="s">
        <v>184</v>
      </c>
      <c r="E294" s="212" t="s">
        <v>19</v>
      </c>
      <c r="F294" s="213" t="s">
        <v>419</v>
      </c>
      <c r="G294" s="211"/>
      <c r="H294" s="214">
        <v>0.72</v>
      </c>
      <c r="I294" s="215"/>
      <c r="J294" s="211"/>
      <c r="K294" s="211"/>
      <c r="L294" s="216"/>
      <c r="M294" s="217"/>
      <c r="N294" s="218"/>
      <c r="O294" s="218"/>
      <c r="P294" s="218"/>
      <c r="Q294" s="218"/>
      <c r="R294" s="218"/>
      <c r="S294" s="218"/>
      <c r="T294" s="219"/>
      <c r="AT294" s="220" t="s">
        <v>184</v>
      </c>
      <c r="AU294" s="220" t="s">
        <v>82</v>
      </c>
      <c r="AV294" s="14" t="s">
        <v>82</v>
      </c>
      <c r="AW294" s="14" t="s">
        <v>35</v>
      </c>
      <c r="AX294" s="14" t="s">
        <v>73</v>
      </c>
      <c r="AY294" s="220" t="s">
        <v>171</v>
      </c>
    </row>
    <row r="295" spans="1:65" s="13" customFormat="1" ht="11.25">
      <c r="B295" s="200"/>
      <c r="C295" s="201"/>
      <c r="D295" s="193" t="s">
        <v>184</v>
      </c>
      <c r="E295" s="202" t="s">
        <v>19</v>
      </c>
      <c r="F295" s="203" t="s">
        <v>420</v>
      </c>
      <c r="G295" s="201"/>
      <c r="H295" s="202" t="s">
        <v>19</v>
      </c>
      <c r="I295" s="204"/>
      <c r="J295" s="201"/>
      <c r="K295" s="201"/>
      <c r="L295" s="205"/>
      <c r="M295" s="206"/>
      <c r="N295" s="207"/>
      <c r="O295" s="207"/>
      <c r="P295" s="207"/>
      <c r="Q295" s="207"/>
      <c r="R295" s="207"/>
      <c r="S295" s="207"/>
      <c r="T295" s="208"/>
      <c r="AT295" s="209" t="s">
        <v>184</v>
      </c>
      <c r="AU295" s="209" t="s">
        <v>82</v>
      </c>
      <c r="AV295" s="13" t="s">
        <v>80</v>
      </c>
      <c r="AW295" s="13" t="s">
        <v>35</v>
      </c>
      <c r="AX295" s="13" t="s">
        <v>73</v>
      </c>
      <c r="AY295" s="209" t="s">
        <v>171</v>
      </c>
    </row>
    <row r="296" spans="1:65" s="14" customFormat="1" ht="11.25">
      <c r="B296" s="210"/>
      <c r="C296" s="211"/>
      <c r="D296" s="193" t="s">
        <v>184</v>
      </c>
      <c r="E296" s="212" t="s">
        <v>19</v>
      </c>
      <c r="F296" s="213" t="s">
        <v>421</v>
      </c>
      <c r="G296" s="211"/>
      <c r="H296" s="214">
        <v>0.41399999999999998</v>
      </c>
      <c r="I296" s="215"/>
      <c r="J296" s="211"/>
      <c r="K296" s="211"/>
      <c r="L296" s="216"/>
      <c r="M296" s="217"/>
      <c r="N296" s="218"/>
      <c r="O296" s="218"/>
      <c r="P296" s="218"/>
      <c r="Q296" s="218"/>
      <c r="R296" s="218"/>
      <c r="S296" s="218"/>
      <c r="T296" s="219"/>
      <c r="AT296" s="220" t="s">
        <v>184</v>
      </c>
      <c r="AU296" s="220" t="s">
        <v>82</v>
      </c>
      <c r="AV296" s="14" t="s">
        <v>82</v>
      </c>
      <c r="AW296" s="14" t="s">
        <v>35</v>
      </c>
      <c r="AX296" s="14" t="s">
        <v>73</v>
      </c>
      <c r="AY296" s="220" t="s">
        <v>171</v>
      </c>
    </row>
    <row r="297" spans="1:65" s="15" customFormat="1" ht="11.25">
      <c r="B297" s="221"/>
      <c r="C297" s="222"/>
      <c r="D297" s="193" t="s">
        <v>184</v>
      </c>
      <c r="E297" s="223" t="s">
        <v>19</v>
      </c>
      <c r="F297" s="224" t="s">
        <v>189</v>
      </c>
      <c r="G297" s="222"/>
      <c r="H297" s="225">
        <v>1.1339999999999999</v>
      </c>
      <c r="I297" s="226"/>
      <c r="J297" s="222"/>
      <c r="K297" s="222"/>
      <c r="L297" s="227"/>
      <c r="M297" s="228"/>
      <c r="N297" s="229"/>
      <c r="O297" s="229"/>
      <c r="P297" s="229"/>
      <c r="Q297" s="229"/>
      <c r="R297" s="229"/>
      <c r="S297" s="229"/>
      <c r="T297" s="230"/>
      <c r="AT297" s="231" t="s">
        <v>184</v>
      </c>
      <c r="AU297" s="231" t="s">
        <v>82</v>
      </c>
      <c r="AV297" s="15" t="s">
        <v>178</v>
      </c>
      <c r="AW297" s="15" t="s">
        <v>35</v>
      </c>
      <c r="AX297" s="15" t="s">
        <v>80</v>
      </c>
      <c r="AY297" s="231" t="s">
        <v>171</v>
      </c>
    </row>
    <row r="298" spans="1:65" s="2" customFormat="1" ht="24.2" customHeight="1">
      <c r="A298" s="36"/>
      <c r="B298" s="37"/>
      <c r="C298" s="180" t="s">
        <v>422</v>
      </c>
      <c r="D298" s="180" t="s">
        <v>173</v>
      </c>
      <c r="E298" s="181" t="s">
        <v>423</v>
      </c>
      <c r="F298" s="182" t="s">
        <v>424</v>
      </c>
      <c r="G298" s="183" t="s">
        <v>220</v>
      </c>
      <c r="H298" s="184">
        <v>4.9740000000000002</v>
      </c>
      <c r="I298" s="185"/>
      <c r="J298" s="186">
        <f>ROUND(I298*H298,2)</f>
        <v>0</v>
      </c>
      <c r="K298" s="182" t="s">
        <v>177</v>
      </c>
      <c r="L298" s="41"/>
      <c r="M298" s="187" t="s">
        <v>19</v>
      </c>
      <c r="N298" s="188" t="s">
        <v>44</v>
      </c>
      <c r="O298" s="66"/>
      <c r="P298" s="189">
        <f>O298*H298</f>
        <v>0</v>
      </c>
      <c r="Q298" s="189">
        <v>4.8579999999999998E-2</v>
      </c>
      <c r="R298" s="189">
        <f>Q298*H298</f>
        <v>0.24163692000000001</v>
      </c>
      <c r="S298" s="189">
        <v>0</v>
      </c>
      <c r="T298" s="190">
        <f>S298*H298</f>
        <v>0</v>
      </c>
      <c r="U298" s="36"/>
      <c r="V298" s="36"/>
      <c r="W298" s="36"/>
      <c r="X298" s="36"/>
      <c r="Y298" s="36"/>
      <c r="Z298" s="36"/>
      <c r="AA298" s="36"/>
      <c r="AB298" s="36"/>
      <c r="AC298" s="36"/>
      <c r="AD298" s="36"/>
      <c r="AE298" s="36"/>
      <c r="AR298" s="191" t="s">
        <v>178</v>
      </c>
      <c r="AT298" s="191" t="s">
        <v>173</v>
      </c>
      <c r="AU298" s="191" t="s">
        <v>82</v>
      </c>
      <c r="AY298" s="19" t="s">
        <v>171</v>
      </c>
      <c r="BE298" s="192">
        <f>IF(N298="základní",J298,0)</f>
        <v>0</v>
      </c>
      <c r="BF298" s="192">
        <f>IF(N298="snížená",J298,0)</f>
        <v>0</v>
      </c>
      <c r="BG298" s="192">
        <f>IF(N298="zákl. přenesená",J298,0)</f>
        <v>0</v>
      </c>
      <c r="BH298" s="192">
        <f>IF(N298="sníž. přenesená",J298,0)</f>
        <v>0</v>
      </c>
      <c r="BI298" s="192">
        <f>IF(N298="nulová",J298,0)</f>
        <v>0</v>
      </c>
      <c r="BJ298" s="19" t="s">
        <v>80</v>
      </c>
      <c r="BK298" s="192">
        <f>ROUND(I298*H298,2)</f>
        <v>0</v>
      </c>
      <c r="BL298" s="19" t="s">
        <v>178</v>
      </c>
      <c r="BM298" s="191" t="s">
        <v>425</v>
      </c>
    </row>
    <row r="299" spans="1:65" s="2" customFormat="1" ht="19.5">
      <c r="A299" s="36"/>
      <c r="B299" s="37"/>
      <c r="C299" s="38"/>
      <c r="D299" s="193" t="s">
        <v>180</v>
      </c>
      <c r="E299" s="38"/>
      <c r="F299" s="194" t="s">
        <v>426</v>
      </c>
      <c r="G299" s="38"/>
      <c r="H299" s="38"/>
      <c r="I299" s="195"/>
      <c r="J299" s="38"/>
      <c r="K299" s="38"/>
      <c r="L299" s="41"/>
      <c r="M299" s="196"/>
      <c r="N299" s="197"/>
      <c r="O299" s="66"/>
      <c r="P299" s="66"/>
      <c r="Q299" s="66"/>
      <c r="R299" s="66"/>
      <c r="S299" s="66"/>
      <c r="T299" s="67"/>
      <c r="U299" s="36"/>
      <c r="V299" s="36"/>
      <c r="W299" s="36"/>
      <c r="X299" s="36"/>
      <c r="Y299" s="36"/>
      <c r="Z299" s="36"/>
      <c r="AA299" s="36"/>
      <c r="AB299" s="36"/>
      <c r="AC299" s="36"/>
      <c r="AD299" s="36"/>
      <c r="AE299" s="36"/>
      <c r="AT299" s="19" t="s">
        <v>180</v>
      </c>
      <c r="AU299" s="19" t="s">
        <v>82</v>
      </c>
    </row>
    <row r="300" spans="1:65" s="2" customFormat="1" ht="11.25">
      <c r="A300" s="36"/>
      <c r="B300" s="37"/>
      <c r="C300" s="38"/>
      <c r="D300" s="198" t="s">
        <v>182</v>
      </c>
      <c r="E300" s="38"/>
      <c r="F300" s="199" t="s">
        <v>427</v>
      </c>
      <c r="G300" s="38"/>
      <c r="H300" s="38"/>
      <c r="I300" s="195"/>
      <c r="J300" s="38"/>
      <c r="K300" s="38"/>
      <c r="L300" s="41"/>
      <c r="M300" s="196"/>
      <c r="N300" s="197"/>
      <c r="O300" s="66"/>
      <c r="P300" s="66"/>
      <c r="Q300" s="66"/>
      <c r="R300" s="66"/>
      <c r="S300" s="66"/>
      <c r="T300" s="67"/>
      <c r="U300" s="36"/>
      <c r="V300" s="36"/>
      <c r="W300" s="36"/>
      <c r="X300" s="36"/>
      <c r="Y300" s="36"/>
      <c r="Z300" s="36"/>
      <c r="AA300" s="36"/>
      <c r="AB300" s="36"/>
      <c r="AC300" s="36"/>
      <c r="AD300" s="36"/>
      <c r="AE300" s="36"/>
      <c r="AT300" s="19" t="s">
        <v>182</v>
      </c>
      <c r="AU300" s="19" t="s">
        <v>82</v>
      </c>
    </row>
    <row r="301" spans="1:65" s="14" customFormat="1" ht="11.25">
      <c r="B301" s="210"/>
      <c r="C301" s="211"/>
      <c r="D301" s="193" t="s">
        <v>184</v>
      </c>
      <c r="E301" s="212" t="s">
        <v>19</v>
      </c>
      <c r="F301" s="213" t="s">
        <v>428</v>
      </c>
      <c r="G301" s="211"/>
      <c r="H301" s="214">
        <v>4.9740000000000002</v>
      </c>
      <c r="I301" s="215"/>
      <c r="J301" s="211"/>
      <c r="K301" s="211"/>
      <c r="L301" s="216"/>
      <c r="M301" s="217"/>
      <c r="N301" s="218"/>
      <c r="O301" s="218"/>
      <c r="P301" s="218"/>
      <c r="Q301" s="218"/>
      <c r="R301" s="218"/>
      <c r="S301" s="218"/>
      <c r="T301" s="219"/>
      <c r="AT301" s="220" t="s">
        <v>184</v>
      </c>
      <c r="AU301" s="220" t="s">
        <v>82</v>
      </c>
      <c r="AV301" s="14" t="s">
        <v>82</v>
      </c>
      <c r="AW301" s="14" t="s">
        <v>35</v>
      </c>
      <c r="AX301" s="14" t="s">
        <v>73</v>
      </c>
      <c r="AY301" s="220" t="s">
        <v>171</v>
      </c>
    </row>
    <row r="302" spans="1:65" s="15" customFormat="1" ht="11.25">
      <c r="B302" s="221"/>
      <c r="C302" s="222"/>
      <c r="D302" s="193" t="s">
        <v>184</v>
      </c>
      <c r="E302" s="223" t="s">
        <v>19</v>
      </c>
      <c r="F302" s="224" t="s">
        <v>189</v>
      </c>
      <c r="G302" s="222"/>
      <c r="H302" s="225">
        <v>4.9740000000000002</v>
      </c>
      <c r="I302" s="226"/>
      <c r="J302" s="222"/>
      <c r="K302" s="222"/>
      <c r="L302" s="227"/>
      <c r="M302" s="228"/>
      <c r="N302" s="229"/>
      <c r="O302" s="229"/>
      <c r="P302" s="229"/>
      <c r="Q302" s="229"/>
      <c r="R302" s="229"/>
      <c r="S302" s="229"/>
      <c r="T302" s="230"/>
      <c r="AT302" s="231" t="s">
        <v>184</v>
      </c>
      <c r="AU302" s="231" t="s">
        <v>82</v>
      </c>
      <c r="AV302" s="15" t="s">
        <v>178</v>
      </c>
      <c r="AW302" s="15" t="s">
        <v>35</v>
      </c>
      <c r="AX302" s="15" t="s">
        <v>80</v>
      </c>
      <c r="AY302" s="231" t="s">
        <v>171</v>
      </c>
    </row>
    <row r="303" spans="1:65" s="2" customFormat="1" ht="24.2" customHeight="1">
      <c r="A303" s="36"/>
      <c r="B303" s="37"/>
      <c r="C303" s="180" t="s">
        <v>429</v>
      </c>
      <c r="D303" s="180" t="s">
        <v>173</v>
      </c>
      <c r="E303" s="181" t="s">
        <v>430</v>
      </c>
      <c r="F303" s="182" t="s">
        <v>431</v>
      </c>
      <c r="G303" s="183" t="s">
        <v>220</v>
      </c>
      <c r="H303" s="184">
        <v>3.84</v>
      </c>
      <c r="I303" s="185"/>
      <c r="J303" s="186">
        <f>ROUND(I303*H303,2)</f>
        <v>0</v>
      </c>
      <c r="K303" s="182" t="s">
        <v>177</v>
      </c>
      <c r="L303" s="41"/>
      <c r="M303" s="187" t="s">
        <v>19</v>
      </c>
      <c r="N303" s="188" t="s">
        <v>44</v>
      </c>
      <c r="O303" s="66"/>
      <c r="P303" s="189">
        <f>O303*H303</f>
        <v>0</v>
      </c>
      <c r="Q303" s="189">
        <v>2.5505399999999998</v>
      </c>
      <c r="R303" s="189">
        <f>Q303*H303</f>
        <v>9.794073599999999</v>
      </c>
      <c r="S303" s="189">
        <v>0</v>
      </c>
      <c r="T303" s="190">
        <f>S303*H303</f>
        <v>0</v>
      </c>
      <c r="U303" s="36"/>
      <c r="V303" s="36"/>
      <c r="W303" s="36"/>
      <c r="X303" s="36"/>
      <c r="Y303" s="36"/>
      <c r="Z303" s="36"/>
      <c r="AA303" s="36"/>
      <c r="AB303" s="36"/>
      <c r="AC303" s="36"/>
      <c r="AD303" s="36"/>
      <c r="AE303" s="36"/>
      <c r="AR303" s="191" t="s">
        <v>178</v>
      </c>
      <c r="AT303" s="191" t="s">
        <v>173</v>
      </c>
      <c r="AU303" s="191" t="s">
        <v>82</v>
      </c>
      <c r="AY303" s="19" t="s">
        <v>171</v>
      </c>
      <c r="BE303" s="192">
        <f>IF(N303="základní",J303,0)</f>
        <v>0</v>
      </c>
      <c r="BF303" s="192">
        <f>IF(N303="snížená",J303,0)</f>
        <v>0</v>
      </c>
      <c r="BG303" s="192">
        <f>IF(N303="zákl. přenesená",J303,0)</f>
        <v>0</v>
      </c>
      <c r="BH303" s="192">
        <f>IF(N303="sníž. přenesená",J303,0)</f>
        <v>0</v>
      </c>
      <c r="BI303" s="192">
        <f>IF(N303="nulová",J303,0)</f>
        <v>0</v>
      </c>
      <c r="BJ303" s="19" t="s">
        <v>80</v>
      </c>
      <c r="BK303" s="192">
        <f>ROUND(I303*H303,2)</f>
        <v>0</v>
      </c>
      <c r="BL303" s="19" t="s">
        <v>178</v>
      </c>
      <c r="BM303" s="191" t="s">
        <v>432</v>
      </c>
    </row>
    <row r="304" spans="1:65" s="2" customFormat="1" ht="19.5">
      <c r="A304" s="36"/>
      <c r="B304" s="37"/>
      <c r="C304" s="38"/>
      <c r="D304" s="193" t="s">
        <v>180</v>
      </c>
      <c r="E304" s="38"/>
      <c r="F304" s="194" t="s">
        <v>433</v>
      </c>
      <c r="G304" s="38"/>
      <c r="H304" s="38"/>
      <c r="I304" s="195"/>
      <c r="J304" s="38"/>
      <c r="K304" s="38"/>
      <c r="L304" s="41"/>
      <c r="M304" s="196"/>
      <c r="N304" s="197"/>
      <c r="O304" s="66"/>
      <c r="P304" s="66"/>
      <c r="Q304" s="66"/>
      <c r="R304" s="66"/>
      <c r="S304" s="66"/>
      <c r="T304" s="67"/>
      <c r="U304" s="36"/>
      <c r="V304" s="36"/>
      <c r="W304" s="36"/>
      <c r="X304" s="36"/>
      <c r="Y304" s="36"/>
      <c r="Z304" s="36"/>
      <c r="AA304" s="36"/>
      <c r="AB304" s="36"/>
      <c r="AC304" s="36"/>
      <c r="AD304" s="36"/>
      <c r="AE304" s="36"/>
      <c r="AT304" s="19" t="s">
        <v>180</v>
      </c>
      <c r="AU304" s="19" t="s">
        <v>82</v>
      </c>
    </row>
    <row r="305" spans="1:65" s="2" customFormat="1" ht="11.25">
      <c r="A305" s="36"/>
      <c r="B305" s="37"/>
      <c r="C305" s="38"/>
      <c r="D305" s="198" t="s">
        <v>182</v>
      </c>
      <c r="E305" s="38"/>
      <c r="F305" s="199" t="s">
        <v>434</v>
      </c>
      <c r="G305" s="38"/>
      <c r="H305" s="38"/>
      <c r="I305" s="195"/>
      <c r="J305" s="38"/>
      <c r="K305" s="38"/>
      <c r="L305" s="41"/>
      <c r="M305" s="196"/>
      <c r="N305" s="197"/>
      <c r="O305" s="66"/>
      <c r="P305" s="66"/>
      <c r="Q305" s="66"/>
      <c r="R305" s="66"/>
      <c r="S305" s="66"/>
      <c r="T305" s="67"/>
      <c r="U305" s="36"/>
      <c r="V305" s="36"/>
      <c r="W305" s="36"/>
      <c r="X305" s="36"/>
      <c r="Y305" s="36"/>
      <c r="Z305" s="36"/>
      <c r="AA305" s="36"/>
      <c r="AB305" s="36"/>
      <c r="AC305" s="36"/>
      <c r="AD305" s="36"/>
      <c r="AE305" s="36"/>
      <c r="AT305" s="19" t="s">
        <v>182</v>
      </c>
      <c r="AU305" s="19" t="s">
        <v>82</v>
      </c>
    </row>
    <row r="306" spans="1:65" s="13" customFormat="1" ht="11.25">
      <c r="B306" s="200"/>
      <c r="C306" s="201"/>
      <c r="D306" s="193" t="s">
        <v>184</v>
      </c>
      <c r="E306" s="202" t="s">
        <v>19</v>
      </c>
      <c r="F306" s="203" t="s">
        <v>435</v>
      </c>
      <c r="G306" s="201"/>
      <c r="H306" s="202" t="s">
        <v>19</v>
      </c>
      <c r="I306" s="204"/>
      <c r="J306" s="201"/>
      <c r="K306" s="201"/>
      <c r="L306" s="205"/>
      <c r="M306" s="206"/>
      <c r="N306" s="207"/>
      <c r="O306" s="207"/>
      <c r="P306" s="207"/>
      <c r="Q306" s="207"/>
      <c r="R306" s="207"/>
      <c r="S306" s="207"/>
      <c r="T306" s="208"/>
      <c r="AT306" s="209" t="s">
        <v>184</v>
      </c>
      <c r="AU306" s="209" t="s">
        <v>82</v>
      </c>
      <c r="AV306" s="13" t="s">
        <v>80</v>
      </c>
      <c r="AW306" s="13" t="s">
        <v>35</v>
      </c>
      <c r="AX306" s="13" t="s">
        <v>73</v>
      </c>
      <c r="AY306" s="209" t="s">
        <v>171</v>
      </c>
    </row>
    <row r="307" spans="1:65" s="14" customFormat="1" ht="11.25">
      <c r="B307" s="210"/>
      <c r="C307" s="211"/>
      <c r="D307" s="193" t="s">
        <v>184</v>
      </c>
      <c r="E307" s="212" t="s">
        <v>19</v>
      </c>
      <c r="F307" s="213" t="s">
        <v>436</v>
      </c>
      <c r="G307" s="211"/>
      <c r="H307" s="214">
        <v>1.92</v>
      </c>
      <c r="I307" s="215"/>
      <c r="J307" s="211"/>
      <c r="K307" s="211"/>
      <c r="L307" s="216"/>
      <c r="M307" s="217"/>
      <c r="N307" s="218"/>
      <c r="O307" s="218"/>
      <c r="P307" s="218"/>
      <c r="Q307" s="218"/>
      <c r="R307" s="218"/>
      <c r="S307" s="218"/>
      <c r="T307" s="219"/>
      <c r="AT307" s="220" t="s">
        <v>184</v>
      </c>
      <c r="AU307" s="220" t="s">
        <v>82</v>
      </c>
      <c r="AV307" s="14" t="s">
        <v>82</v>
      </c>
      <c r="AW307" s="14" t="s">
        <v>35</v>
      </c>
      <c r="AX307" s="14" t="s">
        <v>73</v>
      </c>
      <c r="AY307" s="220" t="s">
        <v>171</v>
      </c>
    </row>
    <row r="308" spans="1:65" s="13" customFormat="1" ht="11.25">
      <c r="B308" s="200"/>
      <c r="C308" s="201"/>
      <c r="D308" s="193" t="s">
        <v>184</v>
      </c>
      <c r="E308" s="202" t="s">
        <v>19</v>
      </c>
      <c r="F308" s="203" t="s">
        <v>437</v>
      </c>
      <c r="G308" s="201"/>
      <c r="H308" s="202" t="s">
        <v>19</v>
      </c>
      <c r="I308" s="204"/>
      <c r="J308" s="201"/>
      <c r="K308" s="201"/>
      <c r="L308" s="205"/>
      <c r="M308" s="206"/>
      <c r="N308" s="207"/>
      <c r="O308" s="207"/>
      <c r="P308" s="207"/>
      <c r="Q308" s="207"/>
      <c r="R308" s="207"/>
      <c r="S308" s="207"/>
      <c r="T308" s="208"/>
      <c r="AT308" s="209" t="s">
        <v>184</v>
      </c>
      <c r="AU308" s="209" t="s">
        <v>82</v>
      </c>
      <c r="AV308" s="13" t="s">
        <v>80</v>
      </c>
      <c r="AW308" s="13" t="s">
        <v>35</v>
      </c>
      <c r="AX308" s="13" t="s">
        <v>73</v>
      </c>
      <c r="AY308" s="209" t="s">
        <v>171</v>
      </c>
    </row>
    <row r="309" spans="1:65" s="14" customFormat="1" ht="11.25">
      <c r="B309" s="210"/>
      <c r="C309" s="211"/>
      <c r="D309" s="193" t="s">
        <v>184</v>
      </c>
      <c r="E309" s="212" t="s">
        <v>19</v>
      </c>
      <c r="F309" s="213" t="s">
        <v>436</v>
      </c>
      <c r="G309" s="211"/>
      <c r="H309" s="214">
        <v>1.92</v>
      </c>
      <c r="I309" s="215"/>
      <c r="J309" s="211"/>
      <c r="K309" s="211"/>
      <c r="L309" s="216"/>
      <c r="M309" s="217"/>
      <c r="N309" s="218"/>
      <c r="O309" s="218"/>
      <c r="P309" s="218"/>
      <c r="Q309" s="218"/>
      <c r="R309" s="218"/>
      <c r="S309" s="218"/>
      <c r="T309" s="219"/>
      <c r="AT309" s="220" t="s">
        <v>184</v>
      </c>
      <c r="AU309" s="220" t="s">
        <v>82</v>
      </c>
      <c r="AV309" s="14" t="s">
        <v>82</v>
      </c>
      <c r="AW309" s="14" t="s">
        <v>35</v>
      </c>
      <c r="AX309" s="14" t="s">
        <v>73</v>
      </c>
      <c r="AY309" s="220" t="s">
        <v>171</v>
      </c>
    </row>
    <row r="310" spans="1:65" s="15" customFormat="1" ht="11.25">
      <c r="B310" s="221"/>
      <c r="C310" s="222"/>
      <c r="D310" s="193" t="s">
        <v>184</v>
      </c>
      <c r="E310" s="223" t="s">
        <v>19</v>
      </c>
      <c r="F310" s="224" t="s">
        <v>189</v>
      </c>
      <c r="G310" s="222"/>
      <c r="H310" s="225">
        <v>3.84</v>
      </c>
      <c r="I310" s="226"/>
      <c r="J310" s="222"/>
      <c r="K310" s="222"/>
      <c r="L310" s="227"/>
      <c r="M310" s="228"/>
      <c r="N310" s="229"/>
      <c r="O310" s="229"/>
      <c r="P310" s="229"/>
      <c r="Q310" s="229"/>
      <c r="R310" s="229"/>
      <c r="S310" s="229"/>
      <c r="T310" s="230"/>
      <c r="AT310" s="231" t="s">
        <v>184</v>
      </c>
      <c r="AU310" s="231" t="s">
        <v>82</v>
      </c>
      <c r="AV310" s="15" t="s">
        <v>178</v>
      </c>
      <c r="AW310" s="15" t="s">
        <v>35</v>
      </c>
      <c r="AX310" s="15" t="s">
        <v>80</v>
      </c>
      <c r="AY310" s="231" t="s">
        <v>171</v>
      </c>
    </row>
    <row r="311" spans="1:65" s="2" customFormat="1" ht="16.5" customHeight="1">
      <c r="A311" s="36"/>
      <c r="B311" s="37"/>
      <c r="C311" s="180" t="s">
        <v>438</v>
      </c>
      <c r="D311" s="180" t="s">
        <v>173</v>
      </c>
      <c r="E311" s="181" t="s">
        <v>439</v>
      </c>
      <c r="F311" s="182" t="s">
        <v>440</v>
      </c>
      <c r="G311" s="183" t="s">
        <v>176</v>
      </c>
      <c r="H311" s="184">
        <v>16.600000000000001</v>
      </c>
      <c r="I311" s="185"/>
      <c r="J311" s="186">
        <f>ROUND(I311*H311,2)</f>
        <v>0</v>
      </c>
      <c r="K311" s="182" t="s">
        <v>177</v>
      </c>
      <c r="L311" s="41"/>
      <c r="M311" s="187" t="s">
        <v>19</v>
      </c>
      <c r="N311" s="188" t="s">
        <v>44</v>
      </c>
      <c r="O311" s="66"/>
      <c r="P311" s="189">
        <f>O311*H311</f>
        <v>0</v>
      </c>
      <c r="Q311" s="189">
        <v>1.4400000000000001E-3</v>
      </c>
      <c r="R311" s="189">
        <f>Q311*H311</f>
        <v>2.3904000000000005E-2</v>
      </c>
      <c r="S311" s="189">
        <v>0</v>
      </c>
      <c r="T311" s="190">
        <f>S311*H311</f>
        <v>0</v>
      </c>
      <c r="U311" s="36"/>
      <c r="V311" s="36"/>
      <c r="W311" s="36"/>
      <c r="X311" s="36"/>
      <c r="Y311" s="36"/>
      <c r="Z311" s="36"/>
      <c r="AA311" s="36"/>
      <c r="AB311" s="36"/>
      <c r="AC311" s="36"/>
      <c r="AD311" s="36"/>
      <c r="AE311" s="36"/>
      <c r="AR311" s="191" t="s">
        <v>178</v>
      </c>
      <c r="AT311" s="191" t="s">
        <v>173</v>
      </c>
      <c r="AU311" s="191" t="s">
        <v>82</v>
      </c>
      <c r="AY311" s="19" t="s">
        <v>171</v>
      </c>
      <c r="BE311" s="192">
        <f>IF(N311="základní",J311,0)</f>
        <v>0</v>
      </c>
      <c r="BF311" s="192">
        <f>IF(N311="snížená",J311,0)</f>
        <v>0</v>
      </c>
      <c r="BG311" s="192">
        <f>IF(N311="zákl. přenesená",J311,0)</f>
        <v>0</v>
      </c>
      <c r="BH311" s="192">
        <f>IF(N311="sníž. přenesená",J311,0)</f>
        <v>0</v>
      </c>
      <c r="BI311" s="192">
        <f>IF(N311="nulová",J311,0)</f>
        <v>0</v>
      </c>
      <c r="BJ311" s="19" t="s">
        <v>80</v>
      </c>
      <c r="BK311" s="192">
        <f>ROUND(I311*H311,2)</f>
        <v>0</v>
      </c>
      <c r="BL311" s="19" t="s">
        <v>178</v>
      </c>
      <c r="BM311" s="191" t="s">
        <v>441</v>
      </c>
    </row>
    <row r="312" spans="1:65" s="2" customFormat="1" ht="11.25">
      <c r="A312" s="36"/>
      <c r="B312" s="37"/>
      <c r="C312" s="38"/>
      <c r="D312" s="193" t="s">
        <v>180</v>
      </c>
      <c r="E312" s="38"/>
      <c r="F312" s="194" t="s">
        <v>442</v>
      </c>
      <c r="G312" s="38"/>
      <c r="H312" s="38"/>
      <c r="I312" s="195"/>
      <c r="J312" s="38"/>
      <c r="K312" s="38"/>
      <c r="L312" s="41"/>
      <c r="M312" s="196"/>
      <c r="N312" s="197"/>
      <c r="O312" s="66"/>
      <c r="P312" s="66"/>
      <c r="Q312" s="66"/>
      <c r="R312" s="66"/>
      <c r="S312" s="66"/>
      <c r="T312" s="67"/>
      <c r="U312" s="36"/>
      <c r="V312" s="36"/>
      <c r="W312" s="36"/>
      <c r="X312" s="36"/>
      <c r="Y312" s="36"/>
      <c r="Z312" s="36"/>
      <c r="AA312" s="36"/>
      <c r="AB312" s="36"/>
      <c r="AC312" s="36"/>
      <c r="AD312" s="36"/>
      <c r="AE312" s="36"/>
      <c r="AT312" s="19" t="s">
        <v>180</v>
      </c>
      <c r="AU312" s="19" t="s">
        <v>82</v>
      </c>
    </row>
    <row r="313" spans="1:65" s="2" customFormat="1" ht="11.25">
      <c r="A313" s="36"/>
      <c r="B313" s="37"/>
      <c r="C313" s="38"/>
      <c r="D313" s="198" t="s">
        <v>182</v>
      </c>
      <c r="E313" s="38"/>
      <c r="F313" s="199" t="s">
        <v>443</v>
      </c>
      <c r="G313" s="38"/>
      <c r="H313" s="38"/>
      <c r="I313" s="195"/>
      <c r="J313" s="38"/>
      <c r="K313" s="38"/>
      <c r="L313" s="41"/>
      <c r="M313" s="196"/>
      <c r="N313" s="197"/>
      <c r="O313" s="66"/>
      <c r="P313" s="66"/>
      <c r="Q313" s="66"/>
      <c r="R313" s="66"/>
      <c r="S313" s="66"/>
      <c r="T313" s="67"/>
      <c r="U313" s="36"/>
      <c r="V313" s="36"/>
      <c r="W313" s="36"/>
      <c r="X313" s="36"/>
      <c r="Y313" s="36"/>
      <c r="Z313" s="36"/>
      <c r="AA313" s="36"/>
      <c r="AB313" s="36"/>
      <c r="AC313" s="36"/>
      <c r="AD313" s="36"/>
      <c r="AE313" s="36"/>
      <c r="AT313" s="19" t="s">
        <v>182</v>
      </c>
      <c r="AU313" s="19" t="s">
        <v>82</v>
      </c>
    </row>
    <row r="314" spans="1:65" s="13" customFormat="1" ht="11.25">
      <c r="B314" s="200"/>
      <c r="C314" s="201"/>
      <c r="D314" s="193" t="s">
        <v>184</v>
      </c>
      <c r="E314" s="202" t="s">
        <v>19</v>
      </c>
      <c r="F314" s="203" t="s">
        <v>418</v>
      </c>
      <c r="G314" s="201"/>
      <c r="H314" s="202" t="s">
        <v>19</v>
      </c>
      <c r="I314" s="204"/>
      <c r="J314" s="201"/>
      <c r="K314" s="201"/>
      <c r="L314" s="205"/>
      <c r="M314" s="206"/>
      <c r="N314" s="207"/>
      <c r="O314" s="207"/>
      <c r="P314" s="207"/>
      <c r="Q314" s="207"/>
      <c r="R314" s="207"/>
      <c r="S314" s="207"/>
      <c r="T314" s="208"/>
      <c r="AT314" s="209" t="s">
        <v>184</v>
      </c>
      <c r="AU314" s="209" t="s">
        <v>82</v>
      </c>
      <c r="AV314" s="13" t="s">
        <v>80</v>
      </c>
      <c r="AW314" s="13" t="s">
        <v>35</v>
      </c>
      <c r="AX314" s="13" t="s">
        <v>73</v>
      </c>
      <c r="AY314" s="209" t="s">
        <v>171</v>
      </c>
    </row>
    <row r="315" spans="1:65" s="14" customFormat="1" ht="11.25">
      <c r="B315" s="210"/>
      <c r="C315" s="211"/>
      <c r="D315" s="193" t="s">
        <v>184</v>
      </c>
      <c r="E315" s="212" t="s">
        <v>19</v>
      </c>
      <c r="F315" s="213" t="s">
        <v>444</v>
      </c>
      <c r="G315" s="211"/>
      <c r="H315" s="214">
        <v>5.16</v>
      </c>
      <c r="I315" s="215"/>
      <c r="J315" s="211"/>
      <c r="K315" s="211"/>
      <c r="L315" s="216"/>
      <c r="M315" s="217"/>
      <c r="N315" s="218"/>
      <c r="O315" s="218"/>
      <c r="P315" s="218"/>
      <c r="Q315" s="218"/>
      <c r="R315" s="218"/>
      <c r="S315" s="218"/>
      <c r="T315" s="219"/>
      <c r="AT315" s="220" t="s">
        <v>184</v>
      </c>
      <c r="AU315" s="220" t="s">
        <v>82</v>
      </c>
      <c r="AV315" s="14" t="s">
        <v>82</v>
      </c>
      <c r="AW315" s="14" t="s">
        <v>35</v>
      </c>
      <c r="AX315" s="14" t="s">
        <v>73</v>
      </c>
      <c r="AY315" s="220" t="s">
        <v>171</v>
      </c>
    </row>
    <row r="316" spans="1:65" s="13" customFormat="1" ht="11.25">
      <c r="B316" s="200"/>
      <c r="C316" s="201"/>
      <c r="D316" s="193" t="s">
        <v>184</v>
      </c>
      <c r="E316" s="202" t="s">
        <v>19</v>
      </c>
      <c r="F316" s="203" t="s">
        <v>420</v>
      </c>
      <c r="G316" s="201"/>
      <c r="H316" s="202" t="s">
        <v>19</v>
      </c>
      <c r="I316" s="204"/>
      <c r="J316" s="201"/>
      <c r="K316" s="201"/>
      <c r="L316" s="205"/>
      <c r="M316" s="206"/>
      <c r="N316" s="207"/>
      <c r="O316" s="207"/>
      <c r="P316" s="207"/>
      <c r="Q316" s="207"/>
      <c r="R316" s="207"/>
      <c r="S316" s="207"/>
      <c r="T316" s="208"/>
      <c r="AT316" s="209" t="s">
        <v>184</v>
      </c>
      <c r="AU316" s="209" t="s">
        <v>82</v>
      </c>
      <c r="AV316" s="13" t="s">
        <v>80</v>
      </c>
      <c r="AW316" s="13" t="s">
        <v>35</v>
      </c>
      <c r="AX316" s="13" t="s">
        <v>73</v>
      </c>
      <c r="AY316" s="209" t="s">
        <v>171</v>
      </c>
    </row>
    <row r="317" spans="1:65" s="14" customFormat="1" ht="11.25">
      <c r="B317" s="210"/>
      <c r="C317" s="211"/>
      <c r="D317" s="193" t="s">
        <v>184</v>
      </c>
      <c r="E317" s="212" t="s">
        <v>19</v>
      </c>
      <c r="F317" s="213" t="s">
        <v>445</v>
      </c>
      <c r="G317" s="211"/>
      <c r="H317" s="214">
        <v>3.12</v>
      </c>
      <c r="I317" s="215"/>
      <c r="J317" s="211"/>
      <c r="K317" s="211"/>
      <c r="L317" s="216"/>
      <c r="M317" s="217"/>
      <c r="N317" s="218"/>
      <c r="O317" s="218"/>
      <c r="P317" s="218"/>
      <c r="Q317" s="218"/>
      <c r="R317" s="218"/>
      <c r="S317" s="218"/>
      <c r="T317" s="219"/>
      <c r="AT317" s="220" t="s">
        <v>184</v>
      </c>
      <c r="AU317" s="220" t="s">
        <v>82</v>
      </c>
      <c r="AV317" s="14" t="s">
        <v>82</v>
      </c>
      <c r="AW317" s="14" t="s">
        <v>35</v>
      </c>
      <c r="AX317" s="14" t="s">
        <v>73</v>
      </c>
      <c r="AY317" s="220" t="s">
        <v>171</v>
      </c>
    </row>
    <row r="318" spans="1:65" s="13" customFormat="1" ht="11.25">
      <c r="B318" s="200"/>
      <c r="C318" s="201"/>
      <c r="D318" s="193" t="s">
        <v>184</v>
      </c>
      <c r="E318" s="202" t="s">
        <v>19</v>
      </c>
      <c r="F318" s="203" t="s">
        <v>435</v>
      </c>
      <c r="G318" s="201"/>
      <c r="H318" s="202" t="s">
        <v>19</v>
      </c>
      <c r="I318" s="204"/>
      <c r="J318" s="201"/>
      <c r="K318" s="201"/>
      <c r="L318" s="205"/>
      <c r="M318" s="206"/>
      <c r="N318" s="207"/>
      <c r="O318" s="207"/>
      <c r="P318" s="207"/>
      <c r="Q318" s="207"/>
      <c r="R318" s="207"/>
      <c r="S318" s="207"/>
      <c r="T318" s="208"/>
      <c r="AT318" s="209" t="s">
        <v>184</v>
      </c>
      <c r="AU318" s="209" t="s">
        <v>82</v>
      </c>
      <c r="AV318" s="13" t="s">
        <v>80</v>
      </c>
      <c r="AW318" s="13" t="s">
        <v>35</v>
      </c>
      <c r="AX318" s="13" t="s">
        <v>73</v>
      </c>
      <c r="AY318" s="209" t="s">
        <v>171</v>
      </c>
    </row>
    <row r="319" spans="1:65" s="14" customFormat="1" ht="11.25">
      <c r="B319" s="210"/>
      <c r="C319" s="211"/>
      <c r="D319" s="193" t="s">
        <v>184</v>
      </c>
      <c r="E319" s="212" t="s">
        <v>19</v>
      </c>
      <c r="F319" s="213" t="s">
        <v>446</v>
      </c>
      <c r="G319" s="211"/>
      <c r="H319" s="214">
        <v>4.16</v>
      </c>
      <c r="I319" s="215"/>
      <c r="J319" s="211"/>
      <c r="K319" s="211"/>
      <c r="L319" s="216"/>
      <c r="M319" s="217"/>
      <c r="N319" s="218"/>
      <c r="O319" s="218"/>
      <c r="P319" s="218"/>
      <c r="Q319" s="218"/>
      <c r="R319" s="218"/>
      <c r="S319" s="218"/>
      <c r="T319" s="219"/>
      <c r="AT319" s="220" t="s">
        <v>184</v>
      </c>
      <c r="AU319" s="220" t="s">
        <v>82</v>
      </c>
      <c r="AV319" s="14" t="s">
        <v>82</v>
      </c>
      <c r="AW319" s="14" t="s">
        <v>35</v>
      </c>
      <c r="AX319" s="14" t="s">
        <v>73</v>
      </c>
      <c r="AY319" s="220" t="s">
        <v>171</v>
      </c>
    </row>
    <row r="320" spans="1:65" s="13" customFormat="1" ht="11.25">
      <c r="B320" s="200"/>
      <c r="C320" s="201"/>
      <c r="D320" s="193" t="s">
        <v>184</v>
      </c>
      <c r="E320" s="202" t="s">
        <v>19</v>
      </c>
      <c r="F320" s="203" t="s">
        <v>437</v>
      </c>
      <c r="G320" s="201"/>
      <c r="H320" s="202" t="s">
        <v>19</v>
      </c>
      <c r="I320" s="204"/>
      <c r="J320" s="201"/>
      <c r="K320" s="201"/>
      <c r="L320" s="205"/>
      <c r="M320" s="206"/>
      <c r="N320" s="207"/>
      <c r="O320" s="207"/>
      <c r="P320" s="207"/>
      <c r="Q320" s="207"/>
      <c r="R320" s="207"/>
      <c r="S320" s="207"/>
      <c r="T320" s="208"/>
      <c r="AT320" s="209" t="s">
        <v>184</v>
      </c>
      <c r="AU320" s="209" t="s">
        <v>82</v>
      </c>
      <c r="AV320" s="13" t="s">
        <v>80</v>
      </c>
      <c r="AW320" s="13" t="s">
        <v>35</v>
      </c>
      <c r="AX320" s="13" t="s">
        <v>73</v>
      </c>
      <c r="AY320" s="209" t="s">
        <v>171</v>
      </c>
    </row>
    <row r="321" spans="1:65" s="14" customFormat="1" ht="11.25">
      <c r="B321" s="210"/>
      <c r="C321" s="211"/>
      <c r="D321" s="193" t="s">
        <v>184</v>
      </c>
      <c r="E321" s="212" t="s">
        <v>19</v>
      </c>
      <c r="F321" s="213" t="s">
        <v>446</v>
      </c>
      <c r="G321" s="211"/>
      <c r="H321" s="214">
        <v>4.16</v>
      </c>
      <c r="I321" s="215"/>
      <c r="J321" s="211"/>
      <c r="K321" s="211"/>
      <c r="L321" s="216"/>
      <c r="M321" s="217"/>
      <c r="N321" s="218"/>
      <c r="O321" s="218"/>
      <c r="P321" s="218"/>
      <c r="Q321" s="218"/>
      <c r="R321" s="218"/>
      <c r="S321" s="218"/>
      <c r="T321" s="219"/>
      <c r="AT321" s="220" t="s">
        <v>184</v>
      </c>
      <c r="AU321" s="220" t="s">
        <v>82</v>
      </c>
      <c r="AV321" s="14" t="s">
        <v>82</v>
      </c>
      <c r="AW321" s="14" t="s">
        <v>35</v>
      </c>
      <c r="AX321" s="14" t="s">
        <v>73</v>
      </c>
      <c r="AY321" s="220" t="s">
        <v>171</v>
      </c>
    </row>
    <row r="322" spans="1:65" s="15" customFormat="1" ht="11.25">
      <c r="B322" s="221"/>
      <c r="C322" s="222"/>
      <c r="D322" s="193" t="s">
        <v>184</v>
      </c>
      <c r="E322" s="223" t="s">
        <v>19</v>
      </c>
      <c r="F322" s="224" t="s">
        <v>189</v>
      </c>
      <c r="G322" s="222"/>
      <c r="H322" s="225">
        <v>16.600000000000001</v>
      </c>
      <c r="I322" s="226"/>
      <c r="J322" s="222"/>
      <c r="K322" s="222"/>
      <c r="L322" s="227"/>
      <c r="M322" s="228"/>
      <c r="N322" s="229"/>
      <c r="O322" s="229"/>
      <c r="P322" s="229"/>
      <c r="Q322" s="229"/>
      <c r="R322" s="229"/>
      <c r="S322" s="229"/>
      <c r="T322" s="230"/>
      <c r="AT322" s="231" t="s">
        <v>184</v>
      </c>
      <c r="AU322" s="231" t="s">
        <v>82</v>
      </c>
      <c r="AV322" s="15" t="s">
        <v>178</v>
      </c>
      <c r="AW322" s="15" t="s">
        <v>35</v>
      </c>
      <c r="AX322" s="15" t="s">
        <v>80</v>
      </c>
      <c r="AY322" s="231" t="s">
        <v>171</v>
      </c>
    </row>
    <row r="323" spans="1:65" s="2" customFormat="1" ht="16.5" customHeight="1">
      <c r="A323" s="36"/>
      <c r="B323" s="37"/>
      <c r="C323" s="180" t="s">
        <v>447</v>
      </c>
      <c r="D323" s="180" t="s">
        <v>173</v>
      </c>
      <c r="E323" s="181" t="s">
        <v>448</v>
      </c>
      <c r="F323" s="182" t="s">
        <v>449</v>
      </c>
      <c r="G323" s="183" t="s">
        <v>176</v>
      </c>
      <c r="H323" s="184">
        <v>16.600000000000001</v>
      </c>
      <c r="I323" s="185"/>
      <c r="J323" s="186">
        <f>ROUND(I323*H323,2)</f>
        <v>0</v>
      </c>
      <c r="K323" s="182" t="s">
        <v>177</v>
      </c>
      <c r="L323" s="41"/>
      <c r="M323" s="187" t="s">
        <v>19</v>
      </c>
      <c r="N323" s="188" t="s">
        <v>44</v>
      </c>
      <c r="O323" s="66"/>
      <c r="P323" s="189">
        <f>O323*H323</f>
        <v>0</v>
      </c>
      <c r="Q323" s="189">
        <v>4.0000000000000003E-5</v>
      </c>
      <c r="R323" s="189">
        <f>Q323*H323</f>
        <v>6.6400000000000009E-4</v>
      </c>
      <c r="S323" s="189">
        <v>0</v>
      </c>
      <c r="T323" s="190">
        <f>S323*H323</f>
        <v>0</v>
      </c>
      <c r="U323" s="36"/>
      <c r="V323" s="36"/>
      <c r="W323" s="36"/>
      <c r="X323" s="36"/>
      <c r="Y323" s="36"/>
      <c r="Z323" s="36"/>
      <c r="AA323" s="36"/>
      <c r="AB323" s="36"/>
      <c r="AC323" s="36"/>
      <c r="AD323" s="36"/>
      <c r="AE323" s="36"/>
      <c r="AR323" s="191" t="s">
        <v>178</v>
      </c>
      <c r="AT323" s="191" t="s">
        <v>173</v>
      </c>
      <c r="AU323" s="191" t="s">
        <v>82</v>
      </c>
      <c r="AY323" s="19" t="s">
        <v>171</v>
      </c>
      <c r="BE323" s="192">
        <f>IF(N323="základní",J323,0)</f>
        <v>0</v>
      </c>
      <c r="BF323" s="192">
        <f>IF(N323="snížená",J323,0)</f>
        <v>0</v>
      </c>
      <c r="BG323" s="192">
        <f>IF(N323="zákl. přenesená",J323,0)</f>
        <v>0</v>
      </c>
      <c r="BH323" s="192">
        <f>IF(N323="sníž. přenesená",J323,0)</f>
        <v>0</v>
      </c>
      <c r="BI323" s="192">
        <f>IF(N323="nulová",J323,0)</f>
        <v>0</v>
      </c>
      <c r="BJ323" s="19" t="s">
        <v>80</v>
      </c>
      <c r="BK323" s="192">
        <f>ROUND(I323*H323,2)</f>
        <v>0</v>
      </c>
      <c r="BL323" s="19" t="s">
        <v>178</v>
      </c>
      <c r="BM323" s="191" t="s">
        <v>450</v>
      </c>
    </row>
    <row r="324" spans="1:65" s="2" customFormat="1" ht="19.5">
      <c r="A324" s="36"/>
      <c r="B324" s="37"/>
      <c r="C324" s="38"/>
      <c r="D324" s="193" t="s">
        <v>180</v>
      </c>
      <c r="E324" s="38"/>
      <c r="F324" s="194" t="s">
        <v>451</v>
      </c>
      <c r="G324" s="38"/>
      <c r="H324" s="38"/>
      <c r="I324" s="195"/>
      <c r="J324" s="38"/>
      <c r="K324" s="38"/>
      <c r="L324" s="41"/>
      <c r="M324" s="196"/>
      <c r="N324" s="197"/>
      <c r="O324" s="66"/>
      <c r="P324" s="66"/>
      <c r="Q324" s="66"/>
      <c r="R324" s="66"/>
      <c r="S324" s="66"/>
      <c r="T324" s="67"/>
      <c r="U324" s="36"/>
      <c r="V324" s="36"/>
      <c r="W324" s="36"/>
      <c r="X324" s="36"/>
      <c r="Y324" s="36"/>
      <c r="Z324" s="36"/>
      <c r="AA324" s="36"/>
      <c r="AB324" s="36"/>
      <c r="AC324" s="36"/>
      <c r="AD324" s="36"/>
      <c r="AE324" s="36"/>
      <c r="AT324" s="19" t="s">
        <v>180</v>
      </c>
      <c r="AU324" s="19" t="s">
        <v>82</v>
      </c>
    </row>
    <row r="325" spans="1:65" s="2" customFormat="1" ht="11.25">
      <c r="A325" s="36"/>
      <c r="B325" s="37"/>
      <c r="C325" s="38"/>
      <c r="D325" s="198" t="s">
        <v>182</v>
      </c>
      <c r="E325" s="38"/>
      <c r="F325" s="199" t="s">
        <v>452</v>
      </c>
      <c r="G325" s="38"/>
      <c r="H325" s="38"/>
      <c r="I325" s="195"/>
      <c r="J325" s="38"/>
      <c r="K325" s="38"/>
      <c r="L325" s="41"/>
      <c r="M325" s="196"/>
      <c r="N325" s="197"/>
      <c r="O325" s="66"/>
      <c r="P325" s="66"/>
      <c r="Q325" s="66"/>
      <c r="R325" s="66"/>
      <c r="S325" s="66"/>
      <c r="T325" s="67"/>
      <c r="U325" s="36"/>
      <c r="V325" s="36"/>
      <c r="W325" s="36"/>
      <c r="X325" s="36"/>
      <c r="Y325" s="36"/>
      <c r="Z325" s="36"/>
      <c r="AA325" s="36"/>
      <c r="AB325" s="36"/>
      <c r="AC325" s="36"/>
      <c r="AD325" s="36"/>
      <c r="AE325" s="36"/>
      <c r="AT325" s="19" t="s">
        <v>182</v>
      </c>
      <c r="AU325" s="19" t="s">
        <v>82</v>
      </c>
    </row>
    <row r="326" spans="1:65" s="12" customFormat="1" ht="22.9" customHeight="1">
      <c r="B326" s="164"/>
      <c r="C326" s="165"/>
      <c r="D326" s="166" t="s">
        <v>72</v>
      </c>
      <c r="E326" s="178" t="s">
        <v>197</v>
      </c>
      <c r="F326" s="178" t="s">
        <v>453</v>
      </c>
      <c r="G326" s="165"/>
      <c r="H326" s="165"/>
      <c r="I326" s="168"/>
      <c r="J326" s="179">
        <f>BK326</f>
        <v>0</v>
      </c>
      <c r="K326" s="165"/>
      <c r="L326" s="170"/>
      <c r="M326" s="171"/>
      <c r="N326" s="172"/>
      <c r="O326" s="172"/>
      <c r="P326" s="173">
        <f>SUM(P327:P392)</f>
        <v>0</v>
      </c>
      <c r="Q326" s="172"/>
      <c r="R326" s="173">
        <f>SUM(R327:R392)</f>
        <v>31.420069290000001</v>
      </c>
      <c r="S326" s="172"/>
      <c r="T326" s="174">
        <f>SUM(T327:T392)</f>
        <v>0</v>
      </c>
      <c r="AR326" s="175" t="s">
        <v>80</v>
      </c>
      <c r="AT326" s="176" t="s">
        <v>72</v>
      </c>
      <c r="AU326" s="176" t="s">
        <v>80</v>
      </c>
      <c r="AY326" s="175" t="s">
        <v>171</v>
      </c>
      <c r="BK326" s="177">
        <f>SUM(BK327:BK392)</f>
        <v>0</v>
      </c>
    </row>
    <row r="327" spans="1:65" s="2" customFormat="1" ht="16.5" customHeight="1">
      <c r="A327" s="36"/>
      <c r="B327" s="37"/>
      <c r="C327" s="180" t="s">
        <v>454</v>
      </c>
      <c r="D327" s="180" t="s">
        <v>173</v>
      </c>
      <c r="E327" s="181" t="s">
        <v>455</v>
      </c>
      <c r="F327" s="182" t="s">
        <v>456</v>
      </c>
      <c r="G327" s="183" t="s">
        <v>220</v>
      </c>
      <c r="H327" s="184">
        <v>1.2</v>
      </c>
      <c r="I327" s="185"/>
      <c r="J327" s="186">
        <f>ROUND(I327*H327,2)</f>
        <v>0</v>
      </c>
      <c r="K327" s="182" t="s">
        <v>177</v>
      </c>
      <c r="L327" s="41"/>
      <c r="M327" s="187" t="s">
        <v>19</v>
      </c>
      <c r="N327" s="188" t="s">
        <v>44</v>
      </c>
      <c r="O327" s="66"/>
      <c r="P327" s="189">
        <f>O327*H327</f>
        <v>0</v>
      </c>
      <c r="Q327" s="189">
        <v>2.5021499999999999</v>
      </c>
      <c r="R327" s="189">
        <f>Q327*H327</f>
        <v>3.0025799999999996</v>
      </c>
      <c r="S327" s="189">
        <v>0</v>
      </c>
      <c r="T327" s="190">
        <f>S327*H327</f>
        <v>0</v>
      </c>
      <c r="U327" s="36"/>
      <c r="V327" s="36"/>
      <c r="W327" s="36"/>
      <c r="X327" s="36"/>
      <c r="Y327" s="36"/>
      <c r="Z327" s="36"/>
      <c r="AA327" s="36"/>
      <c r="AB327" s="36"/>
      <c r="AC327" s="36"/>
      <c r="AD327" s="36"/>
      <c r="AE327" s="36"/>
      <c r="AR327" s="191" t="s">
        <v>178</v>
      </c>
      <c r="AT327" s="191" t="s">
        <v>173</v>
      </c>
      <c r="AU327" s="191" t="s">
        <v>82</v>
      </c>
      <c r="AY327" s="19" t="s">
        <v>171</v>
      </c>
      <c r="BE327" s="192">
        <f>IF(N327="základní",J327,0)</f>
        <v>0</v>
      </c>
      <c r="BF327" s="192">
        <f>IF(N327="snížená",J327,0)</f>
        <v>0</v>
      </c>
      <c r="BG327" s="192">
        <f>IF(N327="zákl. přenesená",J327,0)</f>
        <v>0</v>
      </c>
      <c r="BH327" s="192">
        <f>IF(N327="sníž. přenesená",J327,0)</f>
        <v>0</v>
      </c>
      <c r="BI327" s="192">
        <f>IF(N327="nulová",J327,0)</f>
        <v>0</v>
      </c>
      <c r="BJ327" s="19" t="s">
        <v>80</v>
      </c>
      <c r="BK327" s="192">
        <f>ROUND(I327*H327,2)</f>
        <v>0</v>
      </c>
      <c r="BL327" s="19" t="s">
        <v>178</v>
      </c>
      <c r="BM327" s="191" t="s">
        <v>457</v>
      </c>
    </row>
    <row r="328" spans="1:65" s="2" customFormat="1" ht="11.25">
      <c r="A328" s="36"/>
      <c r="B328" s="37"/>
      <c r="C328" s="38"/>
      <c r="D328" s="193" t="s">
        <v>180</v>
      </c>
      <c r="E328" s="38"/>
      <c r="F328" s="194" t="s">
        <v>458</v>
      </c>
      <c r="G328" s="38"/>
      <c r="H328" s="38"/>
      <c r="I328" s="195"/>
      <c r="J328" s="38"/>
      <c r="K328" s="38"/>
      <c r="L328" s="41"/>
      <c r="M328" s="196"/>
      <c r="N328" s="197"/>
      <c r="O328" s="66"/>
      <c r="P328" s="66"/>
      <c r="Q328" s="66"/>
      <c r="R328" s="66"/>
      <c r="S328" s="66"/>
      <c r="T328" s="67"/>
      <c r="U328" s="36"/>
      <c r="V328" s="36"/>
      <c r="W328" s="36"/>
      <c r="X328" s="36"/>
      <c r="Y328" s="36"/>
      <c r="Z328" s="36"/>
      <c r="AA328" s="36"/>
      <c r="AB328" s="36"/>
      <c r="AC328" s="36"/>
      <c r="AD328" s="36"/>
      <c r="AE328" s="36"/>
      <c r="AT328" s="19" t="s">
        <v>180</v>
      </c>
      <c r="AU328" s="19" t="s">
        <v>82</v>
      </c>
    </row>
    <row r="329" spans="1:65" s="2" customFormat="1" ht="11.25">
      <c r="A329" s="36"/>
      <c r="B329" s="37"/>
      <c r="C329" s="38"/>
      <c r="D329" s="198" t="s">
        <v>182</v>
      </c>
      <c r="E329" s="38"/>
      <c r="F329" s="199" t="s">
        <v>459</v>
      </c>
      <c r="G329" s="38"/>
      <c r="H329" s="38"/>
      <c r="I329" s="195"/>
      <c r="J329" s="38"/>
      <c r="K329" s="38"/>
      <c r="L329" s="41"/>
      <c r="M329" s="196"/>
      <c r="N329" s="197"/>
      <c r="O329" s="66"/>
      <c r="P329" s="66"/>
      <c r="Q329" s="66"/>
      <c r="R329" s="66"/>
      <c r="S329" s="66"/>
      <c r="T329" s="67"/>
      <c r="U329" s="36"/>
      <c r="V329" s="36"/>
      <c r="W329" s="36"/>
      <c r="X329" s="36"/>
      <c r="Y329" s="36"/>
      <c r="Z329" s="36"/>
      <c r="AA329" s="36"/>
      <c r="AB329" s="36"/>
      <c r="AC329" s="36"/>
      <c r="AD329" s="36"/>
      <c r="AE329" s="36"/>
      <c r="AT329" s="19" t="s">
        <v>182</v>
      </c>
      <c r="AU329" s="19" t="s">
        <v>82</v>
      </c>
    </row>
    <row r="330" spans="1:65" s="13" customFormat="1" ht="11.25">
      <c r="B330" s="200"/>
      <c r="C330" s="201"/>
      <c r="D330" s="193" t="s">
        <v>184</v>
      </c>
      <c r="E330" s="202" t="s">
        <v>19</v>
      </c>
      <c r="F330" s="203" t="s">
        <v>460</v>
      </c>
      <c r="G330" s="201"/>
      <c r="H330" s="202" t="s">
        <v>19</v>
      </c>
      <c r="I330" s="204"/>
      <c r="J330" s="201"/>
      <c r="K330" s="201"/>
      <c r="L330" s="205"/>
      <c r="M330" s="206"/>
      <c r="N330" s="207"/>
      <c r="O330" s="207"/>
      <c r="P330" s="207"/>
      <c r="Q330" s="207"/>
      <c r="R330" s="207"/>
      <c r="S330" s="207"/>
      <c r="T330" s="208"/>
      <c r="AT330" s="209" t="s">
        <v>184</v>
      </c>
      <c r="AU330" s="209" t="s">
        <v>82</v>
      </c>
      <c r="AV330" s="13" t="s">
        <v>80</v>
      </c>
      <c r="AW330" s="13" t="s">
        <v>35</v>
      </c>
      <c r="AX330" s="13" t="s">
        <v>73</v>
      </c>
      <c r="AY330" s="209" t="s">
        <v>171</v>
      </c>
    </row>
    <row r="331" spans="1:65" s="14" customFormat="1" ht="11.25">
      <c r="B331" s="210"/>
      <c r="C331" s="211"/>
      <c r="D331" s="193" t="s">
        <v>184</v>
      </c>
      <c r="E331" s="212" t="s">
        <v>19</v>
      </c>
      <c r="F331" s="213" t="s">
        <v>461</v>
      </c>
      <c r="G331" s="211"/>
      <c r="H331" s="214">
        <v>1.2</v>
      </c>
      <c r="I331" s="215"/>
      <c r="J331" s="211"/>
      <c r="K331" s="211"/>
      <c r="L331" s="216"/>
      <c r="M331" s="217"/>
      <c r="N331" s="218"/>
      <c r="O331" s="218"/>
      <c r="P331" s="218"/>
      <c r="Q331" s="218"/>
      <c r="R331" s="218"/>
      <c r="S331" s="218"/>
      <c r="T331" s="219"/>
      <c r="AT331" s="220" t="s">
        <v>184</v>
      </c>
      <c r="AU331" s="220" t="s">
        <v>82</v>
      </c>
      <c r="AV331" s="14" t="s">
        <v>82</v>
      </c>
      <c r="AW331" s="14" t="s">
        <v>35</v>
      </c>
      <c r="AX331" s="14" t="s">
        <v>73</v>
      </c>
      <c r="AY331" s="220" t="s">
        <v>171</v>
      </c>
    </row>
    <row r="332" spans="1:65" s="15" customFormat="1" ht="11.25">
      <c r="B332" s="221"/>
      <c r="C332" s="222"/>
      <c r="D332" s="193" t="s">
        <v>184</v>
      </c>
      <c r="E332" s="223" t="s">
        <v>19</v>
      </c>
      <c r="F332" s="224" t="s">
        <v>189</v>
      </c>
      <c r="G332" s="222"/>
      <c r="H332" s="225">
        <v>1.2</v>
      </c>
      <c r="I332" s="226"/>
      <c r="J332" s="222"/>
      <c r="K332" s="222"/>
      <c r="L332" s="227"/>
      <c r="M332" s="228"/>
      <c r="N332" s="229"/>
      <c r="O332" s="229"/>
      <c r="P332" s="229"/>
      <c r="Q332" s="229"/>
      <c r="R332" s="229"/>
      <c r="S332" s="229"/>
      <c r="T332" s="230"/>
      <c r="AT332" s="231" t="s">
        <v>184</v>
      </c>
      <c r="AU332" s="231" t="s">
        <v>82</v>
      </c>
      <c r="AV332" s="15" t="s">
        <v>178</v>
      </c>
      <c r="AW332" s="15" t="s">
        <v>35</v>
      </c>
      <c r="AX332" s="15" t="s">
        <v>80</v>
      </c>
      <c r="AY332" s="231" t="s">
        <v>171</v>
      </c>
    </row>
    <row r="333" spans="1:65" s="2" customFormat="1" ht="24.2" customHeight="1">
      <c r="A333" s="36"/>
      <c r="B333" s="37"/>
      <c r="C333" s="180" t="s">
        <v>462</v>
      </c>
      <c r="D333" s="180" t="s">
        <v>173</v>
      </c>
      <c r="E333" s="181" t="s">
        <v>463</v>
      </c>
      <c r="F333" s="182" t="s">
        <v>464</v>
      </c>
      <c r="G333" s="183" t="s">
        <v>220</v>
      </c>
      <c r="H333" s="184">
        <v>1.2</v>
      </c>
      <c r="I333" s="185"/>
      <c r="J333" s="186">
        <f>ROUND(I333*H333,2)</f>
        <v>0</v>
      </c>
      <c r="K333" s="182" t="s">
        <v>177</v>
      </c>
      <c r="L333" s="41"/>
      <c r="M333" s="187" t="s">
        <v>19</v>
      </c>
      <c r="N333" s="188" t="s">
        <v>44</v>
      </c>
      <c r="O333" s="66"/>
      <c r="P333" s="189">
        <f>O333*H333</f>
        <v>0</v>
      </c>
      <c r="Q333" s="189">
        <v>4.8579999999999998E-2</v>
      </c>
      <c r="R333" s="189">
        <f>Q333*H333</f>
        <v>5.8295999999999994E-2</v>
      </c>
      <c r="S333" s="189">
        <v>0</v>
      </c>
      <c r="T333" s="190">
        <f>S333*H333</f>
        <v>0</v>
      </c>
      <c r="U333" s="36"/>
      <c r="V333" s="36"/>
      <c r="W333" s="36"/>
      <c r="X333" s="36"/>
      <c r="Y333" s="36"/>
      <c r="Z333" s="36"/>
      <c r="AA333" s="36"/>
      <c r="AB333" s="36"/>
      <c r="AC333" s="36"/>
      <c r="AD333" s="36"/>
      <c r="AE333" s="36"/>
      <c r="AR333" s="191" t="s">
        <v>178</v>
      </c>
      <c r="AT333" s="191" t="s">
        <v>173</v>
      </c>
      <c r="AU333" s="191" t="s">
        <v>82</v>
      </c>
      <c r="AY333" s="19" t="s">
        <v>171</v>
      </c>
      <c r="BE333" s="192">
        <f>IF(N333="základní",J333,0)</f>
        <v>0</v>
      </c>
      <c r="BF333" s="192">
        <f>IF(N333="snížená",J333,0)</f>
        <v>0</v>
      </c>
      <c r="BG333" s="192">
        <f>IF(N333="zákl. přenesená",J333,0)</f>
        <v>0</v>
      </c>
      <c r="BH333" s="192">
        <f>IF(N333="sníž. přenesená",J333,0)</f>
        <v>0</v>
      </c>
      <c r="BI333" s="192">
        <f>IF(N333="nulová",J333,0)</f>
        <v>0</v>
      </c>
      <c r="BJ333" s="19" t="s">
        <v>80</v>
      </c>
      <c r="BK333" s="192">
        <f>ROUND(I333*H333,2)</f>
        <v>0</v>
      </c>
      <c r="BL333" s="19" t="s">
        <v>178</v>
      </c>
      <c r="BM333" s="191" t="s">
        <v>465</v>
      </c>
    </row>
    <row r="334" spans="1:65" s="2" customFormat="1" ht="19.5">
      <c r="A334" s="36"/>
      <c r="B334" s="37"/>
      <c r="C334" s="38"/>
      <c r="D334" s="193" t="s">
        <v>180</v>
      </c>
      <c r="E334" s="38"/>
      <c r="F334" s="194" t="s">
        <v>466</v>
      </c>
      <c r="G334" s="38"/>
      <c r="H334" s="38"/>
      <c r="I334" s="195"/>
      <c r="J334" s="38"/>
      <c r="K334" s="38"/>
      <c r="L334" s="41"/>
      <c r="M334" s="196"/>
      <c r="N334" s="197"/>
      <c r="O334" s="66"/>
      <c r="P334" s="66"/>
      <c r="Q334" s="66"/>
      <c r="R334" s="66"/>
      <c r="S334" s="66"/>
      <c r="T334" s="67"/>
      <c r="U334" s="36"/>
      <c r="V334" s="36"/>
      <c r="W334" s="36"/>
      <c r="X334" s="36"/>
      <c r="Y334" s="36"/>
      <c r="Z334" s="36"/>
      <c r="AA334" s="36"/>
      <c r="AB334" s="36"/>
      <c r="AC334" s="36"/>
      <c r="AD334" s="36"/>
      <c r="AE334" s="36"/>
      <c r="AT334" s="19" t="s">
        <v>180</v>
      </c>
      <c r="AU334" s="19" t="s">
        <v>82</v>
      </c>
    </row>
    <row r="335" spans="1:65" s="2" customFormat="1" ht="11.25">
      <c r="A335" s="36"/>
      <c r="B335" s="37"/>
      <c r="C335" s="38"/>
      <c r="D335" s="198" t="s">
        <v>182</v>
      </c>
      <c r="E335" s="38"/>
      <c r="F335" s="199" t="s">
        <v>467</v>
      </c>
      <c r="G335" s="38"/>
      <c r="H335" s="38"/>
      <c r="I335" s="195"/>
      <c r="J335" s="38"/>
      <c r="K335" s="38"/>
      <c r="L335" s="41"/>
      <c r="M335" s="196"/>
      <c r="N335" s="197"/>
      <c r="O335" s="66"/>
      <c r="P335" s="66"/>
      <c r="Q335" s="66"/>
      <c r="R335" s="66"/>
      <c r="S335" s="66"/>
      <c r="T335" s="67"/>
      <c r="U335" s="36"/>
      <c r="V335" s="36"/>
      <c r="W335" s="36"/>
      <c r="X335" s="36"/>
      <c r="Y335" s="36"/>
      <c r="Z335" s="36"/>
      <c r="AA335" s="36"/>
      <c r="AB335" s="36"/>
      <c r="AC335" s="36"/>
      <c r="AD335" s="36"/>
      <c r="AE335" s="36"/>
      <c r="AT335" s="19" t="s">
        <v>182</v>
      </c>
      <c r="AU335" s="19" t="s">
        <v>82</v>
      </c>
    </row>
    <row r="336" spans="1:65" s="14" customFormat="1" ht="11.25">
      <c r="B336" s="210"/>
      <c r="C336" s="211"/>
      <c r="D336" s="193" t="s">
        <v>184</v>
      </c>
      <c r="E336" s="212" t="s">
        <v>19</v>
      </c>
      <c r="F336" s="213" t="s">
        <v>468</v>
      </c>
      <c r="G336" s="211"/>
      <c r="H336" s="214">
        <v>1.2</v>
      </c>
      <c r="I336" s="215"/>
      <c r="J336" s="211"/>
      <c r="K336" s="211"/>
      <c r="L336" s="216"/>
      <c r="M336" s="217"/>
      <c r="N336" s="218"/>
      <c r="O336" s="218"/>
      <c r="P336" s="218"/>
      <c r="Q336" s="218"/>
      <c r="R336" s="218"/>
      <c r="S336" s="218"/>
      <c r="T336" s="219"/>
      <c r="AT336" s="220" t="s">
        <v>184</v>
      </c>
      <c r="AU336" s="220" t="s">
        <v>82</v>
      </c>
      <c r="AV336" s="14" t="s">
        <v>82</v>
      </c>
      <c r="AW336" s="14" t="s">
        <v>35</v>
      </c>
      <c r="AX336" s="14" t="s">
        <v>73</v>
      </c>
      <c r="AY336" s="220" t="s">
        <v>171</v>
      </c>
    </row>
    <row r="337" spans="1:65" s="15" customFormat="1" ht="11.25">
      <c r="B337" s="221"/>
      <c r="C337" s="222"/>
      <c r="D337" s="193" t="s">
        <v>184</v>
      </c>
      <c r="E337" s="223" t="s">
        <v>19</v>
      </c>
      <c r="F337" s="224" t="s">
        <v>189</v>
      </c>
      <c r="G337" s="222"/>
      <c r="H337" s="225">
        <v>1.2</v>
      </c>
      <c r="I337" s="226"/>
      <c r="J337" s="222"/>
      <c r="K337" s="222"/>
      <c r="L337" s="227"/>
      <c r="M337" s="228"/>
      <c r="N337" s="229"/>
      <c r="O337" s="229"/>
      <c r="P337" s="229"/>
      <c r="Q337" s="229"/>
      <c r="R337" s="229"/>
      <c r="S337" s="229"/>
      <c r="T337" s="230"/>
      <c r="AT337" s="231" t="s">
        <v>184</v>
      </c>
      <c r="AU337" s="231" t="s">
        <v>82</v>
      </c>
      <c r="AV337" s="15" t="s">
        <v>178</v>
      </c>
      <c r="AW337" s="15" t="s">
        <v>35</v>
      </c>
      <c r="AX337" s="15" t="s">
        <v>80</v>
      </c>
      <c r="AY337" s="231" t="s">
        <v>171</v>
      </c>
    </row>
    <row r="338" spans="1:65" s="2" customFormat="1" ht="16.5" customHeight="1">
      <c r="A338" s="36"/>
      <c r="B338" s="37"/>
      <c r="C338" s="180" t="s">
        <v>469</v>
      </c>
      <c r="D338" s="180" t="s">
        <v>173</v>
      </c>
      <c r="E338" s="181" t="s">
        <v>470</v>
      </c>
      <c r="F338" s="182" t="s">
        <v>471</v>
      </c>
      <c r="G338" s="183" t="s">
        <v>176</v>
      </c>
      <c r="H338" s="184">
        <v>6</v>
      </c>
      <c r="I338" s="185"/>
      <c r="J338" s="186">
        <f>ROUND(I338*H338,2)</f>
        <v>0</v>
      </c>
      <c r="K338" s="182" t="s">
        <v>177</v>
      </c>
      <c r="L338" s="41"/>
      <c r="M338" s="187" t="s">
        <v>19</v>
      </c>
      <c r="N338" s="188" t="s">
        <v>44</v>
      </c>
      <c r="O338" s="66"/>
      <c r="P338" s="189">
        <f>O338*H338</f>
        <v>0</v>
      </c>
      <c r="Q338" s="189">
        <v>4.1739999999999999E-2</v>
      </c>
      <c r="R338" s="189">
        <f>Q338*H338</f>
        <v>0.25044</v>
      </c>
      <c r="S338" s="189">
        <v>0</v>
      </c>
      <c r="T338" s="190">
        <f>S338*H338</f>
        <v>0</v>
      </c>
      <c r="U338" s="36"/>
      <c r="V338" s="36"/>
      <c r="W338" s="36"/>
      <c r="X338" s="36"/>
      <c r="Y338" s="36"/>
      <c r="Z338" s="36"/>
      <c r="AA338" s="36"/>
      <c r="AB338" s="36"/>
      <c r="AC338" s="36"/>
      <c r="AD338" s="36"/>
      <c r="AE338" s="36"/>
      <c r="AR338" s="191" t="s">
        <v>178</v>
      </c>
      <c r="AT338" s="191" t="s">
        <v>173</v>
      </c>
      <c r="AU338" s="191" t="s">
        <v>82</v>
      </c>
      <c r="AY338" s="19" t="s">
        <v>171</v>
      </c>
      <c r="BE338" s="192">
        <f>IF(N338="základní",J338,0)</f>
        <v>0</v>
      </c>
      <c r="BF338" s="192">
        <f>IF(N338="snížená",J338,0)</f>
        <v>0</v>
      </c>
      <c r="BG338" s="192">
        <f>IF(N338="zákl. přenesená",J338,0)</f>
        <v>0</v>
      </c>
      <c r="BH338" s="192">
        <f>IF(N338="sníž. přenesená",J338,0)</f>
        <v>0</v>
      </c>
      <c r="BI338" s="192">
        <f>IF(N338="nulová",J338,0)</f>
        <v>0</v>
      </c>
      <c r="BJ338" s="19" t="s">
        <v>80</v>
      </c>
      <c r="BK338" s="192">
        <f>ROUND(I338*H338,2)</f>
        <v>0</v>
      </c>
      <c r="BL338" s="19" t="s">
        <v>178</v>
      </c>
      <c r="BM338" s="191" t="s">
        <v>472</v>
      </c>
    </row>
    <row r="339" spans="1:65" s="2" customFormat="1" ht="11.25">
      <c r="A339" s="36"/>
      <c r="B339" s="37"/>
      <c r="C339" s="38"/>
      <c r="D339" s="193" t="s">
        <v>180</v>
      </c>
      <c r="E339" s="38"/>
      <c r="F339" s="194" t="s">
        <v>473</v>
      </c>
      <c r="G339" s="38"/>
      <c r="H339" s="38"/>
      <c r="I339" s="195"/>
      <c r="J339" s="38"/>
      <c r="K339" s="38"/>
      <c r="L339" s="41"/>
      <c r="M339" s="196"/>
      <c r="N339" s="197"/>
      <c r="O339" s="66"/>
      <c r="P339" s="66"/>
      <c r="Q339" s="66"/>
      <c r="R339" s="66"/>
      <c r="S339" s="66"/>
      <c r="T339" s="67"/>
      <c r="U339" s="36"/>
      <c r="V339" s="36"/>
      <c r="W339" s="36"/>
      <c r="X339" s="36"/>
      <c r="Y339" s="36"/>
      <c r="Z339" s="36"/>
      <c r="AA339" s="36"/>
      <c r="AB339" s="36"/>
      <c r="AC339" s="36"/>
      <c r="AD339" s="36"/>
      <c r="AE339" s="36"/>
      <c r="AT339" s="19" t="s">
        <v>180</v>
      </c>
      <c r="AU339" s="19" t="s">
        <v>82</v>
      </c>
    </row>
    <row r="340" spans="1:65" s="2" customFormat="1" ht="11.25">
      <c r="A340" s="36"/>
      <c r="B340" s="37"/>
      <c r="C340" s="38"/>
      <c r="D340" s="198" t="s">
        <v>182</v>
      </c>
      <c r="E340" s="38"/>
      <c r="F340" s="199" t="s">
        <v>474</v>
      </c>
      <c r="G340" s="38"/>
      <c r="H340" s="38"/>
      <c r="I340" s="195"/>
      <c r="J340" s="38"/>
      <c r="K340" s="38"/>
      <c r="L340" s="41"/>
      <c r="M340" s="196"/>
      <c r="N340" s="197"/>
      <c r="O340" s="66"/>
      <c r="P340" s="66"/>
      <c r="Q340" s="66"/>
      <c r="R340" s="66"/>
      <c r="S340" s="66"/>
      <c r="T340" s="67"/>
      <c r="U340" s="36"/>
      <c r="V340" s="36"/>
      <c r="W340" s="36"/>
      <c r="X340" s="36"/>
      <c r="Y340" s="36"/>
      <c r="Z340" s="36"/>
      <c r="AA340" s="36"/>
      <c r="AB340" s="36"/>
      <c r="AC340" s="36"/>
      <c r="AD340" s="36"/>
      <c r="AE340" s="36"/>
      <c r="AT340" s="19" t="s">
        <v>182</v>
      </c>
      <c r="AU340" s="19" t="s">
        <v>82</v>
      </c>
    </row>
    <row r="341" spans="1:65" s="13" customFormat="1" ht="11.25">
      <c r="B341" s="200"/>
      <c r="C341" s="201"/>
      <c r="D341" s="193" t="s">
        <v>184</v>
      </c>
      <c r="E341" s="202" t="s">
        <v>19</v>
      </c>
      <c r="F341" s="203" t="s">
        <v>460</v>
      </c>
      <c r="G341" s="201"/>
      <c r="H341" s="202" t="s">
        <v>19</v>
      </c>
      <c r="I341" s="204"/>
      <c r="J341" s="201"/>
      <c r="K341" s="201"/>
      <c r="L341" s="205"/>
      <c r="M341" s="206"/>
      <c r="N341" s="207"/>
      <c r="O341" s="207"/>
      <c r="P341" s="207"/>
      <c r="Q341" s="207"/>
      <c r="R341" s="207"/>
      <c r="S341" s="207"/>
      <c r="T341" s="208"/>
      <c r="AT341" s="209" t="s">
        <v>184</v>
      </c>
      <c r="AU341" s="209" t="s">
        <v>82</v>
      </c>
      <c r="AV341" s="13" t="s">
        <v>80</v>
      </c>
      <c r="AW341" s="13" t="s">
        <v>35</v>
      </c>
      <c r="AX341" s="13" t="s">
        <v>73</v>
      </c>
      <c r="AY341" s="209" t="s">
        <v>171</v>
      </c>
    </row>
    <row r="342" spans="1:65" s="14" customFormat="1" ht="11.25">
      <c r="B342" s="210"/>
      <c r="C342" s="211"/>
      <c r="D342" s="193" t="s">
        <v>184</v>
      </c>
      <c r="E342" s="212" t="s">
        <v>19</v>
      </c>
      <c r="F342" s="213" t="s">
        <v>475</v>
      </c>
      <c r="G342" s="211"/>
      <c r="H342" s="214">
        <v>6</v>
      </c>
      <c r="I342" s="215"/>
      <c r="J342" s="211"/>
      <c r="K342" s="211"/>
      <c r="L342" s="216"/>
      <c r="M342" s="217"/>
      <c r="N342" s="218"/>
      <c r="O342" s="218"/>
      <c r="P342" s="218"/>
      <c r="Q342" s="218"/>
      <c r="R342" s="218"/>
      <c r="S342" s="218"/>
      <c r="T342" s="219"/>
      <c r="AT342" s="220" t="s">
        <v>184</v>
      </c>
      <c r="AU342" s="220" t="s">
        <v>82</v>
      </c>
      <c r="AV342" s="14" t="s">
        <v>82</v>
      </c>
      <c r="AW342" s="14" t="s">
        <v>35</v>
      </c>
      <c r="AX342" s="14" t="s">
        <v>73</v>
      </c>
      <c r="AY342" s="220" t="s">
        <v>171</v>
      </c>
    </row>
    <row r="343" spans="1:65" s="15" customFormat="1" ht="11.25">
      <c r="B343" s="221"/>
      <c r="C343" s="222"/>
      <c r="D343" s="193" t="s">
        <v>184</v>
      </c>
      <c r="E343" s="223" t="s">
        <v>19</v>
      </c>
      <c r="F343" s="224" t="s">
        <v>189</v>
      </c>
      <c r="G343" s="222"/>
      <c r="H343" s="225">
        <v>6</v>
      </c>
      <c r="I343" s="226"/>
      <c r="J343" s="222"/>
      <c r="K343" s="222"/>
      <c r="L343" s="227"/>
      <c r="M343" s="228"/>
      <c r="N343" s="229"/>
      <c r="O343" s="229"/>
      <c r="P343" s="229"/>
      <c r="Q343" s="229"/>
      <c r="R343" s="229"/>
      <c r="S343" s="229"/>
      <c r="T343" s="230"/>
      <c r="AT343" s="231" t="s">
        <v>184</v>
      </c>
      <c r="AU343" s="231" t="s">
        <v>82</v>
      </c>
      <c r="AV343" s="15" t="s">
        <v>178</v>
      </c>
      <c r="AW343" s="15" t="s">
        <v>35</v>
      </c>
      <c r="AX343" s="15" t="s">
        <v>80</v>
      </c>
      <c r="AY343" s="231" t="s">
        <v>171</v>
      </c>
    </row>
    <row r="344" spans="1:65" s="2" customFormat="1" ht="16.5" customHeight="1">
      <c r="A344" s="36"/>
      <c r="B344" s="37"/>
      <c r="C344" s="180" t="s">
        <v>476</v>
      </c>
      <c r="D344" s="180" t="s">
        <v>173</v>
      </c>
      <c r="E344" s="181" t="s">
        <v>477</v>
      </c>
      <c r="F344" s="182" t="s">
        <v>478</v>
      </c>
      <c r="G344" s="183" t="s">
        <v>176</v>
      </c>
      <c r="H344" s="184">
        <v>6</v>
      </c>
      <c r="I344" s="185"/>
      <c r="J344" s="186">
        <f>ROUND(I344*H344,2)</f>
        <v>0</v>
      </c>
      <c r="K344" s="182" t="s">
        <v>177</v>
      </c>
      <c r="L344" s="41"/>
      <c r="M344" s="187" t="s">
        <v>19</v>
      </c>
      <c r="N344" s="188" t="s">
        <v>44</v>
      </c>
      <c r="O344" s="66"/>
      <c r="P344" s="189">
        <f>O344*H344</f>
        <v>0</v>
      </c>
      <c r="Q344" s="189">
        <v>2.0000000000000002E-5</v>
      </c>
      <c r="R344" s="189">
        <f>Q344*H344</f>
        <v>1.2000000000000002E-4</v>
      </c>
      <c r="S344" s="189">
        <v>0</v>
      </c>
      <c r="T344" s="190">
        <f>S344*H344</f>
        <v>0</v>
      </c>
      <c r="U344" s="36"/>
      <c r="V344" s="36"/>
      <c r="W344" s="36"/>
      <c r="X344" s="36"/>
      <c r="Y344" s="36"/>
      <c r="Z344" s="36"/>
      <c r="AA344" s="36"/>
      <c r="AB344" s="36"/>
      <c r="AC344" s="36"/>
      <c r="AD344" s="36"/>
      <c r="AE344" s="36"/>
      <c r="AR344" s="191" t="s">
        <v>178</v>
      </c>
      <c r="AT344" s="191" t="s">
        <v>173</v>
      </c>
      <c r="AU344" s="191" t="s">
        <v>82</v>
      </c>
      <c r="AY344" s="19" t="s">
        <v>171</v>
      </c>
      <c r="BE344" s="192">
        <f>IF(N344="základní",J344,0)</f>
        <v>0</v>
      </c>
      <c r="BF344" s="192">
        <f>IF(N344="snížená",J344,0)</f>
        <v>0</v>
      </c>
      <c r="BG344" s="192">
        <f>IF(N344="zákl. přenesená",J344,0)</f>
        <v>0</v>
      </c>
      <c r="BH344" s="192">
        <f>IF(N344="sníž. přenesená",J344,0)</f>
        <v>0</v>
      </c>
      <c r="BI344" s="192">
        <f>IF(N344="nulová",J344,0)</f>
        <v>0</v>
      </c>
      <c r="BJ344" s="19" t="s">
        <v>80</v>
      </c>
      <c r="BK344" s="192">
        <f>ROUND(I344*H344,2)</f>
        <v>0</v>
      </c>
      <c r="BL344" s="19" t="s">
        <v>178</v>
      </c>
      <c r="BM344" s="191" t="s">
        <v>479</v>
      </c>
    </row>
    <row r="345" spans="1:65" s="2" customFormat="1" ht="11.25">
      <c r="A345" s="36"/>
      <c r="B345" s="37"/>
      <c r="C345" s="38"/>
      <c r="D345" s="193" t="s">
        <v>180</v>
      </c>
      <c r="E345" s="38"/>
      <c r="F345" s="194" t="s">
        <v>480</v>
      </c>
      <c r="G345" s="38"/>
      <c r="H345" s="38"/>
      <c r="I345" s="195"/>
      <c r="J345" s="38"/>
      <c r="K345" s="38"/>
      <c r="L345" s="41"/>
      <c r="M345" s="196"/>
      <c r="N345" s="197"/>
      <c r="O345" s="66"/>
      <c r="P345" s="66"/>
      <c r="Q345" s="66"/>
      <c r="R345" s="66"/>
      <c r="S345" s="66"/>
      <c r="T345" s="67"/>
      <c r="U345" s="36"/>
      <c r="V345" s="36"/>
      <c r="W345" s="36"/>
      <c r="X345" s="36"/>
      <c r="Y345" s="36"/>
      <c r="Z345" s="36"/>
      <c r="AA345" s="36"/>
      <c r="AB345" s="36"/>
      <c r="AC345" s="36"/>
      <c r="AD345" s="36"/>
      <c r="AE345" s="36"/>
      <c r="AT345" s="19" t="s">
        <v>180</v>
      </c>
      <c r="AU345" s="19" t="s">
        <v>82</v>
      </c>
    </row>
    <row r="346" spans="1:65" s="2" customFormat="1" ht="11.25">
      <c r="A346" s="36"/>
      <c r="B346" s="37"/>
      <c r="C346" s="38"/>
      <c r="D346" s="198" t="s">
        <v>182</v>
      </c>
      <c r="E346" s="38"/>
      <c r="F346" s="199" t="s">
        <v>481</v>
      </c>
      <c r="G346" s="38"/>
      <c r="H346" s="38"/>
      <c r="I346" s="195"/>
      <c r="J346" s="38"/>
      <c r="K346" s="38"/>
      <c r="L346" s="41"/>
      <c r="M346" s="196"/>
      <c r="N346" s="197"/>
      <c r="O346" s="66"/>
      <c r="P346" s="66"/>
      <c r="Q346" s="66"/>
      <c r="R346" s="66"/>
      <c r="S346" s="66"/>
      <c r="T346" s="67"/>
      <c r="U346" s="36"/>
      <c r="V346" s="36"/>
      <c r="W346" s="36"/>
      <c r="X346" s="36"/>
      <c r="Y346" s="36"/>
      <c r="Z346" s="36"/>
      <c r="AA346" s="36"/>
      <c r="AB346" s="36"/>
      <c r="AC346" s="36"/>
      <c r="AD346" s="36"/>
      <c r="AE346" s="36"/>
      <c r="AT346" s="19" t="s">
        <v>182</v>
      </c>
      <c r="AU346" s="19" t="s">
        <v>82</v>
      </c>
    </row>
    <row r="347" spans="1:65" s="2" customFormat="1" ht="24.2" customHeight="1">
      <c r="A347" s="36"/>
      <c r="B347" s="37"/>
      <c r="C347" s="180" t="s">
        <v>482</v>
      </c>
      <c r="D347" s="180" t="s">
        <v>173</v>
      </c>
      <c r="E347" s="181" t="s">
        <v>483</v>
      </c>
      <c r="F347" s="182" t="s">
        <v>484</v>
      </c>
      <c r="G347" s="183" t="s">
        <v>220</v>
      </c>
      <c r="H347" s="184">
        <v>5.173</v>
      </c>
      <c r="I347" s="185"/>
      <c r="J347" s="186">
        <f>ROUND(I347*H347,2)</f>
        <v>0</v>
      </c>
      <c r="K347" s="182" t="s">
        <v>177</v>
      </c>
      <c r="L347" s="41"/>
      <c r="M347" s="187" t="s">
        <v>19</v>
      </c>
      <c r="N347" s="188" t="s">
        <v>44</v>
      </c>
      <c r="O347" s="66"/>
      <c r="P347" s="189">
        <f>O347*H347</f>
        <v>0</v>
      </c>
      <c r="Q347" s="189">
        <v>7.9549999999999996E-2</v>
      </c>
      <c r="R347" s="189">
        <f>Q347*H347</f>
        <v>0.41151214999999997</v>
      </c>
      <c r="S347" s="189">
        <v>0</v>
      </c>
      <c r="T347" s="190">
        <f>S347*H347</f>
        <v>0</v>
      </c>
      <c r="U347" s="36"/>
      <c r="V347" s="36"/>
      <c r="W347" s="36"/>
      <c r="X347" s="36"/>
      <c r="Y347" s="36"/>
      <c r="Z347" s="36"/>
      <c r="AA347" s="36"/>
      <c r="AB347" s="36"/>
      <c r="AC347" s="36"/>
      <c r="AD347" s="36"/>
      <c r="AE347" s="36"/>
      <c r="AR347" s="191" t="s">
        <v>178</v>
      </c>
      <c r="AT347" s="191" t="s">
        <v>173</v>
      </c>
      <c r="AU347" s="191" t="s">
        <v>82</v>
      </c>
      <c r="AY347" s="19" t="s">
        <v>171</v>
      </c>
      <c r="BE347" s="192">
        <f>IF(N347="základní",J347,0)</f>
        <v>0</v>
      </c>
      <c r="BF347" s="192">
        <f>IF(N347="snížená",J347,0)</f>
        <v>0</v>
      </c>
      <c r="BG347" s="192">
        <f>IF(N347="zákl. přenesená",J347,0)</f>
        <v>0</v>
      </c>
      <c r="BH347" s="192">
        <f>IF(N347="sníž. přenesená",J347,0)</f>
        <v>0</v>
      </c>
      <c r="BI347" s="192">
        <f>IF(N347="nulová",J347,0)</f>
        <v>0</v>
      </c>
      <c r="BJ347" s="19" t="s">
        <v>80</v>
      </c>
      <c r="BK347" s="192">
        <f>ROUND(I347*H347,2)</f>
        <v>0</v>
      </c>
      <c r="BL347" s="19" t="s">
        <v>178</v>
      </c>
      <c r="BM347" s="191" t="s">
        <v>485</v>
      </c>
    </row>
    <row r="348" spans="1:65" s="2" customFormat="1" ht="19.5">
      <c r="A348" s="36"/>
      <c r="B348" s="37"/>
      <c r="C348" s="38"/>
      <c r="D348" s="193" t="s">
        <v>180</v>
      </c>
      <c r="E348" s="38"/>
      <c r="F348" s="194" t="s">
        <v>486</v>
      </c>
      <c r="G348" s="38"/>
      <c r="H348" s="38"/>
      <c r="I348" s="195"/>
      <c r="J348" s="38"/>
      <c r="K348" s="38"/>
      <c r="L348" s="41"/>
      <c r="M348" s="196"/>
      <c r="N348" s="197"/>
      <c r="O348" s="66"/>
      <c r="P348" s="66"/>
      <c r="Q348" s="66"/>
      <c r="R348" s="66"/>
      <c r="S348" s="66"/>
      <c r="T348" s="67"/>
      <c r="U348" s="36"/>
      <c r="V348" s="36"/>
      <c r="W348" s="36"/>
      <c r="X348" s="36"/>
      <c r="Y348" s="36"/>
      <c r="Z348" s="36"/>
      <c r="AA348" s="36"/>
      <c r="AB348" s="36"/>
      <c r="AC348" s="36"/>
      <c r="AD348" s="36"/>
      <c r="AE348" s="36"/>
      <c r="AT348" s="19" t="s">
        <v>180</v>
      </c>
      <c r="AU348" s="19" t="s">
        <v>82</v>
      </c>
    </row>
    <row r="349" spans="1:65" s="2" customFormat="1" ht="11.25">
      <c r="A349" s="36"/>
      <c r="B349" s="37"/>
      <c r="C349" s="38"/>
      <c r="D349" s="198" t="s">
        <v>182</v>
      </c>
      <c r="E349" s="38"/>
      <c r="F349" s="199" t="s">
        <v>487</v>
      </c>
      <c r="G349" s="38"/>
      <c r="H349" s="38"/>
      <c r="I349" s="195"/>
      <c r="J349" s="38"/>
      <c r="K349" s="38"/>
      <c r="L349" s="41"/>
      <c r="M349" s="196"/>
      <c r="N349" s="197"/>
      <c r="O349" s="66"/>
      <c r="P349" s="66"/>
      <c r="Q349" s="66"/>
      <c r="R349" s="66"/>
      <c r="S349" s="66"/>
      <c r="T349" s="67"/>
      <c r="U349" s="36"/>
      <c r="V349" s="36"/>
      <c r="W349" s="36"/>
      <c r="X349" s="36"/>
      <c r="Y349" s="36"/>
      <c r="Z349" s="36"/>
      <c r="AA349" s="36"/>
      <c r="AB349" s="36"/>
      <c r="AC349" s="36"/>
      <c r="AD349" s="36"/>
      <c r="AE349" s="36"/>
      <c r="AT349" s="19" t="s">
        <v>182</v>
      </c>
      <c r="AU349" s="19" t="s">
        <v>82</v>
      </c>
    </row>
    <row r="350" spans="1:65" s="13" customFormat="1" ht="22.5">
      <c r="B350" s="200"/>
      <c r="C350" s="201"/>
      <c r="D350" s="193" t="s">
        <v>184</v>
      </c>
      <c r="E350" s="202" t="s">
        <v>19</v>
      </c>
      <c r="F350" s="203" t="s">
        <v>488</v>
      </c>
      <c r="G350" s="201"/>
      <c r="H350" s="202" t="s">
        <v>19</v>
      </c>
      <c r="I350" s="204"/>
      <c r="J350" s="201"/>
      <c r="K350" s="201"/>
      <c r="L350" s="205"/>
      <c r="M350" s="206"/>
      <c r="N350" s="207"/>
      <c r="O350" s="207"/>
      <c r="P350" s="207"/>
      <c r="Q350" s="207"/>
      <c r="R350" s="207"/>
      <c r="S350" s="207"/>
      <c r="T350" s="208"/>
      <c r="AT350" s="209" t="s">
        <v>184</v>
      </c>
      <c r="AU350" s="209" t="s">
        <v>82</v>
      </c>
      <c r="AV350" s="13" t="s">
        <v>80</v>
      </c>
      <c r="AW350" s="13" t="s">
        <v>35</v>
      </c>
      <c r="AX350" s="13" t="s">
        <v>73</v>
      </c>
      <c r="AY350" s="209" t="s">
        <v>171</v>
      </c>
    </row>
    <row r="351" spans="1:65" s="14" customFormat="1" ht="11.25">
      <c r="B351" s="210"/>
      <c r="C351" s="211"/>
      <c r="D351" s="193" t="s">
        <v>184</v>
      </c>
      <c r="E351" s="212" t="s">
        <v>19</v>
      </c>
      <c r="F351" s="213" t="s">
        <v>489</v>
      </c>
      <c r="G351" s="211"/>
      <c r="H351" s="214">
        <v>5.173</v>
      </c>
      <c r="I351" s="215"/>
      <c r="J351" s="211"/>
      <c r="K351" s="211"/>
      <c r="L351" s="216"/>
      <c r="M351" s="217"/>
      <c r="N351" s="218"/>
      <c r="O351" s="218"/>
      <c r="P351" s="218"/>
      <c r="Q351" s="218"/>
      <c r="R351" s="218"/>
      <c r="S351" s="218"/>
      <c r="T351" s="219"/>
      <c r="AT351" s="220" t="s">
        <v>184</v>
      </c>
      <c r="AU351" s="220" t="s">
        <v>82</v>
      </c>
      <c r="AV351" s="14" t="s">
        <v>82</v>
      </c>
      <c r="AW351" s="14" t="s">
        <v>35</v>
      </c>
      <c r="AX351" s="14" t="s">
        <v>73</v>
      </c>
      <c r="AY351" s="220" t="s">
        <v>171</v>
      </c>
    </row>
    <row r="352" spans="1:65" s="15" customFormat="1" ht="11.25">
      <c r="B352" s="221"/>
      <c r="C352" s="222"/>
      <c r="D352" s="193" t="s">
        <v>184</v>
      </c>
      <c r="E352" s="223" t="s">
        <v>19</v>
      </c>
      <c r="F352" s="224" t="s">
        <v>189</v>
      </c>
      <c r="G352" s="222"/>
      <c r="H352" s="225">
        <v>5.173</v>
      </c>
      <c r="I352" s="226"/>
      <c r="J352" s="222"/>
      <c r="K352" s="222"/>
      <c r="L352" s="227"/>
      <c r="M352" s="228"/>
      <c r="N352" s="229"/>
      <c r="O352" s="229"/>
      <c r="P352" s="229"/>
      <c r="Q352" s="229"/>
      <c r="R352" s="229"/>
      <c r="S352" s="229"/>
      <c r="T352" s="230"/>
      <c r="AT352" s="231" t="s">
        <v>184</v>
      </c>
      <c r="AU352" s="231" t="s">
        <v>82</v>
      </c>
      <c r="AV352" s="15" t="s">
        <v>178</v>
      </c>
      <c r="AW352" s="15" t="s">
        <v>35</v>
      </c>
      <c r="AX352" s="15" t="s">
        <v>80</v>
      </c>
      <c r="AY352" s="231" t="s">
        <v>171</v>
      </c>
    </row>
    <row r="353" spans="1:65" s="2" customFormat="1" ht="16.5" customHeight="1">
      <c r="A353" s="36"/>
      <c r="B353" s="37"/>
      <c r="C353" s="232" t="s">
        <v>490</v>
      </c>
      <c r="D353" s="232" t="s">
        <v>335</v>
      </c>
      <c r="E353" s="233" t="s">
        <v>491</v>
      </c>
      <c r="F353" s="234" t="s">
        <v>492</v>
      </c>
      <c r="G353" s="235" t="s">
        <v>493</v>
      </c>
      <c r="H353" s="236">
        <v>7</v>
      </c>
      <c r="I353" s="237"/>
      <c r="J353" s="238">
        <f>ROUND(I353*H353,2)</f>
        <v>0</v>
      </c>
      <c r="K353" s="234" t="s">
        <v>19</v>
      </c>
      <c r="L353" s="239"/>
      <c r="M353" s="240" t="s">
        <v>19</v>
      </c>
      <c r="N353" s="241" t="s">
        <v>44</v>
      </c>
      <c r="O353" s="66"/>
      <c r="P353" s="189">
        <f>O353*H353</f>
        <v>0</v>
      </c>
      <c r="Q353" s="189">
        <v>1.8109999999999999</v>
      </c>
      <c r="R353" s="189">
        <f>Q353*H353</f>
        <v>12.677</v>
      </c>
      <c r="S353" s="189">
        <v>0</v>
      </c>
      <c r="T353" s="190">
        <f>S353*H353</f>
        <v>0</v>
      </c>
      <c r="U353" s="36"/>
      <c r="V353" s="36"/>
      <c r="W353" s="36"/>
      <c r="X353" s="36"/>
      <c r="Y353" s="36"/>
      <c r="Z353" s="36"/>
      <c r="AA353" s="36"/>
      <c r="AB353" s="36"/>
      <c r="AC353" s="36"/>
      <c r="AD353" s="36"/>
      <c r="AE353" s="36"/>
      <c r="AR353" s="191" t="s">
        <v>242</v>
      </c>
      <c r="AT353" s="191" t="s">
        <v>335</v>
      </c>
      <c r="AU353" s="191" t="s">
        <v>82</v>
      </c>
      <c r="AY353" s="19" t="s">
        <v>171</v>
      </c>
      <c r="BE353" s="192">
        <f>IF(N353="základní",J353,0)</f>
        <v>0</v>
      </c>
      <c r="BF353" s="192">
        <f>IF(N353="snížená",J353,0)</f>
        <v>0</v>
      </c>
      <c r="BG353" s="192">
        <f>IF(N353="zákl. přenesená",J353,0)</f>
        <v>0</v>
      </c>
      <c r="BH353" s="192">
        <f>IF(N353="sníž. přenesená",J353,0)</f>
        <v>0</v>
      </c>
      <c r="BI353" s="192">
        <f>IF(N353="nulová",J353,0)</f>
        <v>0</v>
      </c>
      <c r="BJ353" s="19" t="s">
        <v>80</v>
      </c>
      <c r="BK353" s="192">
        <f>ROUND(I353*H353,2)</f>
        <v>0</v>
      </c>
      <c r="BL353" s="19" t="s">
        <v>178</v>
      </c>
      <c r="BM353" s="191" t="s">
        <v>494</v>
      </c>
    </row>
    <row r="354" spans="1:65" s="2" customFormat="1" ht="11.25">
      <c r="A354" s="36"/>
      <c r="B354" s="37"/>
      <c r="C354" s="38"/>
      <c r="D354" s="193" t="s">
        <v>180</v>
      </c>
      <c r="E354" s="38"/>
      <c r="F354" s="194" t="s">
        <v>492</v>
      </c>
      <c r="G354" s="38"/>
      <c r="H354" s="38"/>
      <c r="I354" s="195"/>
      <c r="J354" s="38"/>
      <c r="K354" s="38"/>
      <c r="L354" s="41"/>
      <c r="M354" s="196"/>
      <c r="N354" s="197"/>
      <c r="O354" s="66"/>
      <c r="P354" s="66"/>
      <c r="Q354" s="66"/>
      <c r="R354" s="66"/>
      <c r="S354" s="66"/>
      <c r="T354" s="67"/>
      <c r="U354" s="36"/>
      <c r="V354" s="36"/>
      <c r="W354" s="36"/>
      <c r="X354" s="36"/>
      <c r="Y354" s="36"/>
      <c r="Z354" s="36"/>
      <c r="AA354" s="36"/>
      <c r="AB354" s="36"/>
      <c r="AC354" s="36"/>
      <c r="AD354" s="36"/>
      <c r="AE354" s="36"/>
      <c r="AT354" s="19" t="s">
        <v>180</v>
      </c>
      <c r="AU354" s="19" t="s">
        <v>82</v>
      </c>
    </row>
    <row r="355" spans="1:65" s="2" customFormat="1" ht="16.5" customHeight="1">
      <c r="A355" s="36"/>
      <c r="B355" s="37"/>
      <c r="C355" s="180" t="s">
        <v>495</v>
      </c>
      <c r="D355" s="180" t="s">
        <v>173</v>
      </c>
      <c r="E355" s="181" t="s">
        <v>496</v>
      </c>
      <c r="F355" s="182" t="s">
        <v>497</v>
      </c>
      <c r="G355" s="183" t="s">
        <v>220</v>
      </c>
      <c r="H355" s="184">
        <v>5.3639999999999999</v>
      </c>
      <c r="I355" s="185"/>
      <c r="J355" s="186">
        <f>ROUND(I355*H355,2)</f>
        <v>0</v>
      </c>
      <c r="K355" s="182" t="s">
        <v>177</v>
      </c>
      <c r="L355" s="41"/>
      <c r="M355" s="187" t="s">
        <v>19</v>
      </c>
      <c r="N355" s="188" t="s">
        <v>44</v>
      </c>
      <c r="O355" s="66"/>
      <c r="P355" s="189">
        <f>O355*H355</f>
        <v>0</v>
      </c>
      <c r="Q355" s="189">
        <v>2.5020899999999999</v>
      </c>
      <c r="R355" s="189">
        <f>Q355*H355</f>
        <v>13.421210759999999</v>
      </c>
      <c r="S355" s="189">
        <v>0</v>
      </c>
      <c r="T355" s="190">
        <f>S355*H355</f>
        <v>0</v>
      </c>
      <c r="U355" s="36"/>
      <c r="V355" s="36"/>
      <c r="W355" s="36"/>
      <c r="X355" s="36"/>
      <c r="Y355" s="36"/>
      <c r="Z355" s="36"/>
      <c r="AA355" s="36"/>
      <c r="AB355" s="36"/>
      <c r="AC355" s="36"/>
      <c r="AD355" s="36"/>
      <c r="AE355" s="36"/>
      <c r="AR355" s="191" t="s">
        <v>178</v>
      </c>
      <c r="AT355" s="191" t="s">
        <v>173</v>
      </c>
      <c r="AU355" s="191" t="s">
        <v>82</v>
      </c>
      <c r="AY355" s="19" t="s">
        <v>171</v>
      </c>
      <c r="BE355" s="192">
        <f>IF(N355="základní",J355,0)</f>
        <v>0</v>
      </c>
      <c r="BF355" s="192">
        <f>IF(N355="snížená",J355,0)</f>
        <v>0</v>
      </c>
      <c r="BG355" s="192">
        <f>IF(N355="zákl. přenesená",J355,0)</f>
        <v>0</v>
      </c>
      <c r="BH355" s="192">
        <f>IF(N355="sníž. přenesená",J355,0)</f>
        <v>0</v>
      </c>
      <c r="BI355" s="192">
        <f>IF(N355="nulová",J355,0)</f>
        <v>0</v>
      </c>
      <c r="BJ355" s="19" t="s">
        <v>80</v>
      </c>
      <c r="BK355" s="192">
        <f>ROUND(I355*H355,2)</f>
        <v>0</v>
      </c>
      <c r="BL355" s="19" t="s">
        <v>178</v>
      </c>
      <c r="BM355" s="191" t="s">
        <v>498</v>
      </c>
    </row>
    <row r="356" spans="1:65" s="2" customFormat="1" ht="11.25">
      <c r="A356" s="36"/>
      <c r="B356" s="37"/>
      <c r="C356" s="38"/>
      <c r="D356" s="193" t="s">
        <v>180</v>
      </c>
      <c r="E356" s="38"/>
      <c r="F356" s="194" t="s">
        <v>499</v>
      </c>
      <c r="G356" s="38"/>
      <c r="H356" s="38"/>
      <c r="I356" s="195"/>
      <c r="J356" s="38"/>
      <c r="K356" s="38"/>
      <c r="L356" s="41"/>
      <c r="M356" s="196"/>
      <c r="N356" s="197"/>
      <c r="O356" s="66"/>
      <c r="P356" s="66"/>
      <c r="Q356" s="66"/>
      <c r="R356" s="66"/>
      <c r="S356" s="66"/>
      <c r="T356" s="67"/>
      <c r="U356" s="36"/>
      <c r="V356" s="36"/>
      <c r="W356" s="36"/>
      <c r="X356" s="36"/>
      <c r="Y356" s="36"/>
      <c r="Z356" s="36"/>
      <c r="AA356" s="36"/>
      <c r="AB356" s="36"/>
      <c r="AC356" s="36"/>
      <c r="AD356" s="36"/>
      <c r="AE356" s="36"/>
      <c r="AT356" s="19" t="s">
        <v>180</v>
      </c>
      <c r="AU356" s="19" t="s">
        <v>82</v>
      </c>
    </row>
    <row r="357" spans="1:65" s="2" customFormat="1" ht="11.25">
      <c r="A357" s="36"/>
      <c r="B357" s="37"/>
      <c r="C357" s="38"/>
      <c r="D357" s="198" t="s">
        <v>182</v>
      </c>
      <c r="E357" s="38"/>
      <c r="F357" s="199" t="s">
        <v>500</v>
      </c>
      <c r="G357" s="38"/>
      <c r="H357" s="38"/>
      <c r="I357" s="195"/>
      <c r="J357" s="38"/>
      <c r="K357" s="38"/>
      <c r="L357" s="41"/>
      <c r="M357" s="196"/>
      <c r="N357" s="197"/>
      <c r="O357" s="66"/>
      <c r="P357" s="66"/>
      <c r="Q357" s="66"/>
      <c r="R357" s="66"/>
      <c r="S357" s="66"/>
      <c r="T357" s="67"/>
      <c r="U357" s="36"/>
      <c r="V357" s="36"/>
      <c r="W357" s="36"/>
      <c r="X357" s="36"/>
      <c r="Y357" s="36"/>
      <c r="Z357" s="36"/>
      <c r="AA357" s="36"/>
      <c r="AB357" s="36"/>
      <c r="AC357" s="36"/>
      <c r="AD357" s="36"/>
      <c r="AE357" s="36"/>
      <c r="AT357" s="19" t="s">
        <v>182</v>
      </c>
      <c r="AU357" s="19" t="s">
        <v>82</v>
      </c>
    </row>
    <row r="358" spans="1:65" s="13" customFormat="1" ht="11.25">
      <c r="B358" s="200"/>
      <c r="C358" s="201"/>
      <c r="D358" s="193" t="s">
        <v>184</v>
      </c>
      <c r="E358" s="202" t="s">
        <v>19</v>
      </c>
      <c r="F358" s="203" t="s">
        <v>501</v>
      </c>
      <c r="G358" s="201"/>
      <c r="H358" s="202" t="s">
        <v>19</v>
      </c>
      <c r="I358" s="204"/>
      <c r="J358" s="201"/>
      <c r="K358" s="201"/>
      <c r="L358" s="205"/>
      <c r="M358" s="206"/>
      <c r="N358" s="207"/>
      <c r="O358" s="207"/>
      <c r="P358" s="207"/>
      <c r="Q358" s="207"/>
      <c r="R358" s="207"/>
      <c r="S358" s="207"/>
      <c r="T358" s="208"/>
      <c r="AT358" s="209" t="s">
        <v>184</v>
      </c>
      <c r="AU358" s="209" t="s">
        <v>82</v>
      </c>
      <c r="AV358" s="13" t="s">
        <v>80</v>
      </c>
      <c r="AW358" s="13" t="s">
        <v>35</v>
      </c>
      <c r="AX358" s="13" t="s">
        <v>73</v>
      </c>
      <c r="AY358" s="209" t="s">
        <v>171</v>
      </c>
    </row>
    <row r="359" spans="1:65" s="13" customFormat="1" ht="11.25">
      <c r="B359" s="200"/>
      <c r="C359" s="201"/>
      <c r="D359" s="193" t="s">
        <v>184</v>
      </c>
      <c r="E359" s="202" t="s">
        <v>19</v>
      </c>
      <c r="F359" s="203" t="s">
        <v>331</v>
      </c>
      <c r="G359" s="201"/>
      <c r="H359" s="202" t="s">
        <v>19</v>
      </c>
      <c r="I359" s="204"/>
      <c r="J359" s="201"/>
      <c r="K359" s="201"/>
      <c r="L359" s="205"/>
      <c r="M359" s="206"/>
      <c r="N359" s="207"/>
      <c r="O359" s="207"/>
      <c r="P359" s="207"/>
      <c r="Q359" s="207"/>
      <c r="R359" s="207"/>
      <c r="S359" s="207"/>
      <c r="T359" s="208"/>
      <c r="AT359" s="209" t="s">
        <v>184</v>
      </c>
      <c r="AU359" s="209" t="s">
        <v>82</v>
      </c>
      <c r="AV359" s="13" t="s">
        <v>80</v>
      </c>
      <c r="AW359" s="13" t="s">
        <v>35</v>
      </c>
      <c r="AX359" s="13" t="s">
        <v>73</v>
      </c>
      <c r="AY359" s="209" t="s">
        <v>171</v>
      </c>
    </row>
    <row r="360" spans="1:65" s="14" customFormat="1" ht="11.25">
      <c r="B360" s="210"/>
      <c r="C360" s="211"/>
      <c r="D360" s="193" t="s">
        <v>184</v>
      </c>
      <c r="E360" s="212" t="s">
        <v>19</v>
      </c>
      <c r="F360" s="213" t="s">
        <v>502</v>
      </c>
      <c r="G360" s="211"/>
      <c r="H360" s="214">
        <v>2.6019999999999999</v>
      </c>
      <c r="I360" s="215"/>
      <c r="J360" s="211"/>
      <c r="K360" s="211"/>
      <c r="L360" s="216"/>
      <c r="M360" s="217"/>
      <c r="N360" s="218"/>
      <c r="O360" s="218"/>
      <c r="P360" s="218"/>
      <c r="Q360" s="218"/>
      <c r="R360" s="218"/>
      <c r="S360" s="218"/>
      <c r="T360" s="219"/>
      <c r="AT360" s="220" t="s">
        <v>184</v>
      </c>
      <c r="AU360" s="220" t="s">
        <v>82</v>
      </c>
      <c r="AV360" s="14" t="s">
        <v>82</v>
      </c>
      <c r="AW360" s="14" t="s">
        <v>35</v>
      </c>
      <c r="AX360" s="14" t="s">
        <v>73</v>
      </c>
      <c r="AY360" s="220" t="s">
        <v>171</v>
      </c>
    </row>
    <row r="361" spans="1:65" s="13" customFormat="1" ht="11.25">
      <c r="B361" s="200"/>
      <c r="C361" s="201"/>
      <c r="D361" s="193" t="s">
        <v>184</v>
      </c>
      <c r="E361" s="202" t="s">
        <v>19</v>
      </c>
      <c r="F361" s="203" t="s">
        <v>333</v>
      </c>
      <c r="G361" s="201"/>
      <c r="H361" s="202" t="s">
        <v>19</v>
      </c>
      <c r="I361" s="204"/>
      <c r="J361" s="201"/>
      <c r="K361" s="201"/>
      <c r="L361" s="205"/>
      <c r="M361" s="206"/>
      <c r="N361" s="207"/>
      <c r="O361" s="207"/>
      <c r="P361" s="207"/>
      <c r="Q361" s="207"/>
      <c r="R361" s="207"/>
      <c r="S361" s="207"/>
      <c r="T361" s="208"/>
      <c r="AT361" s="209" t="s">
        <v>184</v>
      </c>
      <c r="AU361" s="209" t="s">
        <v>82</v>
      </c>
      <c r="AV361" s="13" t="s">
        <v>80</v>
      </c>
      <c r="AW361" s="13" t="s">
        <v>35</v>
      </c>
      <c r="AX361" s="13" t="s">
        <v>73</v>
      </c>
      <c r="AY361" s="209" t="s">
        <v>171</v>
      </c>
    </row>
    <row r="362" spans="1:65" s="14" customFormat="1" ht="11.25">
      <c r="B362" s="210"/>
      <c r="C362" s="211"/>
      <c r="D362" s="193" t="s">
        <v>184</v>
      </c>
      <c r="E362" s="212" t="s">
        <v>19</v>
      </c>
      <c r="F362" s="213" t="s">
        <v>503</v>
      </c>
      <c r="G362" s="211"/>
      <c r="H362" s="214">
        <v>2.762</v>
      </c>
      <c r="I362" s="215"/>
      <c r="J362" s="211"/>
      <c r="K362" s="211"/>
      <c r="L362" s="216"/>
      <c r="M362" s="217"/>
      <c r="N362" s="218"/>
      <c r="O362" s="218"/>
      <c r="P362" s="218"/>
      <c r="Q362" s="218"/>
      <c r="R362" s="218"/>
      <c r="S362" s="218"/>
      <c r="T362" s="219"/>
      <c r="AT362" s="220" t="s">
        <v>184</v>
      </c>
      <c r="AU362" s="220" t="s">
        <v>82</v>
      </c>
      <c r="AV362" s="14" t="s">
        <v>82</v>
      </c>
      <c r="AW362" s="14" t="s">
        <v>35</v>
      </c>
      <c r="AX362" s="14" t="s">
        <v>73</v>
      </c>
      <c r="AY362" s="220" t="s">
        <v>171</v>
      </c>
    </row>
    <row r="363" spans="1:65" s="15" customFormat="1" ht="11.25">
      <c r="B363" s="221"/>
      <c r="C363" s="222"/>
      <c r="D363" s="193" t="s">
        <v>184</v>
      </c>
      <c r="E363" s="223" t="s">
        <v>19</v>
      </c>
      <c r="F363" s="224" t="s">
        <v>189</v>
      </c>
      <c r="G363" s="222"/>
      <c r="H363" s="225">
        <v>5.3639999999999999</v>
      </c>
      <c r="I363" s="226"/>
      <c r="J363" s="222"/>
      <c r="K363" s="222"/>
      <c r="L363" s="227"/>
      <c r="M363" s="228"/>
      <c r="N363" s="229"/>
      <c r="O363" s="229"/>
      <c r="P363" s="229"/>
      <c r="Q363" s="229"/>
      <c r="R363" s="229"/>
      <c r="S363" s="229"/>
      <c r="T363" s="230"/>
      <c r="AT363" s="231" t="s">
        <v>184</v>
      </c>
      <c r="AU363" s="231" t="s">
        <v>82</v>
      </c>
      <c r="AV363" s="15" t="s">
        <v>178</v>
      </c>
      <c r="AW363" s="15" t="s">
        <v>35</v>
      </c>
      <c r="AX363" s="15" t="s">
        <v>80</v>
      </c>
      <c r="AY363" s="231" t="s">
        <v>171</v>
      </c>
    </row>
    <row r="364" spans="1:65" s="2" customFormat="1" ht="24.2" customHeight="1">
      <c r="A364" s="36"/>
      <c r="B364" s="37"/>
      <c r="C364" s="180" t="s">
        <v>504</v>
      </c>
      <c r="D364" s="180" t="s">
        <v>173</v>
      </c>
      <c r="E364" s="181" t="s">
        <v>505</v>
      </c>
      <c r="F364" s="182" t="s">
        <v>506</v>
      </c>
      <c r="G364" s="183" t="s">
        <v>220</v>
      </c>
      <c r="H364" s="184">
        <v>5.3639999999999999</v>
      </c>
      <c r="I364" s="185"/>
      <c r="J364" s="186">
        <f>ROUND(I364*H364,2)</f>
        <v>0</v>
      </c>
      <c r="K364" s="182" t="s">
        <v>177</v>
      </c>
      <c r="L364" s="41"/>
      <c r="M364" s="187" t="s">
        <v>19</v>
      </c>
      <c r="N364" s="188" t="s">
        <v>44</v>
      </c>
      <c r="O364" s="66"/>
      <c r="P364" s="189">
        <f>O364*H364</f>
        <v>0</v>
      </c>
      <c r="Q364" s="189">
        <v>4.8579999999999998E-2</v>
      </c>
      <c r="R364" s="189">
        <f>Q364*H364</f>
        <v>0.26058312</v>
      </c>
      <c r="S364" s="189">
        <v>0</v>
      </c>
      <c r="T364" s="190">
        <f>S364*H364</f>
        <v>0</v>
      </c>
      <c r="U364" s="36"/>
      <c r="V364" s="36"/>
      <c r="W364" s="36"/>
      <c r="X364" s="36"/>
      <c r="Y364" s="36"/>
      <c r="Z364" s="36"/>
      <c r="AA364" s="36"/>
      <c r="AB364" s="36"/>
      <c r="AC364" s="36"/>
      <c r="AD364" s="36"/>
      <c r="AE364" s="36"/>
      <c r="AR364" s="191" t="s">
        <v>178</v>
      </c>
      <c r="AT364" s="191" t="s">
        <v>173</v>
      </c>
      <c r="AU364" s="191" t="s">
        <v>82</v>
      </c>
      <c r="AY364" s="19" t="s">
        <v>171</v>
      </c>
      <c r="BE364" s="192">
        <f>IF(N364="základní",J364,0)</f>
        <v>0</v>
      </c>
      <c r="BF364" s="192">
        <f>IF(N364="snížená",J364,0)</f>
        <v>0</v>
      </c>
      <c r="BG364" s="192">
        <f>IF(N364="zákl. přenesená",J364,0)</f>
        <v>0</v>
      </c>
      <c r="BH364" s="192">
        <f>IF(N364="sníž. přenesená",J364,0)</f>
        <v>0</v>
      </c>
      <c r="BI364" s="192">
        <f>IF(N364="nulová",J364,0)</f>
        <v>0</v>
      </c>
      <c r="BJ364" s="19" t="s">
        <v>80</v>
      </c>
      <c r="BK364" s="192">
        <f>ROUND(I364*H364,2)</f>
        <v>0</v>
      </c>
      <c r="BL364" s="19" t="s">
        <v>178</v>
      </c>
      <c r="BM364" s="191" t="s">
        <v>507</v>
      </c>
    </row>
    <row r="365" spans="1:65" s="2" customFormat="1" ht="19.5">
      <c r="A365" s="36"/>
      <c r="B365" s="37"/>
      <c r="C365" s="38"/>
      <c r="D365" s="193" t="s">
        <v>180</v>
      </c>
      <c r="E365" s="38"/>
      <c r="F365" s="194" t="s">
        <v>508</v>
      </c>
      <c r="G365" s="38"/>
      <c r="H365" s="38"/>
      <c r="I365" s="195"/>
      <c r="J365" s="38"/>
      <c r="K365" s="38"/>
      <c r="L365" s="41"/>
      <c r="M365" s="196"/>
      <c r="N365" s="197"/>
      <c r="O365" s="66"/>
      <c r="P365" s="66"/>
      <c r="Q365" s="66"/>
      <c r="R365" s="66"/>
      <c r="S365" s="66"/>
      <c r="T365" s="67"/>
      <c r="U365" s="36"/>
      <c r="V365" s="36"/>
      <c r="W365" s="36"/>
      <c r="X365" s="36"/>
      <c r="Y365" s="36"/>
      <c r="Z365" s="36"/>
      <c r="AA365" s="36"/>
      <c r="AB365" s="36"/>
      <c r="AC365" s="36"/>
      <c r="AD365" s="36"/>
      <c r="AE365" s="36"/>
      <c r="AT365" s="19" t="s">
        <v>180</v>
      </c>
      <c r="AU365" s="19" t="s">
        <v>82</v>
      </c>
    </row>
    <row r="366" spans="1:65" s="2" customFormat="1" ht="11.25">
      <c r="A366" s="36"/>
      <c r="B366" s="37"/>
      <c r="C366" s="38"/>
      <c r="D366" s="198" t="s">
        <v>182</v>
      </c>
      <c r="E366" s="38"/>
      <c r="F366" s="199" t="s">
        <v>509</v>
      </c>
      <c r="G366" s="38"/>
      <c r="H366" s="38"/>
      <c r="I366" s="195"/>
      <c r="J366" s="38"/>
      <c r="K366" s="38"/>
      <c r="L366" s="41"/>
      <c r="M366" s="196"/>
      <c r="N366" s="197"/>
      <c r="O366" s="66"/>
      <c r="P366" s="66"/>
      <c r="Q366" s="66"/>
      <c r="R366" s="66"/>
      <c r="S366" s="66"/>
      <c r="T366" s="67"/>
      <c r="U366" s="36"/>
      <c r="V366" s="36"/>
      <c r="W366" s="36"/>
      <c r="X366" s="36"/>
      <c r="Y366" s="36"/>
      <c r="Z366" s="36"/>
      <c r="AA366" s="36"/>
      <c r="AB366" s="36"/>
      <c r="AC366" s="36"/>
      <c r="AD366" s="36"/>
      <c r="AE366" s="36"/>
      <c r="AT366" s="19" t="s">
        <v>182</v>
      </c>
      <c r="AU366" s="19" t="s">
        <v>82</v>
      </c>
    </row>
    <row r="367" spans="1:65" s="14" customFormat="1" ht="11.25">
      <c r="B367" s="210"/>
      <c r="C367" s="211"/>
      <c r="D367" s="193" t="s">
        <v>184</v>
      </c>
      <c r="E367" s="212" t="s">
        <v>19</v>
      </c>
      <c r="F367" s="213" t="s">
        <v>510</v>
      </c>
      <c r="G367" s="211"/>
      <c r="H367" s="214">
        <v>5.3639999999999999</v>
      </c>
      <c r="I367" s="215"/>
      <c r="J367" s="211"/>
      <c r="K367" s="211"/>
      <c r="L367" s="216"/>
      <c r="M367" s="217"/>
      <c r="N367" s="218"/>
      <c r="O367" s="218"/>
      <c r="P367" s="218"/>
      <c r="Q367" s="218"/>
      <c r="R367" s="218"/>
      <c r="S367" s="218"/>
      <c r="T367" s="219"/>
      <c r="AT367" s="220" t="s">
        <v>184</v>
      </c>
      <c r="AU367" s="220" t="s">
        <v>82</v>
      </c>
      <c r="AV367" s="14" t="s">
        <v>82</v>
      </c>
      <c r="AW367" s="14" t="s">
        <v>35</v>
      </c>
      <c r="AX367" s="14" t="s">
        <v>73</v>
      </c>
      <c r="AY367" s="220" t="s">
        <v>171</v>
      </c>
    </row>
    <row r="368" spans="1:65" s="15" customFormat="1" ht="11.25">
      <c r="B368" s="221"/>
      <c r="C368" s="222"/>
      <c r="D368" s="193" t="s">
        <v>184</v>
      </c>
      <c r="E368" s="223" t="s">
        <v>19</v>
      </c>
      <c r="F368" s="224" t="s">
        <v>189</v>
      </c>
      <c r="G368" s="222"/>
      <c r="H368" s="225">
        <v>5.3639999999999999</v>
      </c>
      <c r="I368" s="226"/>
      <c r="J368" s="222"/>
      <c r="K368" s="222"/>
      <c r="L368" s="227"/>
      <c r="M368" s="228"/>
      <c r="N368" s="229"/>
      <c r="O368" s="229"/>
      <c r="P368" s="229"/>
      <c r="Q368" s="229"/>
      <c r="R368" s="229"/>
      <c r="S368" s="229"/>
      <c r="T368" s="230"/>
      <c r="AT368" s="231" t="s">
        <v>184</v>
      </c>
      <c r="AU368" s="231" t="s">
        <v>82</v>
      </c>
      <c r="AV368" s="15" t="s">
        <v>178</v>
      </c>
      <c r="AW368" s="15" t="s">
        <v>35</v>
      </c>
      <c r="AX368" s="15" t="s">
        <v>80</v>
      </c>
      <c r="AY368" s="231" t="s">
        <v>171</v>
      </c>
    </row>
    <row r="369" spans="1:65" s="2" customFormat="1" ht="33" customHeight="1">
      <c r="A369" s="36"/>
      <c r="B369" s="37"/>
      <c r="C369" s="180" t="s">
        <v>511</v>
      </c>
      <c r="D369" s="180" t="s">
        <v>173</v>
      </c>
      <c r="E369" s="181" t="s">
        <v>512</v>
      </c>
      <c r="F369" s="182" t="s">
        <v>513</v>
      </c>
      <c r="G369" s="183" t="s">
        <v>176</v>
      </c>
      <c r="H369" s="184">
        <v>36.08</v>
      </c>
      <c r="I369" s="185"/>
      <c r="J369" s="186">
        <f>ROUND(I369*H369,2)</f>
        <v>0</v>
      </c>
      <c r="K369" s="182" t="s">
        <v>177</v>
      </c>
      <c r="L369" s="41"/>
      <c r="M369" s="187" t="s">
        <v>19</v>
      </c>
      <c r="N369" s="188" t="s">
        <v>44</v>
      </c>
      <c r="O369" s="66"/>
      <c r="P369" s="189">
        <f>O369*H369</f>
        <v>0</v>
      </c>
      <c r="Q369" s="189">
        <v>1.32E-3</v>
      </c>
      <c r="R369" s="189">
        <f>Q369*H369</f>
        <v>4.7625599999999997E-2</v>
      </c>
      <c r="S369" s="189">
        <v>0</v>
      </c>
      <c r="T369" s="190">
        <f>S369*H369</f>
        <v>0</v>
      </c>
      <c r="U369" s="36"/>
      <c r="V369" s="36"/>
      <c r="W369" s="36"/>
      <c r="X369" s="36"/>
      <c r="Y369" s="36"/>
      <c r="Z369" s="36"/>
      <c r="AA369" s="36"/>
      <c r="AB369" s="36"/>
      <c r="AC369" s="36"/>
      <c r="AD369" s="36"/>
      <c r="AE369" s="36"/>
      <c r="AR369" s="191" t="s">
        <v>178</v>
      </c>
      <c r="AT369" s="191" t="s">
        <v>173</v>
      </c>
      <c r="AU369" s="191" t="s">
        <v>82</v>
      </c>
      <c r="AY369" s="19" t="s">
        <v>171</v>
      </c>
      <c r="BE369" s="192">
        <f>IF(N369="základní",J369,0)</f>
        <v>0</v>
      </c>
      <c r="BF369" s="192">
        <f>IF(N369="snížená",J369,0)</f>
        <v>0</v>
      </c>
      <c r="BG369" s="192">
        <f>IF(N369="zákl. přenesená",J369,0)</f>
        <v>0</v>
      </c>
      <c r="BH369" s="192">
        <f>IF(N369="sníž. přenesená",J369,0)</f>
        <v>0</v>
      </c>
      <c r="BI369" s="192">
        <f>IF(N369="nulová",J369,0)</f>
        <v>0</v>
      </c>
      <c r="BJ369" s="19" t="s">
        <v>80</v>
      </c>
      <c r="BK369" s="192">
        <f>ROUND(I369*H369,2)</f>
        <v>0</v>
      </c>
      <c r="BL369" s="19" t="s">
        <v>178</v>
      </c>
      <c r="BM369" s="191" t="s">
        <v>514</v>
      </c>
    </row>
    <row r="370" spans="1:65" s="2" customFormat="1" ht="19.5">
      <c r="A370" s="36"/>
      <c r="B370" s="37"/>
      <c r="C370" s="38"/>
      <c r="D370" s="193" t="s">
        <v>180</v>
      </c>
      <c r="E370" s="38"/>
      <c r="F370" s="194" t="s">
        <v>515</v>
      </c>
      <c r="G370" s="38"/>
      <c r="H370" s="38"/>
      <c r="I370" s="195"/>
      <c r="J370" s="38"/>
      <c r="K370" s="38"/>
      <c r="L370" s="41"/>
      <c r="M370" s="196"/>
      <c r="N370" s="197"/>
      <c r="O370" s="66"/>
      <c r="P370" s="66"/>
      <c r="Q370" s="66"/>
      <c r="R370" s="66"/>
      <c r="S370" s="66"/>
      <c r="T370" s="67"/>
      <c r="U370" s="36"/>
      <c r="V370" s="36"/>
      <c r="W370" s="36"/>
      <c r="X370" s="36"/>
      <c r="Y370" s="36"/>
      <c r="Z370" s="36"/>
      <c r="AA370" s="36"/>
      <c r="AB370" s="36"/>
      <c r="AC370" s="36"/>
      <c r="AD370" s="36"/>
      <c r="AE370" s="36"/>
      <c r="AT370" s="19" t="s">
        <v>180</v>
      </c>
      <c r="AU370" s="19" t="s">
        <v>82</v>
      </c>
    </row>
    <row r="371" spans="1:65" s="2" customFormat="1" ht="11.25">
      <c r="A371" s="36"/>
      <c r="B371" s="37"/>
      <c r="C371" s="38"/>
      <c r="D371" s="198" t="s">
        <v>182</v>
      </c>
      <c r="E371" s="38"/>
      <c r="F371" s="199" t="s">
        <v>516</v>
      </c>
      <c r="G371" s="38"/>
      <c r="H371" s="38"/>
      <c r="I371" s="195"/>
      <c r="J371" s="38"/>
      <c r="K371" s="38"/>
      <c r="L371" s="41"/>
      <c r="M371" s="196"/>
      <c r="N371" s="197"/>
      <c r="O371" s="66"/>
      <c r="P371" s="66"/>
      <c r="Q371" s="66"/>
      <c r="R371" s="66"/>
      <c r="S371" s="66"/>
      <c r="T371" s="67"/>
      <c r="U371" s="36"/>
      <c r="V371" s="36"/>
      <c r="W371" s="36"/>
      <c r="X371" s="36"/>
      <c r="Y371" s="36"/>
      <c r="Z371" s="36"/>
      <c r="AA371" s="36"/>
      <c r="AB371" s="36"/>
      <c r="AC371" s="36"/>
      <c r="AD371" s="36"/>
      <c r="AE371" s="36"/>
      <c r="AT371" s="19" t="s">
        <v>182</v>
      </c>
      <c r="AU371" s="19" t="s">
        <v>82</v>
      </c>
    </row>
    <row r="372" spans="1:65" s="13" customFormat="1" ht="11.25">
      <c r="B372" s="200"/>
      <c r="C372" s="201"/>
      <c r="D372" s="193" t="s">
        <v>184</v>
      </c>
      <c r="E372" s="202" t="s">
        <v>19</v>
      </c>
      <c r="F372" s="203" t="s">
        <v>501</v>
      </c>
      <c r="G372" s="201"/>
      <c r="H372" s="202" t="s">
        <v>19</v>
      </c>
      <c r="I372" s="204"/>
      <c r="J372" s="201"/>
      <c r="K372" s="201"/>
      <c r="L372" s="205"/>
      <c r="M372" s="206"/>
      <c r="N372" s="207"/>
      <c r="O372" s="207"/>
      <c r="P372" s="207"/>
      <c r="Q372" s="207"/>
      <c r="R372" s="207"/>
      <c r="S372" s="207"/>
      <c r="T372" s="208"/>
      <c r="AT372" s="209" t="s">
        <v>184</v>
      </c>
      <c r="AU372" s="209" t="s">
        <v>82</v>
      </c>
      <c r="AV372" s="13" t="s">
        <v>80</v>
      </c>
      <c r="AW372" s="13" t="s">
        <v>35</v>
      </c>
      <c r="AX372" s="13" t="s">
        <v>73</v>
      </c>
      <c r="AY372" s="209" t="s">
        <v>171</v>
      </c>
    </row>
    <row r="373" spans="1:65" s="13" customFormat="1" ht="11.25">
      <c r="B373" s="200"/>
      <c r="C373" s="201"/>
      <c r="D373" s="193" t="s">
        <v>184</v>
      </c>
      <c r="E373" s="202" t="s">
        <v>19</v>
      </c>
      <c r="F373" s="203" t="s">
        <v>331</v>
      </c>
      <c r="G373" s="201"/>
      <c r="H373" s="202" t="s">
        <v>19</v>
      </c>
      <c r="I373" s="204"/>
      <c r="J373" s="201"/>
      <c r="K373" s="201"/>
      <c r="L373" s="205"/>
      <c r="M373" s="206"/>
      <c r="N373" s="207"/>
      <c r="O373" s="207"/>
      <c r="P373" s="207"/>
      <c r="Q373" s="207"/>
      <c r="R373" s="207"/>
      <c r="S373" s="207"/>
      <c r="T373" s="208"/>
      <c r="AT373" s="209" t="s">
        <v>184</v>
      </c>
      <c r="AU373" s="209" t="s">
        <v>82</v>
      </c>
      <c r="AV373" s="13" t="s">
        <v>80</v>
      </c>
      <c r="AW373" s="13" t="s">
        <v>35</v>
      </c>
      <c r="AX373" s="13" t="s">
        <v>73</v>
      </c>
      <c r="AY373" s="209" t="s">
        <v>171</v>
      </c>
    </row>
    <row r="374" spans="1:65" s="14" customFormat="1" ht="11.25">
      <c r="B374" s="210"/>
      <c r="C374" s="211"/>
      <c r="D374" s="193" t="s">
        <v>184</v>
      </c>
      <c r="E374" s="212" t="s">
        <v>19</v>
      </c>
      <c r="F374" s="213" t="s">
        <v>517</v>
      </c>
      <c r="G374" s="211"/>
      <c r="H374" s="214">
        <v>17.600000000000001</v>
      </c>
      <c r="I374" s="215"/>
      <c r="J374" s="211"/>
      <c r="K374" s="211"/>
      <c r="L374" s="216"/>
      <c r="M374" s="217"/>
      <c r="N374" s="218"/>
      <c r="O374" s="218"/>
      <c r="P374" s="218"/>
      <c r="Q374" s="218"/>
      <c r="R374" s="218"/>
      <c r="S374" s="218"/>
      <c r="T374" s="219"/>
      <c r="AT374" s="220" t="s">
        <v>184</v>
      </c>
      <c r="AU374" s="220" t="s">
        <v>82</v>
      </c>
      <c r="AV374" s="14" t="s">
        <v>82</v>
      </c>
      <c r="AW374" s="14" t="s">
        <v>35</v>
      </c>
      <c r="AX374" s="14" t="s">
        <v>73</v>
      </c>
      <c r="AY374" s="220" t="s">
        <v>171</v>
      </c>
    </row>
    <row r="375" spans="1:65" s="13" customFormat="1" ht="11.25">
      <c r="B375" s="200"/>
      <c r="C375" s="201"/>
      <c r="D375" s="193" t="s">
        <v>184</v>
      </c>
      <c r="E375" s="202" t="s">
        <v>19</v>
      </c>
      <c r="F375" s="203" t="s">
        <v>333</v>
      </c>
      <c r="G375" s="201"/>
      <c r="H375" s="202" t="s">
        <v>19</v>
      </c>
      <c r="I375" s="204"/>
      <c r="J375" s="201"/>
      <c r="K375" s="201"/>
      <c r="L375" s="205"/>
      <c r="M375" s="206"/>
      <c r="N375" s="207"/>
      <c r="O375" s="207"/>
      <c r="P375" s="207"/>
      <c r="Q375" s="207"/>
      <c r="R375" s="207"/>
      <c r="S375" s="207"/>
      <c r="T375" s="208"/>
      <c r="AT375" s="209" t="s">
        <v>184</v>
      </c>
      <c r="AU375" s="209" t="s">
        <v>82</v>
      </c>
      <c r="AV375" s="13" t="s">
        <v>80</v>
      </c>
      <c r="AW375" s="13" t="s">
        <v>35</v>
      </c>
      <c r="AX375" s="13" t="s">
        <v>73</v>
      </c>
      <c r="AY375" s="209" t="s">
        <v>171</v>
      </c>
    </row>
    <row r="376" spans="1:65" s="14" customFormat="1" ht="11.25">
      <c r="B376" s="210"/>
      <c r="C376" s="211"/>
      <c r="D376" s="193" t="s">
        <v>184</v>
      </c>
      <c r="E376" s="212" t="s">
        <v>19</v>
      </c>
      <c r="F376" s="213" t="s">
        <v>518</v>
      </c>
      <c r="G376" s="211"/>
      <c r="H376" s="214">
        <v>18.48</v>
      </c>
      <c r="I376" s="215"/>
      <c r="J376" s="211"/>
      <c r="K376" s="211"/>
      <c r="L376" s="216"/>
      <c r="M376" s="217"/>
      <c r="N376" s="218"/>
      <c r="O376" s="218"/>
      <c r="P376" s="218"/>
      <c r="Q376" s="218"/>
      <c r="R376" s="218"/>
      <c r="S376" s="218"/>
      <c r="T376" s="219"/>
      <c r="AT376" s="220" t="s">
        <v>184</v>
      </c>
      <c r="AU376" s="220" t="s">
        <v>82</v>
      </c>
      <c r="AV376" s="14" t="s">
        <v>82</v>
      </c>
      <c r="AW376" s="14" t="s">
        <v>35</v>
      </c>
      <c r="AX376" s="14" t="s">
        <v>73</v>
      </c>
      <c r="AY376" s="220" t="s">
        <v>171</v>
      </c>
    </row>
    <row r="377" spans="1:65" s="15" customFormat="1" ht="11.25">
      <c r="B377" s="221"/>
      <c r="C377" s="222"/>
      <c r="D377" s="193" t="s">
        <v>184</v>
      </c>
      <c r="E377" s="223" t="s">
        <v>19</v>
      </c>
      <c r="F377" s="224" t="s">
        <v>189</v>
      </c>
      <c r="G377" s="222"/>
      <c r="H377" s="225">
        <v>36.08</v>
      </c>
      <c r="I377" s="226"/>
      <c r="J377" s="222"/>
      <c r="K377" s="222"/>
      <c r="L377" s="227"/>
      <c r="M377" s="228"/>
      <c r="N377" s="229"/>
      <c r="O377" s="229"/>
      <c r="P377" s="229"/>
      <c r="Q377" s="229"/>
      <c r="R377" s="229"/>
      <c r="S377" s="229"/>
      <c r="T377" s="230"/>
      <c r="AT377" s="231" t="s">
        <v>184</v>
      </c>
      <c r="AU377" s="231" t="s">
        <v>82</v>
      </c>
      <c r="AV377" s="15" t="s">
        <v>178</v>
      </c>
      <c r="AW377" s="15" t="s">
        <v>35</v>
      </c>
      <c r="AX377" s="15" t="s">
        <v>80</v>
      </c>
      <c r="AY377" s="231" t="s">
        <v>171</v>
      </c>
    </row>
    <row r="378" spans="1:65" s="2" customFormat="1" ht="33" customHeight="1">
      <c r="A378" s="36"/>
      <c r="B378" s="37"/>
      <c r="C378" s="180" t="s">
        <v>519</v>
      </c>
      <c r="D378" s="180" t="s">
        <v>173</v>
      </c>
      <c r="E378" s="181" t="s">
        <v>520</v>
      </c>
      <c r="F378" s="182" t="s">
        <v>521</v>
      </c>
      <c r="G378" s="183" t="s">
        <v>176</v>
      </c>
      <c r="H378" s="184">
        <v>36.08</v>
      </c>
      <c r="I378" s="185"/>
      <c r="J378" s="186">
        <f>ROUND(I378*H378,2)</f>
        <v>0</v>
      </c>
      <c r="K378" s="182" t="s">
        <v>177</v>
      </c>
      <c r="L378" s="41"/>
      <c r="M378" s="187" t="s">
        <v>19</v>
      </c>
      <c r="N378" s="188" t="s">
        <v>44</v>
      </c>
      <c r="O378" s="66"/>
      <c r="P378" s="189">
        <f>O378*H378</f>
        <v>0</v>
      </c>
      <c r="Q378" s="189">
        <v>4.0000000000000003E-5</v>
      </c>
      <c r="R378" s="189">
        <f>Q378*H378</f>
        <v>1.4432E-3</v>
      </c>
      <c r="S378" s="189">
        <v>0</v>
      </c>
      <c r="T378" s="190">
        <f>S378*H378</f>
        <v>0</v>
      </c>
      <c r="U378" s="36"/>
      <c r="V378" s="36"/>
      <c r="W378" s="36"/>
      <c r="X378" s="36"/>
      <c r="Y378" s="36"/>
      <c r="Z378" s="36"/>
      <c r="AA378" s="36"/>
      <c r="AB378" s="36"/>
      <c r="AC378" s="36"/>
      <c r="AD378" s="36"/>
      <c r="AE378" s="36"/>
      <c r="AR378" s="191" t="s">
        <v>178</v>
      </c>
      <c r="AT378" s="191" t="s">
        <v>173</v>
      </c>
      <c r="AU378" s="191" t="s">
        <v>82</v>
      </c>
      <c r="AY378" s="19" t="s">
        <v>171</v>
      </c>
      <c r="BE378" s="192">
        <f>IF(N378="základní",J378,0)</f>
        <v>0</v>
      </c>
      <c r="BF378" s="192">
        <f>IF(N378="snížená",J378,0)</f>
        <v>0</v>
      </c>
      <c r="BG378" s="192">
        <f>IF(N378="zákl. přenesená",J378,0)</f>
        <v>0</v>
      </c>
      <c r="BH378" s="192">
        <f>IF(N378="sníž. přenesená",J378,0)</f>
        <v>0</v>
      </c>
      <c r="BI378" s="192">
        <f>IF(N378="nulová",J378,0)</f>
        <v>0</v>
      </c>
      <c r="BJ378" s="19" t="s">
        <v>80</v>
      </c>
      <c r="BK378" s="192">
        <f>ROUND(I378*H378,2)</f>
        <v>0</v>
      </c>
      <c r="BL378" s="19" t="s">
        <v>178</v>
      </c>
      <c r="BM378" s="191" t="s">
        <v>522</v>
      </c>
    </row>
    <row r="379" spans="1:65" s="2" customFormat="1" ht="19.5">
      <c r="A379" s="36"/>
      <c r="B379" s="37"/>
      <c r="C379" s="38"/>
      <c r="D379" s="193" t="s">
        <v>180</v>
      </c>
      <c r="E379" s="38"/>
      <c r="F379" s="194" t="s">
        <v>523</v>
      </c>
      <c r="G379" s="38"/>
      <c r="H379" s="38"/>
      <c r="I379" s="195"/>
      <c r="J379" s="38"/>
      <c r="K379" s="38"/>
      <c r="L379" s="41"/>
      <c r="M379" s="196"/>
      <c r="N379" s="197"/>
      <c r="O379" s="66"/>
      <c r="P379" s="66"/>
      <c r="Q379" s="66"/>
      <c r="R379" s="66"/>
      <c r="S379" s="66"/>
      <c r="T379" s="67"/>
      <c r="U379" s="36"/>
      <c r="V379" s="36"/>
      <c r="W379" s="36"/>
      <c r="X379" s="36"/>
      <c r="Y379" s="36"/>
      <c r="Z379" s="36"/>
      <c r="AA379" s="36"/>
      <c r="AB379" s="36"/>
      <c r="AC379" s="36"/>
      <c r="AD379" s="36"/>
      <c r="AE379" s="36"/>
      <c r="AT379" s="19" t="s">
        <v>180</v>
      </c>
      <c r="AU379" s="19" t="s">
        <v>82</v>
      </c>
    </row>
    <row r="380" spans="1:65" s="2" customFormat="1" ht="11.25">
      <c r="A380" s="36"/>
      <c r="B380" s="37"/>
      <c r="C380" s="38"/>
      <c r="D380" s="198" t="s">
        <v>182</v>
      </c>
      <c r="E380" s="38"/>
      <c r="F380" s="199" t="s">
        <v>524</v>
      </c>
      <c r="G380" s="38"/>
      <c r="H380" s="38"/>
      <c r="I380" s="195"/>
      <c r="J380" s="38"/>
      <c r="K380" s="38"/>
      <c r="L380" s="41"/>
      <c r="M380" s="196"/>
      <c r="N380" s="197"/>
      <c r="O380" s="66"/>
      <c r="P380" s="66"/>
      <c r="Q380" s="66"/>
      <c r="R380" s="66"/>
      <c r="S380" s="66"/>
      <c r="T380" s="67"/>
      <c r="U380" s="36"/>
      <c r="V380" s="36"/>
      <c r="W380" s="36"/>
      <c r="X380" s="36"/>
      <c r="Y380" s="36"/>
      <c r="Z380" s="36"/>
      <c r="AA380" s="36"/>
      <c r="AB380" s="36"/>
      <c r="AC380" s="36"/>
      <c r="AD380" s="36"/>
      <c r="AE380" s="36"/>
      <c r="AT380" s="19" t="s">
        <v>182</v>
      </c>
      <c r="AU380" s="19" t="s">
        <v>82</v>
      </c>
    </row>
    <row r="381" spans="1:65" s="2" customFormat="1" ht="24.2" customHeight="1">
      <c r="A381" s="36"/>
      <c r="B381" s="37"/>
      <c r="C381" s="180" t="s">
        <v>525</v>
      </c>
      <c r="D381" s="180" t="s">
        <v>173</v>
      </c>
      <c r="E381" s="181" t="s">
        <v>526</v>
      </c>
      <c r="F381" s="182" t="s">
        <v>527</v>
      </c>
      <c r="G381" s="183" t="s">
        <v>493</v>
      </c>
      <c r="H381" s="184">
        <v>2</v>
      </c>
      <c r="I381" s="185"/>
      <c r="J381" s="186">
        <f>ROUND(I381*H381,2)</f>
        <v>0</v>
      </c>
      <c r="K381" s="182" t="s">
        <v>177</v>
      </c>
      <c r="L381" s="41"/>
      <c r="M381" s="187" t="s">
        <v>19</v>
      </c>
      <c r="N381" s="188" t="s">
        <v>44</v>
      </c>
      <c r="O381" s="66"/>
      <c r="P381" s="189">
        <f>O381*H381</f>
        <v>0</v>
      </c>
      <c r="Q381" s="189">
        <v>8.3999999999999995E-3</v>
      </c>
      <c r="R381" s="189">
        <f>Q381*H381</f>
        <v>1.6799999999999999E-2</v>
      </c>
      <c r="S381" s="189">
        <v>0</v>
      </c>
      <c r="T381" s="190">
        <f>S381*H381</f>
        <v>0</v>
      </c>
      <c r="U381" s="36"/>
      <c r="V381" s="36"/>
      <c r="W381" s="36"/>
      <c r="X381" s="36"/>
      <c r="Y381" s="36"/>
      <c r="Z381" s="36"/>
      <c r="AA381" s="36"/>
      <c r="AB381" s="36"/>
      <c r="AC381" s="36"/>
      <c r="AD381" s="36"/>
      <c r="AE381" s="36"/>
      <c r="AR381" s="191" t="s">
        <v>178</v>
      </c>
      <c r="AT381" s="191" t="s">
        <v>173</v>
      </c>
      <c r="AU381" s="191" t="s">
        <v>82</v>
      </c>
      <c r="AY381" s="19" t="s">
        <v>171</v>
      </c>
      <c r="BE381" s="192">
        <f>IF(N381="základní",J381,0)</f>
        <v>0</v>
      </c>
      <c r="BF381" s="192">
        <f>IF(N381="snížená",J381,0)</f>
        <v>0</v>
      </c>
      <c r="BG381" s="192">
        <f>IF(N381="zákl. přenesená",J381,0)</f>
        <v>0</v>
      </c>
      <c r="BH381" s="192">
        <f>IF(N381="sníž. přenesená",J381,0)</f>
        <v>0</v>
      </c>
      <c r="BI381" s="192">
        <f>IF(N381="nulová",J381,0)</f>
        <v>0</v>
      </c>
      <c r="BJ381" s="19" t="s">
        <v>80</v>
      </c>
      <c r="BK381" s="192">
        <f>ROUND(I381*H381,2)</f>
        <v>0</v>
      </c>
      <c r="BL381" s="19" t="s">
        <v>178</v>
      </c>
      <c r="BM381" s="191" t="s">
        <v>528</v>
      </c>
    </row>
    <row r="382" spans="1:65" s="2" customFormat="1" ht="11.25">
      <c r="A382" s="36"/>
      <c r="B382" s="37"/>
      <c r="C382" s="38"/>
      <c r="D382" s="193" t="s">
        <v>180</v>
      </c>
      <c r="E382" s="38"/>
      <c r="F382" s="194" t="s">
        <v>527</v>
      </c>
      <c r="G382" s="38"/>
      <c r="H382" s="38"/>
      <c r="I382" s="195"/>
      <c r="J382" s="38"/>
      <c r="K382" s="38"/>
      <c r="L382" s="41"/>
      <c r="M382" s="196"/>
      <c r="N382" s="197"/>
      <c r="O382" s="66"/>
      <c r="P382" s="66"/>
      <c r="Q382" s="66"/>
      <c r="R382" s="66"/>
      <c r="S382" s="66"/>
      <c r="T382" s="67"/>
      <c r="U382" s="36"/>
      <c r="V382" s="36"/>
      <c r="W382" s="36"/>
      <c r="X382" s="36"/>
      <c r="Y382" s="36"/>
      <c r="Z382" s="36"/>
      <c r="AA382" s="36"/>
      <c r="AB382" s="36"/>
      <c r="AC382" s="36"/>
      <c r="AD382" s="36"/>
      <c r="AE382" s="36"/>
      <c r="AT382" s="19" t="s">
        <v>180</v>
      </c>
      <c r="AU382" s="19" t="s">
        <v>82</v>
      </c>
    </row>
    <row r="383" spans="1:65" s="2" customFormat="1" ht="11.25">
      <c r="A383" s="36"/>
      <c r="B383" s="37"/>
      <c r="C383" s="38"/>
      <c r="D383" s="198" t="s">
        <v>182</v>
      </c>
      <c r="E383" s="38"/>
      <c r="F383" s="199" t="s">
        <v>529</v>
      </c>
      <c r="G383" s="38"/>
      <c r="H383" s="38"/>
      <c r="I383" s="195"/>
      <c r="J383" s="38"/>
      <c r="K383" s="38"/>
      <c r="L383" s="41"/>
      <c r="M383" s="196"/>
      <c r="N383" s="197"/>
      <c r="O383" s="66"/>
      <c r="P383" s="66"/>
      <c r="Q383" s="66"/>
      <c r="R383" s="66"/>
      <c r="S383" s="66"/>
      <c r="T383" s="67"/>
      <c r="U383" s="36"/>
      <c r="V383" s="36"/>
      <c r="W383" s="36"/>
      <c r="X383" s="36"/>
      <c r="Y383" s="36"/>
      <c r="Z383" s="36"/>
      <c r="AA383" s="36"/>
      <c r="AB383" s="36"/>
      <c r="AC383" s="36"/>
      <c r="AD383" s="36"/>
      <c r="AE383" s="36"/>
      <c r="AT383" s="19" t="s">
        <v>182</v>
      </c>
      <c r="AU383" s="19" t="s">
        <v>82</v>
      </c>
    </row>
    <row r="384" spans="1:65" s="2" customFormat="1" ht="21.75" customHeight="1">
      <c r="A384" s="36"/>
      <c r="B384" s="37"/>
      <c r="C384" s="180" t="s">
        <v>530</v>
      </c>
      <c r="D384" s="180" t="s">
        <v>173</v>
      </c>
      <c r="E384" s="181" t="s">
        <v>531</v>
      </c>
      <c r="F384" s="182" t="s">
        <v>532</v>
      </c>
      <c r="G384" s="183" t="s">
        <v>252</v>
      </c>
      <c r="H384" s="184">
        <v>1.1819999999999999</v>
      </c>
      <c r="I384" s="185"/>
      <c r="J384" s="186">
        <f>ROUND(I384*H384,2)</f>
        <v>0</v>
      </c>
      <c r="K384" s="182" t="s">
        <v>177</v>
      </c>
      <c r="L384" s="41"/>
      <c r="M384" s="187" t="s">
        <v>19</v>
      </c>
      <c r="N384" s="188" t="s">
        <v>44</v>
      </c>
      <c r="O384" s="66"/>
      <c r="P384" s="189">
        <f>O384*H384</f>
        <v>0</v>
      </c>
      <c r="Q384" s="189">
        <v>1.07653</v>
      </c>
      <c r="R384" s="189">
        <f>Q384*H384</f>
        <v>1.27245846</v>
      </c>
      <c r="S384" s="189">
        <v>0</v>
      </c>
      <c r="T384" s="190">
        <f>S384*H384</f>
        <v>0</v>
      </c>
      <c r="U384" s="36"/>
      <c r="V384" s="36"/>
      <c r="W384" s="36"/>
      <c r="X384" s="36"/>
      <c r="Y384" s="36"/>
      <c r="Z384" s="36"/>
      <c r="AA384" s="36"/>
      <c r="AB384" s="36"/>
      <c r="AC384" s="36"/>
      <c r="AD384" s="36"/>
      <c r="AE384" s="36"/>
      <c r="AR384" s="191" t="s">
        <v>178</v>
      </c>
      <c r="AT384" s="191" t="s">
        <v>173</v>
      </c>
      <c r="AU384" s="191" t="s">
        <v>82</v>
      </c>
      <c r="AY384" s="19" t="s">
        <v>171</v>
      </c>
      <c r="BE384" s="192">
        <f>IF(N384="základní",J384,0)</f>
        <v>0</v>
      </c>
      <c r="BF384" s="192">
        <f>IF(N384="snížená",J384,0)</f>
        <v>0</v>
      </c>
      <c r="BG384" s="192">
        <f>IF(N384="zákl. přenesená",J384,0)</f>
        <v>0</v>
      </c>
      <c r="BH384" s="192">
        <f>IF(N384="sníž. přenesená",J384,0)</f>
        <v>0</v>
      </c>
      <c r="BI384" s="192">
        <f>IF(N384="nulová",J384,0)</f>
        <v>0</v>
      </c>
      <c r="BJ384" s="19" t="s">
        <v>80</v>
      </c>
      <c r="BK384" s="192">
        <f>ROUND(I384*H384,2)</f>
        <v>0</v>
      </c>
      <c r="BL384" s="19" t="s">
        <v>178</v>
      </c>
      <c r="BM384" s="191" t="s">
        <v>533</v>
      </c>
    </row>
    <row r="385" spans="1:65" s="2" customFormat="1" ht="29.25">
      <c r="A385" s="36"/>
      <c r="B385" s="37"/>
      <c r="C385" s="38"/>
      <c r="D385" s="193" t="s">
        <v>180</v>
      </c>
      <c r="E385" s="38"/>
      <c r="F385" s="194" t="s">
        <v>534</v>
      </c>
      <c r="G385" s="38"/>
      <c r="H385" s="38"/>
      <c r="I385" s="195"/>
      <c r="J385" s="38"/>
      <c r="K385" s="38"/>
      <c r="L385" s="41"/>
      <c r="M385" s="196"/>
      <c r="N385" s="197"/>
      <c r="O385" s="66"/>
      <c r="P385" s="66"/>
      <c r="Q385" s="66"/>
      <c r="R385" s="66"/>
      <c r="S385" s="66"/>
      <c r="T385" s="67"/>
      <c r="U385" s="36"/>
      <c r="V385" s="36"/>
      <c r="W385" s="36"/>
      <c r="X385" s="36"/>
      <c r="Y385" s="36"/>
      <c r="Z385" s="36"/>
      <c r="AA385" s="36"/>
      <c r="AB385" s="36"/>
      <c r="AC385" s="36"/>
      <c r="AD385" s="36"/>
      <c r="AE385" s="36"/>
      <c r="AT385" s="19" t="s">
        <v>180</v>
      </c>
      <c r="AU385" s="19" t="s">
        <v>82</v>
      </c>
    </row>
    <row r="386" spans="1:65" s="2" customFormat="1" ht="11.25">
      <c r="A386" s="36"/>
      <c r="B386" s="37"/>
      <c r="C386" s="38"/>
      <c r="D386" s="198" t="s">
        <v>182</v>
      </c>
      <c r="E386" s="38"/>
      <c r="F386" s="199" t="s">
        <v>535</v>
      </c>
      <c r="G386" s="38"/>
      <c r="H386" s="38"/>
      <c r="I386" s="195"/>
      <c r="J386" s="38"/>
      <c r="K386" s="38"/>
      <c r="L386" s="41"/>
      <c r="M386" s="196"/>
      <c r="N386" s="197"/>
      <c r="O386" s="66"/>
      <c r="P386" s="66"/>
      <c r="Q386" s="66"/>
      <c r="R386" s="66"/>
      <c r="S386" s="66"/>
      <c r="T386" s="67"/>
      <c r="U386" s="36"/>
      <c r="V386" s="36"/>
      <c r="W386" s="36"/>
      <c r="X386" s="36"/>
      <c r="Y386" s="36"/>
      <c r="Z386" s="36"/>
      <c r="AA386" s="36"/>
      <c r="AB386" s="36"/>
      <c r="AC386" s="36"/>
      <c r="AD386" s="36"/>
      <c r="AE386" s="36"/>
      <c r="AT386" s="19" t="s">
        <v>182</v>
      </c>
      <c r="AU386" s="19" t="s">
        <v>82</v>
      </c>
    </row>
    <row r="387" spans="1:65" s="13" customFormat="1" ht="11.25">
      <c r="B387" s="200"/>
      <c r="C387" s="201"/>
      <c r="D387" s="193" t="s">
        <v>184</v>
      </c>
      <c r="E387" s="202" t="s">
        <v>19</v>
      </c>
      <c r="F387" s="203" t="s">
        <v>536</v>
      </c>
      <c r="G387" s="201"/>
      <c r="H387" s="202" t="s">
        <v>19</v>
      </c>
      <c r="I387" s="204"/>
      <c r="J387" s="201"/>
      <c r="K387" s="201"/>
      <c r="L387" s="205"/>
      <c r="M387" s="206"/>
      <c r="N387" s="207"/>
      <c r="O387" s="207"/>
      <c r="P387" s="207"/>
      <c r="Q387" s="207"/>
      <c r="R387" s="207"/>
      <c r="S387" s="207"/>
      <c r="T387" s="208"/>
      <c r="AT387" s="209" t="s">
        <v>184</v>
      </c>
      <c r="AU387" s="209" t="s">
        <v>82</v>
      </c>
      <c r="AV387" s="13" t="s">
        <v>80</v>
      </c>
      <c r="AW387" s="13" t="s">
        <v>35</v>
      </c>
      <c r="AX387" s="13" t="s">
        <v>73</v>
      </c>
      <c r="AY387" s="209" t="s">
        <v>171</v>
      </c>
    </row>
    <row r="388" spans="1:65" s="13" customFormat="1" ht="11.25">
      <c r="B388" s="200"/>
      <c r="C388" s="201"/>
      <c r="D388" s="193" t="s">
        <v>184</v>
      </c>
      <c r="E388" s="202" t="s">
        <v>19</v>
      </c>
      <c r="F388" s="203" t="s">
        <v>331</v>
      </c>
      <c r="G388" s="201"/>
      <c r="H388" s="202" t="s">
        <v>19</v>
      </c>
      <c r="I388" s="204"/>
      <c r="J388" s="201"/>
      <c r="K388" s="201"/>
      <c r="L388" s="205"/>
      <c r="M388" s="206"/>
      <c r="N388" s="207"/>
      <c r="O388" s="207"/>
      <c r="P388" s="207"/>
      <c r="Q388" s="207"/>
      <c r="R388" s="207"/>
      <c r="S388" s="207"/>
      <c r="T388" s="208"/>
      <c r="AT388" s="209" t="s">
        <v>184</v>
      </c>
      <c r="AU388" s="209" t="s">
        <v>82</v>
      </c>
      <c r="AV388" s="13" t="s">
        <v>80</v>
      </c>
      <c r="AW388" s="13" t="s">
        <v>35</v>
      </c>
      <c r="AX388" s="13" t="s">
        <v>73</v>
      </c>
      <c r="AY388" s="209" t="s">
        <v>171</v>
      </c>
    </row>
    <row r="389" spans="1:65" s="14" customFormat="1" ht="11.25">
      <c r="B389" s="210"/>
      <c r="C389" s="211"/>
      <c r="D389" s="193" t="s">
        <v>184</v>
      </c>
      <c r="E389" s="212" t="s">
        <v>19</v>
      </c>
      <c r="F389" s="213" t="s">
        <v>537</v>
      </c>
      <c r="G389" s="211"/>
      <c r="H389" s="214">
        <v>0.58899999999999997</v>
      </c>
      <c r="I389" s="215"/>
      <c r="J389" s="211"/>
      <c r="K389" s="211"/>
      <c r="L389" s="216"/>
      <c r="M389" s="217"/>
      <c r="N389" s="218"/>
      <c r="O389" s="218"/>
      <c r="P389" s="218"/>
      <c r="Q389" s="218"/>
      <c r="R389" s="218"/>
      <c r="S389" s="218"/>
      <c r="T389" s="219"/>
      <c r="AT389" s="220" t="s">
        <v>184</v>
      </c>
      <c r="AU389" s="220" t="s">
        <v>82</v>
      </c>
      <c r="AV389" s="14" t="s">
        <v>82</v>
      </c>
      <c r="AW389" s="14" t="s">
        <v>35</v>
      </c>
      <c r="AX389" s="14" t="s">
        <v>73</v>
      </c>
      <c r="AY389" s="220" t="s">
        <v>171</v>
      </c>
    </row>
    <row r="390" spans="1:65" s="13" customFormat="1" ht="11.25">
      <c r="B390" s="200"/>
      <c r="C390" s="201"/>
      <c r="D390" s="193" t="s">
        <v>184</v>
      </c>
      <c r="E390" s="202" t="s">
        <v>19</v>
      </c>
      <c r="F390" s="203" t="s">
        <v>333</v>
      </c>
      <c r="G390" s="201"/>
      <c r="H390" s="202" t="s">
        <v>19</v>
      </c>
      <c r="I390" s="204"/>
      <c r="J390" s="201"/>
      <c r="K390" s="201"/>
      <c r="L390" s="205"/>
      <c r="M390" s="206"/>
      <c r="N390" s="207"/>
      <c r="O390" s="207"/>
      <c r="P390" s="207"/>
      <c r="Q390" s="207"/>
      <c r="R390" s="207"/>
      <c r="S390" s="207"/>
      <c r="T390" s="208"/>
      <c r="AT390" s="209" t="s">
        <v>184</v>
      </c>
      <c r="AU390" s="209" t="s">
        <v>82</v>
      </c>
      <c r="AV390" s="13" t="s">
        <v>80</v>
      </c>
      <c r="AW390" s="13" t="s">
        <v>35</v>
      </c>
      <c r="AX390" s="13" t="s">
        <v>73</v>
      </c>
      <c r="AY390" s="209" t="s">
        <v>171</v>
      </c>
    </row>
    <row r="391" spans="1:65" s="14" customFormat="1" ht="11.25">
      <c r="B391" s="210"/>
      <c r="C391" s="211"/>
      <c r="D391" s="193" t="s">
        <v>184</v>
      </c>
      <c r="E391" s="212" t="s">
        <v>19</v>
      </c>
      <c r="F391" s="213" t="s">
        <v>538</v>
      </c>
      <c r="G391" s="211"/>
      <c r="H391" s="214">
        <v>0.59299999999999997</v>
      </c>
      <c r="I391" s="215"/>
      <c r="J391" s="211"/>
      <c r="K391" s="211"/>
      <c r="L391" s="216"/>
      <c r="M391" s="217"/>
      <c r="N391" s="218"/>
      <c r="O391" s="218"/>
      <c r="P391" s="218"/>
      <c r="Q391" s="218"/>
      <c r="R391" s="218"/>
      <c r="S391" s="218"/>
      <c r="T391" s="219"/>
      <c r="AT391" s="220" t="s">
        <v>184</v>
      </c>
      <c r="AU391" s="220" t="s">
        <v>82</v>
      </c>
      <c r="AV391" s="14" t="s">
        <v>82</v>
      </c>
      <c r="AW391" s="14" t="s">
        <v>35</v>
      </c>
      <c r="AX391" s="14" t="s">
        <v>73</v>
      </c>
      <c r="AY391" s="220" t="s">
        <v>171</v>
      </c>
    </row>
    <row r="392" spans="1:65" s="15" customFormat="1" ht="11.25">
      <c r="B392" s="221"/>
      <c r="C392" s="222"/>
      <c r="D392" s="193" t="s">
        <v>184</v>
      </c>
      <c r="E392" s="223" t="s">
        <v>19</v>
      </c>
      <c r="F392" s="224" t="s">
        <v>189</v>
      </c>
      <c r="G392" s="222"/>
      <c r="H392" s="225">
        <v>1.1819999999999999</v>
      </c>
      <c r="I392" s="226"/>
      <c r="J392" s="222"/>
      <c r="K392" s="222"/>
      <c r="L392" s="227"/>
      <c r="M392" s="228"/>
      <c r="N392" s="229"/>
      <c r="O392" s="229"/>
      <c r="P392" s="229"/>
      <c r="Q392" s="229"/>
      <c r="R392" s="229"/>
      <c r="S392" s="229"/>
      <c r="T392" s="230"/>
      <c r="AT392" s="231" t="s">
        <v>184</v>
      </c>
      <c r="AU392" s="231" t="s">
        <v>82</v>
      </c>
      <c r="AV392" s="15" t="s">
        <v>178</v>
      </c>
      <c r="AW392" s="15" t="s">
        <v>35</v>
      </c>
      <c r="AX392" s="15" t="s">
        <v>80</v>
      </c>
      <c r="AY392" s="231" t="s">
        <v>171</v>
      </c>
    </row>
    <row r="393" spans="1:65" s="12" customFormat="1" ht="22.9" customHeight="1">
      <c r="B393" s="164"/>
      <c r="C393" s="165"/>
      <c r="D393" s="166" t="s">
        <v>72</v>
      </c>
      <c r="E393" s="178" t="s">
        <v>178</v>
      </c>
      <c r="F393" s="178" t="s">
        <v>539</v>
      </c>
      <c r="G393" s="165"/>
      <c r="H393" s="165"/>
      <c r="I393" s="168"/>
      <c r="J393" s="179">
        <f>BK393</f>
        <v>0</v>
      </c>
      <c r="K393" s="165"/>
      <c r="L393" s="170"/>
      <c r="M393" s="171"/>
      <c r="N393" s="172"/>
      <c r="O393" s="172"/>
      <c r="P393" s="173">
        <f>SUM(P394:P442)</f>
        <v>0</v>
      </c>
      <c r="Q393" s="172"/>
      <c r="R393" s="173">
        <f>SUM(R394:R442)</f>
        <v>36.152578370000001</v>
      </c>
      <c r="S393" s="172"/>
      <c r="T393" s="174">
        <f>SUM(T394:T442)</f>
        <v>0</v>
      </c>
      <c r="AR393" s="175" t="s">
        <v>80</v>
      </c>
      <c r="AT393" s="176" t="s">
        <v>72</v>
      </c>
      <c r="AU393" s="176" t="s">
        <v>80</v>
      </c>
      <c r="AY393" s="175" t="s">
        <v>171</v>
      </c>
      <c r="BK393" s="177">
        <f>SUM(BK394:BK442)</f>
        <v>0</v>
      </c>
    </row>
    <row r="394" spans="1:65" s="2" customFormat="1" ht="24.2" customHeight="1">
      <c r="A394" s="36"/>
      <c r="B394" s="37"/>
      <c r="C394" s="180" t="s">
        <v>540</v>
      </c>
      <c r="D394" s="180" t="s">
        <v>173</v>
      </c>
      <c r="E394" s="181" t="s">
        <v>541</v>
      </c>
      <c r="F394" s="182" t="s">
        <v>542</v>
      </c>
      <c r="G394" s="183" t="s">
        <v>176</v>
      </c>
      <c r="H394" s="184">
        <v>28.26</v>
      </c>
      <c r="I394" s="185"/>
      <c r="J394" s="186">
        <f>ROUND(I394*H394,2)</f>
        <v>0</v>
      </c>
      <c r="K394" s="182" t="s">
        <v>177</v>
      </c>
      <c r="L394" s="41"/>
      <c r="M394" s="187" t="s">
        <v>19</v>
      </c>
      <c r="N394" s="188" t="s">
        <v>44</v>
      </c>
      <c r="O394" s="66"/>
      <c r="P394" s="189">
        <f>O394*H394</f>
        <v>0</v>
      </c>
      <c r="Q394" s="189">
        <v>0.34190999999999999</v>
      </c>
      <c r="R394" s="189">
        <f>Q394*H394</f>
        <v>9.6623766</v>
      </c>
      <c r="S394" s="189">
        <v>0</v>
      </c>
      <c r="T394" s="190">
        <f>S394*H394</f>
        <v>0</v>
      </c>
      <c r="U394" s="36"/>
      <c r="V394" s="36"/>
      <c r="W394" s="36"/>
      <c r="X394" s="36"/>
      <c r="Y394" s="36"/>
      <c r="Z394" s="36"/>
      <c r="AA394" s="36"/>
      <c r="AB394" s="36"/>
      <c r="AC394" s="36"/>
      <c r="AD394" s="36"/>
      <c r="AE394" s="36"/>
      <c r="AR394" s="191" t="s">
        <v>178</v>
      </c>
      <c r="AT394" s="191" t="s">
        <v>173</v>
      </c>
      <c r="AU394" s="191" t="s">
        <v>82</v>
      </c>
      <c r="AY394" s="19" t="s">
        <v>171</v>
      </c>
      <c r="BE394" s="192">
        <f>IF(N394="základní",J394,0)</f>
        <v>0</v>
      </c>
      <c r="BF394" s="192">
        <f>IF(N394="snížená",J394,0)</f>
        <v>0</v>
      </c>
      <c r="BG394" s="192">
        <f>IF(N394="zákl. přenesená",J394,0)</f>
        <v>0</v>
      </c>
      <c r="BH394" s="192">
        <f>IF(N394="sníž. přenesená",J394,0)</f>
        <v>0</v>
      </c>
      <c r="BI394" s="192">
        <f>IF(N394="nulová",J394,0)</f>
        <v>0</v>
      </c>
      <c r="BJ394" s="19" t="s">
        <v>80</v>
      </c>
      <c r="BK394" s="192">
        <f>ROUND(I394*H394,2)</f>
        <v>0</v>
      </c>
      <c r="BL394" s="19" t="s">
        <v>178</v>
      </c>
      <c r="BM394" s="191" t="s">
        <v>543</v>
      </c>
    </row>
    <row r="395" spans="1:65" s="2" customFormat="1" ht="19.5">
      <c r="A395" s="36"/>
      <c r="B395" s="37"/>
      <c r="C395" s="38"/>
      <c r="D395" s="193" t="s">
        <v>180</v>
      </c>
      <c r="E395" s="38"/>
      <c r="F395" s="194" t="s">
        <v>544</v>
      </c>
      <c r="G395" s="38"/>
      <c r="H395" s="38"/>
      <c r="I395" s="195"/>
      <c r="J395" s="38"/>
      <c r="K395" s="38"/>
      <c r="L395" s="41"/>
      <c r="M395" s="196"/>
      <c r="N395" s="197"/>
      <c r="O395" s="66"/>
      <c r="P395" s="66"/>
      <c r="Q395" s="66"/>
      <c r="R395" s="66"/>
      <c r="S395" s="66"/>
      <c r="T395" s="67"/>
      <c r="U395" s="36"/>
      <c r="V395" s="36"/>
      <c r="W395" s="36"/>
      <c r="X395" s="36"/>
      <c r="Y395" s="36"/>
      <c r="Z395" s="36"/>
      <c r="AA395" s="36"/>
      <c r="AB395" s="36"/>
      <c r="AC395" s="36"/>
      <c r="AD395" s="36"/>
      <c r="AE395" s="36"/>
      <c r="AT395" s="19" t="s">
        <v>180</v>
      </c>
      <c r="AU395" s="19" t="s">
        <v>82</v>
      </c>
    </row>
    <row r="396" spans="1:65" s="2" customFormat="1" ht="11.25">
      <c r="A396" s="36"/>
      <c r="B396" s="37"/>
      <c r="C396" s="38"/>
      <c r="D396" s="198" t="s">
        <v>182</v>
      </c>
      <c r="E396" s="38"/>
      <c r="F396" s="199" t="s">
        <v>545</v>
      </c>
      <c r="G396" s="38"/>
      <c r="H396" s="38"/>
      <c r="I396" s="195"/>
      <c r="J396" s="38"/>
      <c r="K396" s="38"/>
      <c r="L396" s="41"/>
      <c r="M396" s="196"/>
      <c r="N396" s="197"/>
      <c r="O396" s="66"/>
      <c r="P396" s="66"/>
      <c r="Q396" s="66"/>
      <c r="R396" s="66"/>
      <c r="S396" s="66"/>
      <c r="T396" s="67"/>
      <c r="U396" s="36"/>
      <c r="V396" s="36"/>
      <c r="W396" s="36"/>
      <c r="X396" s="36"/>
      <c r="Y396" s="36"/>
      <c r="Z396" s="36"/>
      <c r="AA396" s="36"/>
      <c r="AB396" s="36"/>
      <c r="AC396" s="36"/>
      <c r="AD396" s="36"/>
      <c r="AE396" s="36"/>
      <c r="AT396" s="19" t="s">
        <v>182</v>
      </c>
      <c r="AU396" s="19" t="s">
        <v>82</v>
      </c>
    </row>
    <row r="397" spans="1:65" s="13" customFormat="1" ht="11.25">
      <c r="B397" s="200"/>
      <c r="C397" s="201"/>
      <c r="D397" s="193" t="s">
        <v>184</v>
      </c>
      <c r="E397" s="202" t="s">
        <v>19</v>
      </c>
      <c r="F397" s="203" t="s">
        <v>546</v>
      </c>
      <c r="G397" s="201"/>
      <c r="H397" s="202" t="s">
        <v>19</v>
      </c>
      <c r="I397" s="204"/>
      <c r="J397" s="201"/>
      <c r="K397" s="201"/>
      <c r="L397" s="205"/>
      <c r="M397" s="206"/>
      <c r="N397" s="207"/>
      <c r="O397" s="207"/>
      <c r="P397" s="207"/>
      <c r="Q397" s="207"/>
      <c r="R397" s="207"/>
      <c r="S397" s="207"/>
      <c r="T397" s="208"/>
      <c r="AT397" s="209" t="s">
        <v>184</v>
      </c>
      <c r="AU397" s="209" t="s">
        <v>82</v>
      </c>
      <c r="AV397" s="13" t="s">
        <v>80</v>
      </c>
      <c r="AW397" s="13" t="s">
        <v>35</v>
      </c>
      <c r="AX397" s="13" t="s">
        <v>73</v>
      </c>
      <c r="AY397" s="209" t="s">
        <v>171</v>
      </c>
    </row>
    <row r="398" spans="1:65" s="14" customFormat="1" ht="11.25">
      <c r="B398" s="210"/>
      <c r="C398" s="211"/>
      <c r="D398" s="193" t="s">
        <v>184</v>
      </c>
      <c r="E398" s="212" t="s">
        <v>19</v>
      </c>
      <c r="F398" s="213" t="s">
        <v>547</v>
      </c>
      <c r="G398" s="211"/>
      <c r="H398" s="214">
        <v>6.8</v>
      </c>
      <c r="I398" s="215"/>
      <c r="J398" s="211"/>
      <c r="K398" s="211"/>
      <c r="L398" s="216"/>
      <c r="M398" s="217"/>
      <c r="N398" s="218"/>
      <c r="O398" s="218"/>
      <c r="P398" s="218"/>
      <c r="Q398" s="218"/>
      <c r="R398" s="218"/>
      <c r="S398" s="218"/>
      <c r="T398" s="219"/>
      <c r="AT398" s="220" t="s">
        <v>184</v>
      </c>
      <c r="AU398" s="220" t="s">
        <v>82</v>
      </c>
      <c r="AV398" s="14" t="s">
        <v>82</v>
      </c>
      <c r="AW398" s="14" t="s">
        <v>35</v>
      </c>
      <c r="AX398" s="14" t="s">
        <v>73</v>
      </c>
      <c r="AY398" s="220" t="s">
        <v>171</v>
      </c>
    </row>
    <row r="399" spans="1:65" s="13" customFormat="1" ht="11.25">
      <c r="B399" s="200"/>
      <c r="C399" s="201"/>
      <c r="D399" s="193" t="s">
        <v>184</v>
      </c>
      <c r="E399" s="202" t="s">
        <v>19</v>
      </c>
      <c r="F399" s="203" t="s">
        <v>548</v>
      </c>
      <c r="G399" s="201"/>
      <c r="H399" s="202" t="s">
        <v>19</v>
      </c>
      <c r="I399" s="204"/>
      <c r="J399" s="201"/>
      <c r="K399" s="201"/>
      <c r="L399" s="205"/>
      <c r="M399" s="206"/>
      <c r="N399" s="207"/>
      <c r="O399" s="207"/>
      <c r="P399" s="207"/>
      <c r="Q399" s="207"/>
      <c r="R399" s="207"/>
      <c r="S399" s="207"/>
      <c r="T399" s="208"/>
      <c r="AT399" s="209" t="s">
        <v>184</v>
      </c>
      <c r="AU399" s="209" t="s">
        <v>82</v>
      </c>
      <c r="AV399" s="13" t="s">
        <v>80</v>
      </c>
      <c r="AW399" s="13" t="s">
        <v>35</v>
      </c>
      <c r="AX399" s="13" t="s">
        <v>73</v>
      </c>
      <c r="AY399" s="209" t="s">
        <v>171</v>
      </c>
    </row>
    <row r="400" spans="1:65" s="14" customFormat="1" ht="11.25">
      <c r="B400" s="210"/>
      <c r="C400" s="211"/>
      <c r="D400" s="193" t="s">
        <v>184</v>
      </c>
      <c r="E400" s="212" t="s">
        <v>19</v>
      </c>
      <c r="F400" s="213" t="s">
        <v>350</v>
      </c>
      <c r="G400" s="211"/>
      <c r="H400" s="214">
        <v>7.2</v>
      </c>
      <c r="I400" s="215"/>
      <c r="J400" s="211"/>
      <c r="K400" s="211"/>
      <c r="L400" s="216"/>
      <c r="M400" s="217"/>
      <c r="N400" s="218"/>
      <c r="O400" s="218"/>
      <c r="P400" s="218"/>
      <c r="Q400" s="218"/>
      <c r="R400" s="218"/>
      <c r="S400" s="218"/>
      <c r="T400" s="219"/>
      <c r="AT400" s="220" t="s">
        <v>184</v>
      </c>
      <c r="AU400" s="220" t="s">
        <v>82</v>
      </c>
      <c r="AV400" s="14" t="s">
        <v>82</v>
      </c>
      <c r="AW400" s="14" t="s">
        <v>35</v>
      </c>
      <c r="AX400" s="14" t="s">
        <v>73</v>
      </c>
      <c r="AY400" s="220" t="s">
        <v>171</v>
      </c>
    </row>
    <row r="401" spans="1:65" s="13" customFormat="1" ht="11.25">
      <c r="B401" s="200"/>
      <c r="C401" s="201"/>
      <c r="D401" s="193" t="s">
        <v>184</v>
      </c>
      <c r="E401" s="202" t="s">
        <v>19</v>
      </c>
      <c r="F401" s="203" t="s">
        <v>549</v>
      </c>
      <c r="G401" s="201"/>
      <c r="H401" s="202" t="s">
        <v>19</v>
      </c>
      <c r="I401" s="204"/>
      <c r="J401" s="201"/>
      <c r="K401" s="201"/>
      <c r="L401" s="205"/>
      <c r="M401" s="206"/>
      <c r="N401" s="207"/>
      <c r="O401" s="207"/>
      <c r="P401" s="207"/>
      <c r="Q401" s="207"/>
      <c r="R401" s="207"/>
      <c r="S401" s="207"/>
      <c r="T401" s="208"/>
      <c r="AT401" s="209" t="s">
        <v>184</v>
      </c>
      <c r="AU401" s="209" t="s">
        <v>82</v>
      </c>
      <c r="AV401" s="13" t="s">
        <v>80</v>
      </c>
      <c r="AW401" s="13" t="s">
        <v>35</v>
      </c>
      <c r="AX401" s="13" t="s">
        <v>73</v>
      </c>
      <c r="AY401" s="209" t="s">
        <v>171</v>
      </c>
    </row>
    <row r="402" spans="1:65" s="14" customFormat="1" ht="11.25">
      <c r="B402" s="210"/>
      <c r="C402" s="211"/>
      <c r="D402" s="193" t="s">
        <v>184</v>
      </c>
      <c r="E402" s="212" t="s">
        <v>19</v>
      </c>
      <c r="F402" s="213" t="s">
        <v>550</v>
      </c>
      <c r="G402" s="211"/>
      <c r="H402" s="214">
        <v>14.26</v>
      </c>
      <c r="I402" s="215"/>
      <c r="J402" s="211"/>
      <c r="K402" s="211"/>
      <c r="L402" s="216"/>
      <c r="M402" s="217"/>
      <c r="N402" s="218"/>
      <c r="O402" s="218"/>
      <c r="P402" s="218"/>
      <c r="Q402" s="218"/>
      <c r="R402" s="218"/>
      <c r="S402" s="218"/>
      <c r="T402" s="219"/>
      <c r="AT402" s="220" t="s">
        <v>184</v>
      </c>
      <c r="AU402" s="220" t="s">
        <v>82</v>
      </c>
      <c r="AV402" s="14" t="s">
        <v>82</v>
      </c>
      <c r="AW402" s="14" t="s">
        <v>35</v>
      </c>
      <c r="AX402" s="14" t="s">
        <v>73</v>
      </c>
      <c r="AY402" s="220" t="s">
        <v>171</v>
      </c>
    </row>
    <row r="403" spans="1:65" s="15" customFormat="1" ht="11.25">
      <c r="B403" s="221"/>
      <c r="C403" s="222"/>
      <c r="D403" s="193" t="s">
        <v>184</v>
      </c>
      <c r="E403" s="223" t="s">
        <v>19</v>
      </c>
      <c r="F403" s="224" t="s">
        <v>189</v>
      </c>
      <c r="G403" s="222"/>
      <c r="H403" s="225">
        <v>28.26</v>
      </c>
      <c r="I403" s="226"/>
      <c r="J403" s="222"/>
      <c r="K403" s="222"/>
      <c r="L403" s="227"/>
      <c r="M403" s="228"/>
      <c r="N403" s="229"/>
      <c r="O403" s="229"/>
      <c r="P403" s="229"/>
      <c r="Q403" s="229"/>
      <c r="R403" s="229"/>
      <c r="S403" s="229"/>
      <c r="T403" s="230"/>
      <c r="AT403" s="231" t="s">
        <v>184</v>
      </c>
      <c r="AU403" s="231" t="s">
        <v>82</v>
      </c>
      <c r="AV403" s="15" t="s">
        <v>178</v>
      </c>
      <c r="AW403" s="15" t="s">
        <v>35</v>
      </c>
      <c r="AX403" s="15" t="s">
        <v>80</v>
      </c>
      <c r="AY403" s="231" t="s">
        <v>171</v>
      </c>
    </row>
    <row r="404" spans="1:65" s="2" customFormat="1" ht="24.2" customHeight="1">
      <c r="A404" s="36"/>
      <c r="B404" s="37"/>
      <c r="C404" s="180" t="s">
        <v>551</v>
      </c>
      <c r="D404" s="180" t="s">
        <v>173</v>
      </c>
      <c r="E404" s="181" t="s">
        <v>552</v>
      </c>
      <c r="F404" s="182" t="s">
        <v>553</v>
      </c>
      <c r="G404" s="183" t="s">
        <v>176</v>
      </c>
      <c r="H404" s="184">
        <v>15.526999999999999</v>
      </c>
      <c r="I404" s="185"/>
      <c r="J404" s="186">
        <f>ROUND(I404*H404,2)</f>
        <v>0</v>
      </c>
      <c r="K404" s="182" t="s">
        <v>177</v>
      </c>
      <c r="L404" s="41"/>
      <c r="M404" s="187" t="s">
        <v>19</v>
      </c>
      <c r="N404" s="188" t="s">
        <v>44</v>
      </c>
      <c r="O404" s="66"/>
      <c r="P404" s="189">
        <f>O404*H404</f>
        <v>0</v>
      </c>
      <c r="Q404" s="189">
        <v>0.34190999999999999</v>
      </c>
      <c r="R404" s="189">
        <f>Q404*H404</f>
        <v>5.3088365699999995</v>
      </c>
      <c r="S404" s="189">
        <v>0</v>
      </c>
      <c r="T404" s="190">
        <f>S404*H404</f>
        <v>0</v>
      </c>
      <c r="U404" s="36"/>
      <c r="V404" s="36"/>
      <c r="W404" s="36"/>
      <c r="X404" s="36"/>
      <c r="Y404" s="36"/>
      <c r="Z404" s="36"/>
      <c r="AA404" s="36"/>
      <c r="AB404" s="36"/>
      <c r="AC404" s="36"/>
      <c r="AD404" s="36"/>
      <c r="AE404" s="36"/>
      <c r="AR404" s="191" t="s">
        <v>178</v>
      </c>
      <c r="AT404" s="191" t="s">
        <v>173</v>
      </c>
      <c r="AU404" s="191" t="s">
        <v>82</v>
      </c>
      <c r="AY404" s="19" t="s">
        <v>171</v>
      </c>
      <c r="BE404" s="192">
        <f>IF(N404="základní",J404,0)</f>
        <v>0</v>
      </c>
      <c r="BF404" s="192">
        <f>IF(N404="snížená",J404,0)</f>
        <v>0</v>
      </c>
      <c r="BG404" s="192">
        <f>IF(N404="zákl. přenesená",J404,0)</f>
        <v>0</v>
      </c>
      <c r="BH404" s="192">
        <f>IF(N404="sníž. přenesená",J404,0)</f>
        <v>0</v>
      </c>
      <c r="BI404" s="192">
        <f>IF(N404="nulová",J404,0)</f>
        <v>0</v>
      </c>
      <c r="BJ404" s="19" t="s">
        <v>80</v>
      </c>
      <c r="BK404" s="192">
        <f>ROUND(I404*H404,2)</f>
        <v>0</v>
      </c>
      <c r="BL404" s="19" t="s">
        <v>178</v>
      </c>
      <c r="BM404" s="191" t="s">
        <v>554</v>
      </c>
    </row>
    <row r="405" spans="1:65" s="2" customFormat="1" ht="19.5">
      <c r="A405" s="36"/>
      <c r="B405" s="37"/>
      <c r="C405" s="38"/>
      <c r="D405" s="193" t="s">
        <v>180</v>
      </c>
      <c r="E405" s="38"/>
      <c r="F405" s="194" t="s">
        <v>555</v>
      </c>
      <c r="G405" s="38"/>
      <c r="H405" s="38"/>
      <c r="I405" s="195"/>
      <c r="J405" s="38"/>
      <c r="K405" s="38"/>
      <c r="L405" s="41"/>
      <c r="M405" s="196"/>
      <c r="N405" s="197"/>
      <c r="O405" s="66"/>
      <c r="P405" s="66"/>
      <c r="Q405" s="66"/>
      <c r="R405" s="66"/>
      <c r="S405" s="66"/>
      <c r="T405" s="67"/>
      <c r="U405" s="36"/>
      <c r="V405" s="36"/>
      <c r="W405" s="36"/>
      <c r="X405" s="36"/>
      <c r="Y405" s="36"/>
      <c r="Z405" s="36"/>
      <c r="AA405" s="36"/>
      <c r="AB405" s="36"/>
      <c r="AC405" s="36"/>
      <c r="AD405" s="36"/>
      <c r="AE405" s="36"/>
      <c r="AT405" s="19" t="s">
        <v>180</v>
      </c>
      <c r="AU405" s="19" t="s">
        <v>82</v>
      </c>
    </row>
    <row r="406" spans="1:65" s="2" customFormat="1" ht="11.25">
      <c r="A406" s="36"/>
      <c r="B406" s="37"/>
      <c r="C406" s="38"/>
      <c r="D406" s="198" t="s">
        <v>182</v>
      </c>
      <c r="E406" s="38"/>
      <c r="F406" s="199" t="s">
        <v>556</v>
      </c>
      <c r="G406" s="38"/>
      <c r="H406" s="38"/>
      <c r="I406" s="195"/>
      <c r="J406" s="38"/>
      <c r="K406" s="38"/>
      <c r="L406" s="41"/>
      <c r="M406" s="196"/>
      <c r="N406" s="197"/>
      <c r="O406" s="66"/>
      <c r="P406" s="66"/>
      <c r="Q406" s="66"/>
      <c r="R406" s="66"/>
      <c r="S406" s="66"/>
      <c r="T406" s="67"/>
      <c r="U406" s="36"/>
      <c r="V406" s="36"/>
      <c r="W406" s="36"/>
      <c r="X406" s="36"/>
      <c r="Y406" s="36"/>
      <c r="Z406" s="36"/>
      <c r="AA406" s="36"/>
      <c r="AB406" s="36"/>
      <c r="AC406" s="36"/>
      <c r="AD406" s="36"/>
      <c r="AE406" s="36"/>
      <c r="AT406" s="19" t="s">
        <v>182</v>
      </c>
      <c r="AU406" s="19" t="s">
        <v>82</v>
      </c>
    </row>
    <row r="407" spans="1:65" s="13" customFormat="1" ht="11.25">
      <c r="B407" s="200"/>
      <c r="C407" s="201"/>
      <c r="D407" s="193" t="s">
        <v>184</v>
      </c>
      <c r="E407" s="202" t="s">
        <v>19</v>
      </c>
      <c r="F407" s="203" t="s">
        <v>557</v>
      </c>
      <c r="G407" s="201"/>
      <c r="H407" s="202" t="s">
        <v>19</v>
      </c>
      <c r="I407" s="204"/>
      <c r="J407" s="201"/>
      <c r="K407" s="201"/>
      <c r="L407" s="205"/>
      <c r="M407" s="206"/>
      <c r="N407" s="207"/>
      <c r="O407" s="207"/>
      <c r="P407" s="207"/>
      <c r="Q407" s="207"/>
      <c r="R407" s="207"/>
      <c r="S407" s="207"/>
      <c r="T407" s="208"/>
      <c r="AT407" s="209" t="s">
        <v>184</v>
      </c>
      <c r="AU407" s="209" t="s">
        <v>82</v>
      </c>
      <c r="AV407" s="13" t="s">
        <v>80</v>
      </c>
      <c r="AW407" s="13" t="s">
        <v>35</v>
      </c>
      <c r="AX407" s="13" t="s">
        <v>73</v>
      </c>
      <c r="AY407" s="209" t="s">
        <v>171</v>
      </c>
    </row>
    <row r="408" spans="1:65" s="13" customFormat="1" ht="11.25">
      <c r="B408" s="200"/>
      <c r="C408" s="201"/>
      <c r="D408" s="193" t="s">
        <v>184</v>
      </c>
      <c r="E408" s="202" t="s">
        <v>19</v>
      </c>
      <c r="F408" s="203" t="s">
        <v>558</v>
      </c>
      <c r="G408" s="201"/>
      <c r="H408" s="202" t="s">
        <v>19</v>
      </c>
      <c r="I408" s="204"/>
      <c r="J408" s="201"/>
      <c r="K408" s="201"/>
      <c r="L408" s="205"/>
      <c r="M408" s="206"/>
      <c r="N408" s="207"/>
      <c r="O408" s="207"/>
      <c r="P408" s="207"/>
      <c r="Q408" s="207"/>
      <c r="R408" s="207"/>
      <c r="S408" s="207"/>
      <c r="T408" s="208"/>
      <c r="AT408" s="209" t="s">
        <v>184</v>
      </c>
      <c r="AU408" s="209" t="s">
        <v>82</v>
      </c>
      <c r="AV408" s="13" t="s">
        <v>80</v>
      </c>
      <c r="AW408" s="13" t="s">
        <v>35</v>
      </c>
      <c r="AX408" s="13" t="s">
        <v>73</v>
      </c>
      <c r="AY408" s="209" t="s">
        <v>171</v>
      </c>
    </row>
    <row r="409" spans="1:65" s="14" customFormat="1" ht="11.25">
      <c r="B409" s="210"/>
      <c r="C409" s="211"/>
      <c r="D409" s="193" t="s">
        <v>184</v>
      </c>
      <c r="E409" s="212" t="s">
        <v>19</v>
      </c>
      <c r="F409" s="213" t="s">
        <v>559</v>
      </c>
      <c r="G409" s="211"/>
      <c r="H409" s="214">
        <v>1.79</v>
      </c>
      <c r="I409" s="215"/>
      <c r="J409" s="211"/>
      <c r="K409" s="211"/>
      <c r="L409" s="216"/>
      <c r="M409" s="217"/>
      <c r="N409" s="218"/>
      <c r="O409" s="218"/>
      <c r="P409" s="218"/>
      <c r="Q409" s="218"/>
      <c r="R409" s="218"/>
      <c r="S409" s="218"/>
      <c r="T409" s="219"/>
      <c r="AT409" s="220" t="s">
        <v>184</v>
      </c>
      <c r="AU409" s="220" t="s">
        <v>82</v>
      </c>
      <c r="AV409" s="14" t="s">
        <v>82</v>
      </c>
      <c r="AW409" s="14" t="s">
        <v>35</v>
      </c>
      <c r="AX409" s="14" t="s">
        <v>73</v>
      </c>
      <c r="AY409" s="220" t="s">
        <v>171</v>
      </c>
    </row>
    <row r="410" spans="1:65" s="14" customFormat="1" ht="11.25">
      <c r="B410" s="210"/>
      <c r="C410" s="211"/>
      <c r="D410" s="193" t="s">
        <v>184</v>
      </c>
      <c r="E410" s="212" t="s">
        <v>19</v>
      </c>
      <c r="F410" s="213" t="s">
        <v>560</v>
      </c>
      <c r="G410" s="211"/>
      <c r="H410" s="214">
        <v>2.468</v>
      </c>
      <c r="I410" s="215"/>
      <c r="J410" s="211"/>
      <c r="K410" s="211"/>
      <c r="L410" s="216"/>
      <c r="M410" s="217"/>
      <c r="N410" s="218"/>
      <c r="O410" s="218"/>
      <c r="P410" s="218"/>
      <c r="Q410" s="218"/>
      <c r="R410" s="218"/>
      <c r="S410" s="218"/>
      <c r="T410" s="219"/>
      <c r="AT410" s="220" t="s">
        <v>184</v>
      </c>
      <c r="AU410" s="220" t="s">
        <v>82</v>
      </c>
      <c r="AV410" s="14" t="s">
        <v>82</v>
      </c>
      <c r="AW410" s="14" t="s">
        <v>35</v>
      </c>
      <c r="AX410" s="14" t="s">
        <v>73</v>
      </c>
      <c r="AY410" s="220" t="s">
        <v>171</v>
      </c>
    </row>
    <row r="411" spans="1:65" s="14" customFormat="1" ht="11.25">
      <c r="B411" s="210"/>
      <c r="C411" s="211"/>
      <c r="D411" s="193" t="s">
        <v>184</v>
      </c>
      <c r="E411" s="212" t="s">
        <v>19</v>
      </c>
      <c r="F411" s="213" t="s">
        <v>561</v>
      </c>
      <c r="G411" s="211"/>
      <c r="H411" s="214">
        <v>0.51600000000000001</v>
      </c>
      <c r="I411" s="215"/>
      <c r="J411" s="211"/>
      <c r="K411" s="211"/>
      <c r="L411" s="216"/>
      <c r="M411" s="217"/>
      <c r="N411" s="218"/>
      <c r="O411" s="218"/>
      <c r="P411" s="218"/>
      <c r="Q411" s="218"/>
      <c r="R411" s="218"/>
      <c r="S411" s="218"/>
      <c r="T411" s="219"/>
      <c r="AT411" s="220" t="s">
        <v>184</v>
      </c>
      <c r="AU411" s="220" t="s">
        <v>82</v>
      </c>
      <c r="AV411" s="14" t="s">
        <v>82</v>
      </c>
      <c r="AW411" s="14" t="s">
        <v>35</v>
      </c>
      <c r="AX411" s="14" t="s">
        <v>73</v>
      </c>
      <c r="AY411" s="220" t="s">
        <v>171</v>
      </c>
    </row>
    <row r="412" spans="1:65" s="14" customFormat="1" ht="11.25">
      <c r="B412" s="210"/>
      <c r="C412" s="211"/>
      <c r="D412" s="193" t="s">
        <v>184</v>
      </c>
      <c r="E412" s="212" t="s">
        <v>19</v>
      </c>
      <c r="F412" s="213" t="s">
        <v>562</v>
      </c>
      <c r="G412" s="211"/>
      <c r="H412" s="214">
        <v>3.14</v>
      </c>
      <c r="I412" s="215"/>
      <c r="J412" s="211"/>
      <c r="K412" s="211"/>
      <c r="L412" s="216"/>
      <c r="M412" s="217"/>
      <c r="N412" s="218"/>
      <c r="O412" s="218"/>
      <c r="P412" s="218"/>
      <c r="Q412" s="218"/>
      <c r="R412" s="218"/>
      <c r="S412" s="218"/>
      <c r="T412" s="219"/>
      <c r="AT412" s="220" t="s">
        <v>184</v>
      </c>
      <c r="AU412" s="220" t="s">
        <v>82</v>
      </c>
      <c r="AV412" s="14" t="s">
        <v>82</v>
      </c>
      <c r="AW412" s="14" t="s">
        <v>35</v>
      </c>
      <c r="AX412" s="14" t="s">
        <v>73</v>
      </c>
      <c r="AY412" s="220" t="s">
        <v>171</v>
      </c>
    </row>
    <row r="413" spans="1:65" s="13" customFormat="1" ht="11.25">
      <c r="B413" s="200"/>
      <c r="C413" s="201"/>
      <c r="D413" s="193" t="s">
        <v>184</v>
      </c>
      <c r="E413" s="202" t="s">
        <v>19</v>
      </c>
      <c r="F413" s="203" t="s">
        <v>187</v>
      </c>
      <c r="G413" s="201"/>
      <c r="H413" s="202" t="s">
        <v>19</v>
      </c>
      <c r="I413" s="204"/>
      <c r="J413" s="201"/>
      <c r="K413" s="201"/>
      <c r="L413" s="205"/>
      <c r="M413" s="206"/>
      <c r="N413" s="207"/>
      <c r="O413" s="207"/>
      <c r="P413" s="207"/>
      <c r="Q413" s="207"/>
      <c r="R413" s="207"/>
      <c r="S413" s="207"/>
      <c r="T413" s="208"/>
      <c r="AT413" s="209" t="s">
        <v>184</v>
      </c>
      <c r="AU413" s="209" t="s">
        <v>82</v>
      </c>
      <c r="AV413" s="13" t="s">
        <v>80</v>
      </c>
      <c r="AW413" s="13" t="s">
        <v>35</v>
      </c>
      <c r="AX413" s="13" t="s">
        <v>73</v>
      </c>
      <c r="AY413" s="209" t="s">
        <v>171</v>
      </c>
    </row>
    <row r="414" spans="1:65" s="14" customFormat="1" ht="11.25">
      <c r="B414" s="210"/>
      <c r="C414" s="211"/>
      <c r="D414" s="193" t="s">
        <v>184</v>
      </c>
      <c r="E414" s="212" t="s">
        <v>19</v>
      </c>
      <c r="F414" s="213" t="s">
        <v>563</v>
      </c>
      <c r="G414" s="211"/>
      <c r="H414" s="214">
        <v>0.94499999999999995</v>
      </c>
      <c r="I414" s="215"/>
      <c r="J414" s="211"/>
      <c r="K414" s="211"/>
      <c r="L414" s="216"/>
      <c r="M414" s="217"/>
      <c r="N414" s="218"/>
      <c r="O414" s="218"/>
      <c r="P414" s="218"/>
      <c r="Q414" s="218"/>
      <c r="R414" s="218"/>
      <c r="S414" s="218"/>
      <c r="T414" s="219"/>
      <c r="AT414" s="220" t="s">
        <v>184</v>
      </c>
      <c r="AU414" s="220" t="s">
        <v>82</v>
      </c>
      <c r="AV414" s="14" t="s">
        <v>82</v>
      </c>
      <c r="AW414" s="14" t="s">
        <v>35</v>
      </c>
      <c r="AX414" s="14" t="s">
        <v>73</v>
      </c>
      <c r="AY414" s="220" t="s">
        <v>171</v>
      </c>
    </row>
    <row r="415" spans="1:65" s="14" customFormat="1" ht="11.25">
      <c r="B415" s="210"/>
      <c r="C415" s="211"/>
      <c r="D415" s="193" t="s">
        <v>184</v>
      </c>
      <c r="E415" s="212" t="s">
        <v>19</v>
      </c>
      <c r="F415" s="213" t="s">
        <v>564</v>
      </c>
      <c r="G415" s="211"/>
      <c r="H415" s="214">
        <v>1.33</v>
      </c>
      <c r="I415" s="215"/>
      <c r="J415" s="211"/>
      <c r="K415" s="211"/>
      <c r="L415" s="216"/>
      <c r="M415" s="217"/>
      <c r="N415" s="218"/>
      <c r="O415" s="218"/>
      <c r="P415" s="218"/>
      <c r="Q415" s="218"/>
      <c r="R415" s="218"/>
      <c r="S415" s="218"/>
      <c r="T415" s="219"/>
      <c r="AT415" s="220" t="s">
        <v>184</v>
      </c>
      <c r="AU415" s="220" t="s">
        <v>82</v>
      </c>
      <c r="AV415" s="14" t="s">
        <v>82</v>
      </c>
      <c r="AW415" s="14" t="s">
        <v>35</v>
      </c>
      <c r="AX415" s="14" t="s">
        <v>73</v>
      </c>
      <c r="AY415" s="220" t="s">
        <v>171</v>
      </c>
    </row>
    <row r="416" spans="1:65" s="14" customFormat="1" ht="11.25">
      <c r="B416" s="210"/>
      <c r="C416" s="211"/>
      <c r="D416" s="193" t="s">
        <v>184</v>
      </c>
      <c r="E416" s="212" t="s">
        <v>19</v>
      </c>
      <c r="F416" s="213" t="s">
        <v>565</v>
      </c>
      <c r="G416" s="211"/>
      <c r="H416" s="214">
        <v>5.3380000000000001</v>
      </c>
      <c r="I416" s="215"/>
      <c r="J416" s="211"/>
      <c r="K416" s="211"/>
      <c r="L416" s="216"/>
      <c r="M416" s="217"/>
      <c r="N416" s="218"/>
      <c r="O416" s="218"/>
      <c r="P416" s="218"/>
      <c r="Q416" s="218"/>
      <c r="R416" s="218"/>
      <c r="S416" s="218"/>
      <c r="T416" s="219"/>
      <c r="AT416" s="220" t="s">
        <v>184</v>
      </c>
      <c r="AU416" s="220" t="s">
        <v>82</v>
      </c>
      <c r="AV416" s="14" t="s">
        <v>82</v>
      </c>
      <c r="AW416" s="14" t="s">
        <v>35</v>
      </c>
      <c r="AX416" s="14" t="s">
        <v>73</v>
      </c>
      <c r="AY416" s="220" t="s">
        <v>171</v>
      </c>
    </row>
    <row r="417" spans="1:65" s="15" customFormat="1" ht="11.25">
      <c r="B417" s="221"/>
      <c r="C417" s="222"/>
      <c r="D417" s="193" t="s">
        <v>184</v>
      </c>
      <c r="E417" s="223" t="s">
        <v>19</v>
      </c>
      <c r="F417" s="224" t="s">
        <v>189</v>
      </c>
      <c r="G417" s="222"/>
      <c r="H417" s="225">
        <v>15.526999999999999</v>
      </c>
      <c r="I417" s="226"/>
      <c r="J417" s="222"/>
      <c r="K417" s="222"/>
      <c r="L417" s="227"/>
      <c r="M417" s="228"/>
      <c r="N417" s="229"/>
      <c r="O417" s="229"/>
      <c r="P417" s="229"/>
      <c r="Q417" s="229"/>
      <c r="R417" s="229"/>
      <c r="S417" s="229"/>
      <c r="T417" s="230"/>
      <c r="AT417" s="231" t="s">
        <v>184</v>
      </c>
      <c r="AU417" s="231" t="s">
        <v>82</v>
      </c>
      <c r="AV417" s="15" t="s">
        <v>178</v>
      </c>
      <c r="AW417" s="15" t="s">
        <v>35</v>
      </c>
      <c r="AX417" s="15" t="s">
        <v>80</v>
      </c>
      <c r="AY417" s="231" t="s">
        <v>171</v>
      </c>
    </row>
    <row r="418" spans="1:65" s="2" customFormat="1" ht="24.2" customHeight="1">
      <c r="A418" s="36"/>
      <c r="B418" s="37"/>
      <c r="C418" s="180" t="s">
        <v>566</v>
      </c>
      <c r="D418" s="180" t="s">
        <v>173</v>
      </c>
      <c r="E418" s="181" t="s">
        <v>567</v>
      </c>
      <c r="F418" s="182" t="s">
        <v>568</v>
      </c>
      <c r="G418" s="183" t="s">
        <v>220</v>
      </c>
      <c r="H418" s="184">
        <v>2.2040000000000002</v>
      </c>
      <c r="I418" s="185"/>
      <c r="J418" s="186">
        <f>ROUND(I418*H418,2)</f>
        <v>0</v>
      </c>
      <c r="K418" s="182" t="s">
        <v>177</v>
      </c>
      <c r="L418" s="41"/>
      <c r="M418" s="187" t="s">
        <v>19</v>
      </c>
      <c r="N418" s="188" t="s">
        <v>44</v>
      </c>
      <c r="O418" s="66"/>
      <c r="P418" s="189">
        <f>O418*H418</f>
        <v>0</v>
      </c>
      <c r="Q418" s="189">
        <v>2.3456999999999999</v>
      </c>
      <c r="R418" s="189">
        <f>Q418*H418</f>
        <v>5.1699228000000002</v>
      </c>
      <c r="S418" s="189">
        <v>0</v>
      </c>
      <c r="T418" s="190">
        <f>S418*H418</f>
        <v>0</v>
      </c>
      <c r="U418" s="36"/>
      <c r="V418" s="36"/>
      <c r="W418" s="36"/>
      <c r="X418" s="36"/>
      <c r="Y418" s="36"/>
      <c r="Z418" s="36"/>
      <c r="AA418" s="36"/>
      <c r="AB418" s="36"/>
      <c r="AC418" s="36"/>
      <c r="AD418" s="36"/>
      <c r="AE418" s="36"/>
      <c r="AR418" s="191" t="s">
        <v>178</v>
      </c>
      <c r="AT418" s="191" t="s">
        <v>173</v>
      </c>
      <c r="AU418" s="191" t="s">
        <v>82</v>
      </c>
      <c r="AY418" s="19" t="s">
        <v>171</v>
      </c>
      <c r="BE418" s="192">
        <f>IF(N418="základní",J418,0)</f>
        <v>0</v>
      </c>
      <c r="BF418" s="192">
        <f>IF(N418="snížená",J418,0)</f>
        <v>0</v>
      </c>
      <c r="BG418" s="192">
        <f>IF(N418="zákl. přenesená",J418,0)</f>
        <v>0</v>
      </c>
      <c r="BH418" s="192">
        <f>IF(N418="sníž. přenesená",J418,0)</f>
        <v>0</v>
      </c>
      <c r="BI418" s="192">
        <f>IF(N418="nulová",J418,0)</f>
        <v>0</v>
      </c>
      <c r="BJ418" s="19" t="s">
        <v>80</v>
      </c>
      <c r="BK418" s="192">
        <f>ROUND(I418*H418,2)</f>
        <v>0</v>
      </c>
      <c r="BL418" s="19" t="s">
        <v>178</v>
      </c>
      <c r="BM418" s="191" t="s">
        <v>569</v>
      </c>
    </row>
    <row r="419" spans="1:65" s="2" customFormat="1" ht="19.5">
      <c r="A419" s="36"/>
      <c r="B419" s="37"/>
      <c r="C419" s="38"/>
      <c r="D419" s="193" t="s">
        <v>180</v>
      </c>
      <c r="E419" s="38"/>
      <c r="F419" s="194" t="s">
        <v>570</v>
      </c>
      <c r="G419" s="38"/>
      <c r="H419" s="38"/>
      <c r="I419" s="195"/>
      <c r="J419" s="38"/>
      <c r="K419" s="38"/>
      <c r="L419" s="41"/>
      <c r="M419" s="196"/>
      <c r="N419" s="197"/>
      <c r="O419" s="66"/>
      <c r="P419" s="66"/>
      <c r="Q419" s="66"/>
      <c r="R419" s="66"/>
      <c r="S419" s="66"/>
      <c r="T419" s="67"/>
      <c r="U419" s="36"/>
      <c r="V419" s="36"/>
      <c r="W419" s="36"/>
      <c r="X419" s="36"/>
      <c r="Y419" s="36"/>
      <c r="Z419" s="36"/>
      <c r="AA419" s="36"/>
      <c r="AB419" s="36"/>
      <c r="AC419" s="36"/>
      <c r="AD419" s="36"/>
      <c r="AE419" s="36"/>
      <c r="AT419" s="19" t="s">
        <v>180</v>
      </c>
      <c r="AU419" s="19" t="s">
        <v>82</v>
      </c>
    </row>
    <row r="420" spans="1:65" s="2" customFormat="1" ht="11.25">
      <c r="A420" s="36"/>
      <c r="B420" s="37"/>
      <c r="C420" s="38"/>
      <c r="D420" s="198" t="s">
        <v>182</v>
      </c>
      <c r="E420" s="38"/>
      <c r="F420" s="199" t="s">
        <v>571</v>
      </c>
      <c r="G420" s="38"/>
      <c r="H420" s="38"/>
      <c r="I420" s="195"/>
      <c r="J420" s="38"/>
      <c r="K420" s="38"/>
      <c r="L420" s="41"/>
      <c r="M420" s="196"/>
      <c r="N420" s="197"/>
      <c r="O420" s="66"/>
      <c r="P420" s="66"/>
      <c r="Q420" s="66"/>
      <c r="R420" s="66"/>
      <c r="S420" s="66"/>
      <c r="T420" s="67"/>
      <c r="U420" s="36"/>
      <c r="V420" s="36"/>
      <c r="W420" s="36"/>
      <c r="X420" s="36"/>
      <c r="Y420" s="36"/>
      <c r="Z420" s="36"/>
      <c r="AA420" s="36"/>
      <c r="AB420" s="36"/>
      <c r="AC420" s="36"/>
      <c r="AD420" s="36"/>
      <c r="AE420" s="36"/>
      <c r="AT420" s="19" t="s">
        <v>182</v>
      </c>
      <c r="AU420" s="19" t="s">
        <v>82</v>
      </c>
    </row>
    <row r="421" spans="1:65" s="13" customFormat="1" ht="11.25">
      <c r="B421" s="200"/>
      <c r="C421" s="201"/>
      <c r="D421" s="193" t="s">
        <v>184</v>
      </c>
      <c r="E421" s="202" t="s">
        <v>19</v>
      </c>
      <c r="F421" s="203" t="s">
        <v>572</v>
      </c>
      <c r="G421" s="201"/>
      <c r="H421" s="202" t="s">
        <v>19</v>
      </c>
      <c r="I421" s="204"/>
      <c r="J421" s="201"/>
      <c r="K421" s="201"/>
      <c r="L421" s="205"/>
      <c r="M421" s="206"/>
      <c r="N421" s="207"/>
      <c r="O421" s="207"/>
      <c r="P421" s="207"/>
      <c r="Q421" s="207"/>
      <c r="R421" s="207"/>
      <c r="S421" s="207"/>
      <c r="T421" s="208"/>
      <c r="AT421" s="209" t="s">
        <v>184</v>
      </c>
      <c r="AU421" s="209" t="s">
        <v>82</v>
      </c>
      <c r="AV421" s="13" t="s">
        <v>80</v>
      </c>
      <c r="AW421" s="13" t="s">
        <v>35</v>
      </c>
      <c r="AX421" s="13" t="s">
        <v>73</v>
      </c>
      <c r="AY421" s="209" t="s">
        <v>171</v>
      </c>
    </row>
    <row r="422" spans="1:65" s="13" customFormat="1" ht="11.25">
      <c r="B422" s="200"/>
      <c r="C422" s="201"/>
      <c r="D422" s="193" t="s">
        <v>184</v>
      </c>
      <c r="E422" s="202" t="s">
        <v>19</v>
      </c>
      <c r="F422" s="203" t="s">
        <v>573</v>
      </c>
      <c r="G422" s="201"/>
      <c r="H422" s="202" t="s">
        <v>19</v>
      </c>
      <c r="I422" s="204"/>
      <c r="J422" s="201"/>
      <c r="K422" s="201"/>
      <c r="L422" s="205"/>
      <c r="M422" s="206"/>
      <c r="N422" s="207"/>
      <c r="O422" s="207"/>
      <c r="P422" s="207"/>
      <c r="Q422" s="207"/>
      <c r="R422" s="207"/>
      <c r="S422" s="207"/>
      <c r="T422" s="208"/>
      <c r="AT422" s="209" t="s">
        <v>184</v>
      </c>
      <c r="AU422" s="209" t="s">
        <v>82</v>
      </c>
      <c r="AV422" s="13" t="s">
        <v>80</v>
      </c>
      <c r="AW422" s="13" t="s">
        <v>35</v>
      </c>
      <c r="AX422" s="13" t="s">
        <v>73</v>
      </c>
      <c r="AY422" s="209" t="s">
        <v>171</v>
      </c>
    </row>
    <row r="423" spans="1:65" s="14" customFormat="1" ht="11.25">
      <c r="B423" s="210"/>
      <c r="C423" s="211"/>
      <c r="D423" s="193" t="s">
        <v>184</v>
      </c>
      <c r="E423" s="212" t="s">
        <v>19</v>
      </c>
      <c r="F423" s="213" t="s">
        <v>574</v>
      </c>
      <c r="G423" s="211"/>
      <c r="H423" s="214">
        <v>0.81599999999999995</v>
      </c>
      <c r="I423" s="215"/>
      <c r="J423" s="211"/>
      <c r="K423" s="211"/>
      <c r="L423" s="216"/>
      <c r="M423" s="217"/>
      <c r="N423" s="218"/>
      <c r="O423" s="218"/>
      <c r="P423" s="218"/>
      <c r="Q423" s="218"/>
      <c r="R423" s="218"/>
      <c r="S423" s="218"/>
      <c r="T423" s="219"/>
      <c r="AT423" s="220" t="s">
        <v>184</v>
      </c>
      <c r="AU423" s="220" t="s">
        <v>82</v>
      </c>
      <c r="AV423" s="14" t="s">
        <v>82</v>
      </c>
      <c r="AW423" s="14" t="s">
        <v>35</v>
      </c>
      <c r="AX423" s="14" t="s">
        <v>73</v>
      </c>
      <c r="AY423" s="220" t="s">
        <v>171</v>
      </c>
    </row>
    <row r="424" spans="1:65" s="13" customFormat="1" ht="11.25">
      <c r="B424" s="200"/>
      <c r="C424" s="201"/>
      <c r="D424" s="193" t="s">
        <v>184</v>
      </c>
      <c r="E424" s="202" t="s">
        <v>19</v>
      </c>
      <c r="F424" s="203" t="s">
        <v>575</v>
      </c>
      <c r="G424" s="201"/>
      <c r="H424" s="202" t="s">
        <v>19</v>
      </c>
      <c r="I424" s="204"/>
      <c r="J424" s="201"/>
      <c r="K424" s="201"/>
      <c r="L424" s="205"/>
      <c r="M424" s="206"/>
      <c r="N424" s="207"/>
      <c r="O424" s="207"/>
      <c r="P424" s="207"/>
      <c r="Q424" s="207"/>
      <c r="R424" s="207"/>
      <c r="S424" s="207"/>
      <c r="T424" s="208"/>
      <c r="AT424" s="209" t="s">
        <v>184</v>
      </c>
      <c r="AU424" s="209" t="s">
        <v>82</v>
      </c>
      <c r="AV424" s="13" t="s">
        <v>80</v>
      </c>
      <c r="AW424" s="13" t="s">
        <v>35</v>
      </c>
      <c r="AX424" s="13" t="s">
        <v>73</v>
      </c>
      <c r="AY424" s="209" t="s">
        <v>171</v>
      </c>
    </row>
    <row r="425" spans="1:65" s="14" customFormat="1" ht="11.25">
      <c r="B425" s="210"/>
      <c r="C425" s="211"/>
      <c r="D425" s="193" t="s">
        <v>184</v>
      </c>
      <c r="E425" s="212" t="s">
        <v>19</v>
      </c>
      <c r="F425" s="213" t="s">
        <v>576</v>
      </c>
      <c r="G425" s="211"/>
      <c r="H425" s="214">
        <v>1.3879999999999999</v>
      </c>
      <c r="I425" s="215"/>
      <c r="J425" s="211"/>
      <c r="K425" s="211"/>
      <c r="L425" s="216"/>
      <c r="M425" s="217"/>
      <c r="N425" s="218"/>
      <c r="O425" s="218"/>
      <c r="P425" s="218"/>
      <c r="Q425" s="218"/>
      <c r="R425" s="218"/>
      <c r="S425" s="218"/>
      <c r="T425" s="219"/>
      <c r="AT425" s="220" t="s">
        <v>184</v>
      </c>
      <c r="AU425" s="220" t="s">
        <v>82</v>
      </c>
      <c r="AV425" s="14" t="s">
        <v>82</v>
      </c>
      <c r="AW425" s="14" t="s">
        <v>35</v>
      </c>
      <c r="AX425" s="14" t="s">
        <v>73</v>
      </c>
      <c r="AY425" s="220" t="s">
        <v>171</v>
      </c>
    </row>
    <row r="426" spans="1:65" s="15" customFormat="1" ht="11.25">
      <c r="B426" s="221"/>
      <c r="C426" s="222"/>
      <c r="D426" s="193" t="s">
        <v>184</v>
      </c>
      <c r="E426" s="223" t="s">
        <v>19</v>
      </c>
      <c r="F426" s="224" t="s">
        <v>189</v>
      </c>
      <c r="G426" s="222"/>
      <c r="H426" s="225">
        <v>2.2040000000000002</v>
      </c>
      <c r="I426" s="226"/>
      <c r="J426" s="222"/>
      <c r="K426" s="222"/>
      <c r="L426" s="227"/>
      <c r="M426" s="228"/>
      <c r="N426" s="229"/>
      <c r="O426" s="229"/>
      <c r="P426" s="229"/>
      <c r="Q426" s="229"/>
      <c r="R426" s="229"/>
      <c r="S426" s="229"/>
      <c r="T426" s="230"/>
      <c r="AT426" s="231" t="s">
        <v>184</v>
      </c>
      <c r="AU426" s="231" t="s">
        <v>82</v>
      </c>
      <c r="AV426" s="15" t="s">
        <v>178</v>
      </c>
      <c r="AW426" s="15" t="s">
        <v>35</v>
      </c>
      <c r="AX426" s="15" t="s">
        <v>80</v>
      </c>
      <c r="AY426" s="231" t="s">
        <v>171</v>
      </c>
    </row>
    <row r="427" spans="1:65" s="2" customFormat="1" ht="33" customHeight="1">
      <c r="A427" s="36"/>
      <c r="B427" s="37"/>
      <c r="C427" s="180" t="s">
        <v>577</v>
      </c>
      <c r="D427" s="180" t="s">
        <v>173</v>
      </c>
      <c r="E427" s="181" t="s">
        <v>578</v>
      </c>
      <c r="F427" s="182" t="s">
        <v>579</v>
      </c>
      <c r="G427" s="183" t="s">
        <v>176</v>
      </c>
      <c r="H427" s="184">
        <v>15.526999999999999</v>
      </c>
      <c r="I427" s="185"/>
      <c r="J427" s="186">
        <f>ROUND(I427*H427,2)</f>
        <v>0</v>
      </c>
      <c r="K427" s="182" t="s">
        <v>177</v>
      </c>
      <c r="L427" s="41"/>
      <c r="M427" s="187" t="s">
        <v>19</v>
      </c>
      <c r="N427" s="188" t="s">
        <v>44</v>
      </c>
      <c r="O427" s="66"/>
      <c r="P427" s="189">
        <f>O427*H427</f>
        <v>0</v>
      </c>
      <c r="Q427" s="189">
        <v>1.0311999999999999</v>
      </c>
      <c r="R427" s="189">
        <f>Q427*H427</f>
        <v>16.011442399999996</v>
      </c>
      <c r="S427" s="189">
        <v>0</v>
      </c>
      <c r="T427" s="190">
        <f>S427*H427</f>
        <v>0</v>
      </c>
      <c r="U427" s="36"/>
      <c r="V427" s="36"/>
      <c r="W427" s="36"/>
      <c r="X427" s="36"/>
      <c r="Y427" s="36"/>
      <c r="Z427" s="36"/>
      <c r="AA427" s="36"/>
      <c r="AB427" s="36"/>
      <c r="AC427" s="36"/>
      <c r="AD427" s="36"/>
      <c r="AE427" s="36"/>
      <c r="AR427" s="191" t="s">
        <v>178</v>
      </c>
      <c r="AT427" s="191" t="s">
        <v>173</v>
      </c>
      <c r="AU427" s="191" t="s">
        <v>82</v>
      </c>
      <c r="AY427" s="19" t="s">
        <v>171</v>
      </c>
      <c r="BE427" s="192">
        <f>IF(N427="základní",J427,0)</f>
        <v>0</v>
      </c>
      <c r="BF427" s="192">
        <f>IF(N427="snížená",J427,0)</f>
        <v>0</v>
      </c>
      <c r="BG427" s="192">
        <f>IF(N427="zákl. přenesená",J427,0)</f>
        <v>0</v>
      </c>
      <c r="BH427" s="192">
        <f>IF(N427="sníž. přenesená",J427,0)</f>
        <v>0</v>
      </c>
      <c r="BI427" s="192">
        <f>IF(N427="nulová",J427,0)</f>
        <v>0</v>
      </c>
      <c r="BJ427" s="19" t="s">
        <v>80</v>
      </c>
      <c r="BK427" s="192">
        <f>ROUND(I427*H427,2)</f>
        <v>0</v>
      </c>
      <c r="BL427" s="19" t="s">
        <v>178</v>
      </c>
      <c r="BM427" s="191" t="s">
        <v>580</v>
      </c>
    </row>
    <row r="428" spans="1:65" s="2" customFormat="1" ht="29.25">
      <c r="A428" s="36"/>
      <c r="B428" s="37"/>
      <c r="C428" s="38"/>
      <c r="D428" s="193" t="s">
        <v>180</v>
      </c>
      <c r="E428" s="38"/>
      <c r="F428" s="194" t="s">
        <v>581</v>
      </c>
      <c r="G428" s="38"/>
      <c r="H428" s="38"/>
      <c r="I428" s="195"/>
      <c r="J428" s="38"/>
      <c r="K428" s="38"/>
      <c r="L428" s="41"/>
      <c r="M428" s="196"/>
      <c r="N428" s="197"/>
      <c r="O428" s="66"/>
      <c r="P428" s="66"/>
      <c r="Q428" s="66"/>
      <c r="R428" s="66"/>
      <c r="S428" s="66"/>
      <c r="T428" s="67"/>
      <c r="U428" s="36"/>
      <c r="V428" s="36"/>
      <c r="W428" s="36"/>
      <c r="X428" s="36"/>
      <c r="Y428" s="36"/>
      <c r="Z428" s="36"/>
      <c r="AA428" s="36"/>
      <c r="AB428" s="36"/>
      <c r="AC428" s="36"/>
      <c r="AD428" s="36"/>
      <c r="AE428" s="36"/>
      <c r="AT428" s="19" t="s">
        <v>180</v>
      </c>
      <c r="AU428" s="19" t="s">
        <v>82</v>
      </c>
    </row>
    <row r="429" spans="1:65" s="2" customFormat="1" ht="11.25">
      <c r="A429" s="36"/>
      <c r="B429" s="37"/>
      <c r="C429" s="38"/>
      <c r="D429" s="198" t="s">
        <v>182</v>
      </c>
      <c r="E429" s="38"/>
      <c r="F429" s="199" t="s">
        <v>582</v>
      </c>
      <c r="G429" s="38"/>
      <c r="H429" s="38"/>
      <c r="I429" s="195"/>
      <c r="J429" s="38"/>
      <c r="K429" s="38"/>
      <c r="L429" s="41"/>
      <c r="M429" s="196"/>
      <c r="N429" s="197"/>
      <c r="O429" s="66"/>
      <c r="P429" s="66"/>
      <c r="Q429" s="66"/>
      <c r="R429" s="66"/>
      <c r="S429" s="66"/>
      <c r="T429" s="67"/>
      <c r="U429" s="36"/>
      <c r="V429" s="36"/>
      <c r="W429" s="36"/>
      <c r="X429" s="36"/>
      <c r="Y429" s="36"/>
      <c r="Z429" s="36"/>
      <c r="AA429" s="36"/>
      <c r="AB429" s="36"/>
      <c r="AC429" s="36"/>
      <c r="AD429" s="36"/>
      <c r="AE429" s="36"/>
      <c r="AT429" s="19" t="s">
        <v>182</v>
      </c>
      <c r="AU429" s="19" t="s">
        <v>82</v>
      </c>
    </row>
    <row r="430" spans="1:65" s="13" customFormat="1" ht="11.25">
      <c r="B430" s="200"/>
      <c r="C430" s="201"/>
      <c r="D430" s="193" t="s">
        <v>184</v>
      </c>
      <c r="E430" s="202" t="s">
        <v>19</v>
      </c>
      <c r="F430" s="203" t="s">
        <v>557</v>
      </c>
      <c r="G430" s="201"/>
      <c r="H430" s="202" t="s">
        <v>19</v>
      </c>
      <c r="I430" s="204"/>
      <c r="J430" s="201"/>
      <c r="K430" s="201"/>
      <c r="L430" s="205"/>
      <c r="M430" s="206"/>
      <c r="N430" s="207"/>
      <c r="O430" s="207"/>
      <c r="P430" s="207"/>
      <c r="Q430" s="207"/>
      <c r="R430" s="207"/>
      <c r="S430" s="207"/>
      <c r="T430" s="208"/>
      <c r="AT430" s="209" t="s">
        <v>184</v>
      </c>
      <c r="AU430" s="209" t="s">
        <v>82</v>
      </c>
      <c r="AV430" s="13" t="s">
        <v>80</v>
      </c>
      <c r="AW430" s="13" t="s">
        <v>35</v>
      </c>
      <c r="AX430" s="13" t="s">
        <v>73</v>
      </c>
      <c r="AY430" s="209" t="s">
        <v>171</v>
      </c>
    </row>
    <row r="431" spans="1:65" s="13" customFormat="1" ht="11.25">
      <c r="B431" s="200"/>
      <c r="C431" s="201"/>
      <c r="D431" s="193" t="s">
        <v>184</v>
      </c>
      <c r="E431" s="202" t="s">
        <v>19</v>
      </c>
      <c r="F431" s="203" t="s">
        <v>558</v>
      </c>
      <c r="G431" s="201"/>
      <c r="H431" s="202" t="s">
        <v>19</v>
      </c>
      <c r="I431" s="204"/>
      <c r="J431" s="201"/>
      <c r="K431" s="201"/>
      <c r="L431" s="205"/>
      <c r="M431" s="206"/>
      <c r="N431" s="207"/>
      <c r="O431" s="207"/>
      <c r="P431" s="207"/>
      <c r="Q431" s="207"/>
      <c r="R431" s="207"/>
      <c r="S431" s="207"/>
      <c r="T431" s="208"/>
      <c r="AT431" s="209" t="s">
        <v>184</v>
      </c>
      <c r="AU431" s="209" t="s">
        <v>82</v>
      </c>
      <c r="AV431" s="13" t="s">
        <v>80</v>
      </c>
      <c r="AW431" s="13" t="s">
        <v>35</v>
      </c>
      <c r="AX431" s="13" t="s">
        <v>73</v>
      </c>
      <c r="AY431" s="209" t="s">
        <v>171</v>
      </c>
    </row>
    <row r="432" spans="1:65" s="14" customFormat="1" ht="11.25">
      <c r="B432" s="210"/>
      <c r="C432" s="211"/>
      <c r="D432" s="193" t="s">
        <v>184</v>
      </c>
      <c r="E432" s="212" t="s">
        <v>19</v>
      </c>
      <c r="F432" s="213" t="s">
        <v>559</v>
      </c>
      <c r="G432" s="211"/>
      <c r="H432" s="214">
        <v>1.79</v>
      </c>
      <c r="I432" s="215"/>
      <c r="J432" s="211"/>
      <c r="K432" s="211"/>
      <c r="L432" s="216"/>
      <c r="M432" s="217"/>
      <c r="N432" s="218"/>
      <c r="O432" s="218"/>
      <c r="P432" s="218"/>
      <c r="Q432" s="218"/>
      <c r="R432" s="218"/>
      <c r="S432" s="218"/>
      <c r="T432" s="219"/>
      <c r="AT432" s="220" t="s">
        <v>184</v>
      </c>
      <c r="AU432" s="220" t="s">
        <v>82</v>
      </c>
      <c r="AV432" s="14" t="s">
        <v>82</v>
      </c>
      <c r="AW432" s="14" t="s">
        <v>35</v>
      </c>
      <c r="AX432" s="14" t="s">
        <v>73</v>
      </c>
      <c r="AY432" s="220" t="s">
        <v>171</v>
      </c>
    </row>
    <row r="433" spans="1:65" s="14" customFormat="1" ht="11.25">
      <c r="B433" s="210"/>
      <c r="C433" s="211"/>
      <c r="D433" s="193" t="s">
        <v>184</v>
      </c>
      <c r="E433" s="212" t="s">
        <v>19</v>
      </c>
      <c r="F433" s="213" t="s">
        <v>560</v>
      </c>
      <c r="G433" s="211"/>
      <c r="H433" s="214">
        <v>2.468</v>
      </c>
      <c r="I433" s="215"/>
      <c r="J433" s="211"/>
      <c r="K433" s="211"/>
      <c r="L433" s="216"/>
      <c r="M433" s="217"/>
      <c r="N433" s="218"/>
      <c r="O433" s="218"/>
      <c r="P433" s="218"/>
      <c r="Q433" s="218"/>
      <c r="R433" s="218"/>
      <c r="S433" s="218"/>
      <c r="T433" s="219"/>
      <c r="AT433" s="220" t="s">
        <v>184</v>
      </c>
      <c r="AU433" s="220" t="s">
        <v>82</v>
      </c>
      <c r="AV433" s="14" t="s">
        <v>82</v>
      </c>
      <c r="AW433" s="14" t="s">
        <v>35</v>
      </c>
      <c r="AX433" s="14" t="s">
        <v>73</v>
      </c>
      <c r="AY433" s="220" t="s">
        <v>171</v>
      </c>
    </row>
    <row r="434" spans="1:65" s="14" customFormat="1" ht="11.25">
      <c r="B434" s="210"/>
      <c r="C434" s="211"/>
      <c r="D434" s="193" t="s">
        <v>184</v>
      </c>
      <c r="E434" s="212" t="s">
        <v>19</v>
      </c>
      <c r="F434" s="213" t="s">
        <v>561</v>
      </c>
      <c r="G434" s="211"/>
      <c r="H434" s="214">
        <v>0.51600000000000001</v>
      </c>
      <c r="I434" s="215"/>
      <c r="J434" s="211"/>
      <c r="K434" s="211"/>
      <c r="L434" s="216"/>
      <c r="M434" s="217"/>
      <c r="N434" s="218"/>
      <c r="O434" s="218"/>
      <c r="P434" s="218"/>
      <c r="Q434" s="218"/>
      <c r="R434" s="218"/>
      <c r="S434" s="218"/>
      <c r="T434" s="219"/>
      <c r="AT434" s="220" t="s">
        <v>184</v>
      </c>
      <c r="AU434" s="220" t="s">
        <v>82</v>
      </c>
      <c r="AV434" s="14" t="s">
        <v>82</v>
      </c>
      <c r="AW434" s="14" t="s">
        <v>35</v>
      </c>
      <c r="AX434" s="14" t="s">
        <v>73</v>
      </c>
      <c r="AY434" s="220" t="s">
        <v>171</v>
      </c>
    </row>
    <row r="435" spans="1:65" s="14" customFormat="1" ht="11.25">
      <c r="B435" s="210"/>
      <c r="C435" s="211"/>
      <c r="D435" s="193" t="s">
        <v>184</v>
      </c>
      <c r="E435" s="212" t="s">
        <v>19</v>
      </c>
      <c r="F435" s="213" t="s">
        <v>562</v>
      </c>
      <c r="G435" s="211"/>
      <c r="H435" s="214">
        <v>3.14</v>
      </c>
      <c r="I435" s="215"/>
      <c r="J435" s="211"/>
      <c r="K435" s="211"/>
      <c r="L435" s="216"/>
      <c r="M435" s="217"/>
      <c r="N435" s="218"/>
      <c r="O435" s="218"/>
      <c r="P435" s="218"/>
      <c r="Q435" s="218"/>
      <c r="R435" s="218"/>
      <c r="S435" s="218"/>
      <c r="T435" s="219"/>
      <c r="AT435" s="220" t="s">
        <v>184</v>
      </c>
      <c r="AU435" s="220" t="s">
        <v>82</v>
      </c>
      <c r="AV435" s="14" t="s">
        <v>82</v>
      </c>
      <c r="AW435" s="14" t="s">
        <v>35</v>
      </c>
      <c r="AX435" s="14" t="s">
        <v>73</v>
      </c>
      <c r="AY435" s="220" t="s">
        <v>171</v>
      </c>
    </row>
    <row r="436" spans="1:65" s="16" customFormat="1" ht="11.25">
      <c r="B436" s="242"/>
      <c r="C436" s="243"/>
      <c r="D436" s="193" t="s">
        <v>184</v>
      </c>
      <c r="E436" s="244" t="s">
        <v>19</v>
      </c>
      <c r="F436" s="245" t="s">
        <v>583</v>
      </c>
      <c r="G436" s="243"/>
      <c r="H436" s="246">
        <v>7.9139999999999997</v>
      </c>
      <c r="I436" s="247"/>
      <c r="J436" s="243"/>
      <c r="K436" s="243"/>
      <c r="L436" s="248"/>
      <c r="M436" s="249"/>
      <c r="N436" s="250"/>
      <c r="O436" s="250"/>
      <c r="P436" s="250"/>
      <c r="Q436" s="250"/>
      <c r="R436" s="250"/>
      <c r="S436" s="250"/>
      <c r="T436" s="251"/>
      <c r="AT436" s="252" t="s">
        <v>184</v>
      </c>
      <c r="AU436" s="252" t="s">
        <v>82</v>
      </c>
      <c r="AV436" s="16" t="s">
        <v>197</v>
      </c>
      <c r="AW436" s="16" t="s">
        <v>35</v>
      </c>
      <c r="AX436" s="16" t="s">
        <v>73</v>
      </c>
      <c r="AY436" s="252" t="s">
        <v>171</v>
      </c>
    </row>
    <row r="437" spans="1:65" s="13" customFormat="1" ht="11.25">
      <c r="B437" s="200"/>
      <c r="C437" s="201"/>
      <c r="D437" s="193" t="s">
        <v>184</v>
      </c>
      <c r="E437" s="202" t="s">
        <v>19</v>
      </c>
      <c r="F437" s="203" t="s">
        <v>187</v>
      </c>
      <c r="G437" s="201"/>
      <c r="H437" s="202" t="s">
        <v>19</v>
      </c>
      <c r="I437" s="204"/>
      <c r="J437" s="201"/>
      <c r="K437" s="201"/>
      <c r="L437" s="205"/>
      <c r="M437" s="206"/>
      <c r="N437" s="207"/>
      <c r="O437" s="207"/>
      <c r="P437" s="207"/>
      <c r="Q437" s="207"/>
      <c r="R437" s="207"/>
      <c r="S437" s="207"/>
      <c r="T437" s="208"/>
      <c r="AT437" s="209" t="s">
        <v>184</v>
      </c>
      <c r="AU437" s="209" t="s">
        <v>82</v>
      </c>
      <c r="AV437" s="13" t="s">
        <v>80</v>
      </c>
      <c r="AW437" s="13" t="s">
        <v>35</v>
      </c>
      <c r="AX437" s="13" t="s">
        <v>73</v>
      </c>
      <c r="AY437" s="209" t="s">
        <v>171</v>
      </c>
    </row>
    <row r="438" spans="1:65" s="14" customFormat="1" ht="11.25">
      <c r="B438" s="210"/>
      <c r="C438" s="211"/>
      <c r="D438" s="193" t="s">
        <v>184</v>
      </c>
      <c r="E438" s="212" t="s">
        <v>19</v>
      </c>
      <c r="F438" s="213" t="s">
        <v>563</v>
      </c>
      <c r="G438" s="211"/>
      <c r="H438" s="214">
        <v>0.94499999999999995</v>
      </c>
      <c r="I438" s="215"/>
      <c r="J438" s="211"/>
      <c r="K438" s="211"/>
      <c r="L438" s="216"/>
      <c r="M438" s="217"/>
      <c r="N438" s="218"/>
      <c r="O438" s="218"/>
      <c r="P438" s="218"/>
      <c r="Q438" s="218"/>
      <c r="R438" s="218"/>
      <c r="S438" s="218"/>
      <c r="T438" s="219"/>
      <c r="AT438" s="220" t="s">
        <v>184</v>
      </c>
      <c r="AU438" s="220" t="s">
        <v>82</v>
      </c>
      <c r="AV438" s="14" t="s">
        <v>82</v>
      </c>
      <c r="AW438" s="14" t="s">
        <v>35</v>
      </c>
      <c r="AX438" s="14" t="s">
        <v>73</v>
      </c>
      <c r="AY438" s="220" t="s">
        <v>171</v>
      </c>
    </row>
    <row r="439" spans="1:65" s="14" customFormat="1" ht="11.25">
      <c r="B439" s="210"/>
      <c r="C439" s="211"/>
      <c r="D439" s="193" t="s">
        <v>184</v>
      </c>
      <c r="E439" s="212" t="s">
        <v>19</v>
      </c>
      <c r="F439" s="213" t="s">
        <v>564</v>
      </c>
      <c r="G439" s="211"/>
      <c r="H439" s="214">
        <v>1.33</v>
      </c>
      <c r="I439" s="215"/>
      <c r="J439" s="211"/>
      <c r="K439" s="211"/>
      <c r="L439" s="216"/>
      <c r="M439" s="217"/>
      <c r="N439" s="218"/>
      <c r="O439" s="218"/>
      <c r="P439" s="218"/>
      <c r="Q439" s="218"/>
      <c r="R439" s="218"/>
      <c r="S439" s="218"/>
      <c r="T439" s="219"/>
      <c r="AT439" s="220" t="s">
        <v>184</v>
      </c>
      <c r="AU439" s="220" t="s">
        <v>82</v>
      </c>
      <c r="AV439" s="14" t="s">
        <v>82</v>
      </c>
      <c r="AW439" s="14" t="s">
        <v>35</v>
      </c>
      <c r="AX439" s="14" t="s">
        <v>73</v>
      </c>
      <c r="AY439" s="220" t="s">
        <v>171</v>
      </c>
    </row>
    <row r="440" spans="1:65" s="14" customFormat="1" ht="11.25">
      <c r="B440" s="210"/>
      <c r="C440" s="211"/>
      <c r="D440" s="193" t="s">
        <v>184</v>
      </c>
      <c r="E440" s="212" t="s">
        <v>19</v>
      </c>
      <c r="F440" s="213" t="s">
        <v>565</v>
      </c>
      <c r="G440" s="211"/>
      <c r="H440" s="214">
        <v>5.3380000000000001</v>
      </c>
      <c r="I440" s="215"/>
      <c r="J440" s="211"/>
      <c r="K440" s="211"/>
      <c r="L440" s="216"/>
      <c r="M440" s="217"/>
      <c r="N440" s="218"/>
      <c r="O440" s="218"/>
      <c r="P440" s="218"/>
      <c r="Q440" s="218"/>
      <c r="R440" s="218"/>
      <c r="S440" s="218"/>
      <c r="T440" s="219"/>
      <c r="AT440" s="220" t="s">
        <v>184</v>
      </c>
      <c r="AU440" s="220" t="s">
        <v>82</v>
      </c>
      <c r="AV440" s="14" t="s">
        <v>82</v>
      </c>
      <c r="AW440" s="14" t="s">
        <v>35</v>
      </c>
      <c r="AX440" s="14" t="s">
        <v>73</v>
      </c>
      <c r="AY440" s="220" t="s">
        <v>171</v>
      </c>
    </row>
    <row r="441" spans="1:65" s="16" customFormat="1" ht="11.25">
      <c r="B441" s="242"/>
      <c r="C441" s="243"/>
      <c r="D441" s="193" t="s">
        <v>184</v>
      </c>
      <c r="E441" s="244" t="s">
        <v>19</v>
      </c>
      <c r="F441" s="245" t="s">
        <v>583</v>
      </c>
      <c r="G441" s="243"/>
      <c r="H441" s="246">
        <v>7.6130000000000004</v>
      </c>
      <c r="I441" s="247"/>
      <c r="J441" s="243"/>
      <c r="K441" s="243"/>
      <c r="L441" s="248"/>
      <c r="M441" s="249"/>
      <c r="N441" s="250"/>
      <c r="O441" s="250"/>
      <c r="P441" s="250"/>
      <c r="Q441" s="250"/>
      <c r="R441" s="250"/>
      <c r="S441" s="250"/>
      <c r="T441" s="251"/>
      <c r="AT441" s="252" t="s">
        <v>184</v>
      </c>
      <c r="AU441" s="252" t="s">
        <v>82</v>
      </c>
      <c r="AV441" s="16" t="s">
        <v>197</v>
      </c>
      <c r="AW441" s="16" t="s">
        <v>35</v>
      </c>
      <c r="AX441" s="16" t="s">
        <v>73</v>
      </c>
      <c r="AY441" s="252" t="s">
        <v>171</v>
      </c>
    </row>
    <row r="442" spans="1:65" s="15" customFormat="1" ht="11.25">
      <c r="B442" s="221"/>
      <c r="C442" s="222"/>
      <c r="D442" s="193" t="s">
        <v>184</v>
      </c>
      <c r="E442" s="223" t="s">
        <v>19</v>
      </c>
      <c r="F442" s="224" t="s">
        <v>189</v>
      </c>
      <c r="G442" s="222"/>
      <c r="H442" s="225">
        <v>15.526999999999999</v>
      </c>
      <c r="I442" s="226"/>
      <c r="J442" s="222"/>
      <c r="K442" s="222"/>
      <c r="L442" s="227"/>
      <c r="M442" s="228"/>
      <c r="N442" s="229"/>
      <c r="O442" s="229"/>
      <c r="P442" s="229"/>
      <c r="Q442" s="229"/>
      <c r="R442" s="229"/>
      <c r="S442" s="229"/>
      <c r="T442" s="230"/>
      <c r="AT442" s="231" t="s">
        <v>184</v>
      </c>
      <c r="AU442" s="231" t="s">
        <v>82</v>
      </c>
      <c r="AV442" s="15" t="s">
        <v>178</v>
      </c>
      <c r="AW442" s="15" t="s">
        <v>35</v>
      </c>
      <c r="AX442" s="15" t="s">
        <v>80</v>
      </c>
      <c r="AY442" s="231" t="s">
        <v>171</v>
      </c>
    </row>
    <row r="443" spans="1:65" s="12" customFormat="1" ht="22.9" customHeight="1">
      <c r="B443" s="164"/>
      <c r="C443" s="165"/>
      <c r="D443" s="166" t="s">
        <v>72</v>
      </c>
      <c r="E443" s="178" t="s">
        <v>210</v>
      </c>
      <c r="F443" s="178" t="s">
        <v>584</v>
      </c>
      <c r="G443" s="165"/>
      <c r="H443" s="165"/>
      <c r="I443" s="168"/>
      <c r="J443" s="179">
        <f>BK443</f>
        <v>0</v>
      </c>
      <c r="K443" s="165"/>
      <c r="L443" s="170"/>
      <c r="M443" s="171"/>
      <c r="N443" s="172"/>
      <c r="O443" s="172"/>
      <c r="P443" s="173">
        <f>SUM(P444:P459)</f>
        <v>0</v>
      </c>
      <c r="Q443" s="172"/>
      <c r="R443" s="173">
        <f>SUM(R444:R459)</f>
        <v>147.55531999999999</v>
      </c>
      <c r="S443" s="172"/>
      <c r="T443" s="174">
        <f>SUM(T444:T459)</f>
        <v>0</v>
      </c>
      <c r="AR443" s="175" t="s">
        <v>80</v>
      </c>
      <c r="AT443" s="176" t="s">
        <v>72</v>
      </c>
      <c r="AU443" s="176" t="s">
        <v>80</v>
      </c>
      <c r="AY443" s="175" t="s">
        <v>171</v>
      </c>
      <c r="BK443" s="177">
        <f>SUM(BK444:BK459)</f>
        <v>0</v>
      </c>
    </row>
    <row r="444" spans="1:65" s="2" customFormat="1" ht="24.2" customHeight="1">
      <c r="A444" s="36"/>
      <c r="B444" s="37"/>
      <c r="C444" s="180" t="s">
        <v>585</v>
      </c>
      <c r="D444" s="180" t="s">
        <v>173</v>
      </c>
      <c r="E444" s="181" t="s">
        <v>586</v>
      </c>
      <c r="F444" s="182" t="s">
        <v>587</v>
      </c>
      <c r="G444" s="183" t="s">
        <v>220</v>
      </c>
      <c r="H444" s="184">
        <v>75.13</v>
      </c>
      <c r="I444" s="185"/>
      <c r="J444" s="186">
        <f>ROUND(I444*H444,2)</f>
        <v>0</v>
      </c>
      <c r="K444" s="182" t="s">
        <v>177</v>
      </c>
      <c r="L444" s="41"/>
      <c r="M444" s="187" t="s">
        <v>19</v>
      </c>
      <c r="N444" s="188" t="s">
        <v>44</v>
      </c>
      <c r="O444" s="66"/>
      <c r="P444" s="189">
        <f>O444*H444</f>
        <v>0</v>
      </c>
      <c r="Q444" s="189">
        <v>1.964</v>
      </c>
      <c r="R444" s="189">
        <f>Q444*H444</f>
        <v>147.55531999999999</v>
      </c>
      <c r="S444" s="189">
        <v>0</v>
      </c>
      <c r="T444" s="190">
        <f>S444*H444</f>
        <v>0</v>
      </c>
      <c r="U444" s="36"/>
      <c r="V444" s="36"/>
      <c r="W444" s="36"/>
      <c r="X444" s="36"/>
      <c r="Y444" s="36"/>
      <c r="Z444" s="36"/>
      <c r="AA444" s="36"/>
      <c r="AB444" s="36"/>
      <c r="AC444" s="36"/>
      <c r="AD444" s="36"/>
      <c r="AE444" s="36"/>
      <c r="AR444" s="191" t="s">
        <v>178</v>
      </c>
      <c r="AT444" s="191" t="s">
        <v>173</v>
      </c>
      <c r="AU444" s="191" t="s">
        <v>82</v>
      </c>
      <c r="AY444" s="19" t="s">
        <v>171</v>
      </c>
      <c r="BE444" s="192">
        <f>IF(N444="základní",J444,0)</f>
        <v>0</v>
      </c>
      <c r="BF444" s="192">
        <f>IF(N444="snížená",J444,0)</f>
        <v>0</v>
      </c>
      <c r="BG444" s="192">
        <f>IF(N444="zákl. přenesená",J444,0)</f>
        <v>0</v>
      </c>
      <c r="BH444" s="192">
        <f>IF(N444="sníž. přenesená",J444,0)</f>
        <v>0</v>
      </c>
      <c r="BI444" s="192">
        <f>IF(N444="nulová",J444,0)</f>
        <v>0</v>
      </c>
      <c r="BJ444" s="19" t="s">
        <v>80</v>
      </c>
      <c r="BK444" s="192">
        <f>ROUND(I444*H444,2)</f>
        <v>0</v>
      </c>
      <c r="BL444" s="19" t="s">
        <v>178</v>
      </c>
      <c r="BM444" s="191" t="s">
        <v>588</v>
      </c>
    </row>
    <row r="445" spans="1:65" s="2" customFormat="1" ht="19.5">
      <c r="A445" s="36"/>
      <c r="B445" s="37"/>
      <c r="C445" s="38"/>
      <c r="D445" s="193" t="s">
        <v>180</v>
      </c>
      <c r="E445" s="38"/>
      <c r="F445" s="194" t="s">
        <v>589</v>
      </c>
      <c r="G445" s="38"/>
      <c r="H445" s="38"/>
      <c r="I445" s="195"/>
      <c r="J445" s="38"/>
      <c r="K445" s="38"/>
      <c r="L445" s="41"/>
      <c r="M445" s="196"/>
      <c r="N445" s="197"/>
      <c r="O445" s="66"/>
      <c r="P445" s="66"/>
      <c r="Q445" s="66"/>
      <c r="R445" s="66"/>
      <c r="S445" s="66"/>
      <c r="T445" s="67"/>
      <c r="U445" s="36"/>
      <c r="V445" s="36"/>
      <c r="W445" s="36"/>
      <c r="X445" s="36"/>
      <c r="Y445" s="36"/>
      <c r="Z445" s="36"/>
      <c r="AA445" s="36"/>
      <c r="AB445" s="36"/>
      <c r="AC445" s="36"/>
      <c r="AD445" s="36"/>
      <c r="AE445" s="36"/>
      <c r="AT445" s="19" t="s">
        <v>180</v>
      </c>
      <c r="AU445" s="19" t="s">
        <v>82</v>
      </c>
    </row>
    <row r="446" spans="1:65" s="2" customFormat="1" ht="11.25">
      <c r="A446" s="36"/>
      <c r="B446" s="37"/>
      <c r="C446" s="38"/>
      <c r="D446" s="198" t="s">
        <v>182</v>
      </c>
      <c r="E446" s="38"/>
      <c r="F446" s="199" t="s">
        <v>590</v>
      </c>
      <c r="G446" s="38"/>
      <c r="H446" s="38"/>
      <c r="I446" s="195"/>
      <c r="J446" s="38"/>
      <c r="K446" s="38"/>
      <c r="L446" s="41"/>
      <c r="M446" s="196"/>
      <c r="N446" s="197"/>
      <c r="O446" s="66"/>
      <c r="P446" s="66"/>
      <c r="Q446" s="66"/>
      <c r="R446" s="66"/>
      <c r="S446" s="66"/>
      <c r="T446" s="67"/>
      <c r="U446" s="36"/>
      <c r="V446" s="36"/>
      <c r="W446" s="36"/>
      <c r="X446" s="36"/>
      <c r="Y446" s="36"/>
      <c r="Z446" s="36"/>
      <c r="AA446" s="36"/>
      <c r="AB446" s="36"/>
      <c r="AC446" s="36"/>
      <c r="AD446" s="36"/>
      <c r="AE446" s="36"/>
      <c r="AT446" s="19" t="s">
        <v>182</v>
      </c>
      <c r="AU446" s="19" t="s">
        <v>82</v>
      </c>
    </row>
    <row r="447" spans="1:65" s="13" customFormat="1" ht="11.25">
      <c r="B447" s="200"/>
      <c r="C447" s="201"/>
      <c r="D447" s="193" t="s">
        <v>184</v>
      </c>
      <c r="E447" s="202" t="s">
        <v>19</v>
      </c>
      <c r="F447" s="203" t="s">
        <v>591</v>
      </c>
      <c r="G447" s="201"/>
      <c r="H447" s="202" t="s">
        <v>19</v>
      </c>
      <c r="I447" s="204"/>
      <c r="J447" s="201"/>
      <c r="K447" s="201"/>
      <c r="L447" s="205"/>
      <c r="M447" s="206"/>
      <c r="N447" s="207"/>
      <c r="O447" s="207"/>
      <c r="P447" s="207"/>
      <c r="Q447" s="207"/>
      <c r="R447" s="207"/>
      <c r="S447" s="207"/>
      <c r="T447" s="208"/>
      <c r="AT447" s="209" t="s">
        <v>184</v>
      </c>
      <c r="AU447" s="209" t="s">
        <v>82</v>
      </c>
      <c r="AV447" s="13" t="s">
        <v>80</v>
      </c>
      <c r="AW447" s="13" t="s">
        <v>35</v>
      </c>
      <c r="AX447" s="13" t="s">
        <v>73</v>
      </c>
      <c r="AY447" s="209" t="s">
        <v>171</v>
      </c>
    </row>
    <row r="448" spans="1:65" s="14" customFormat="1" ht="11.25">
      <c r="B448" s="210"/>
      <c r="C448" s="211"/>
      <c r="D448" s="193" t="s">
        <v>184</v>
      </c>
      <c r="E448" s="212" t="s">
        <v>19</v>
      </c>
      <c r="F448" s="213" t="s">
        <v>592</v>
      </c>
      <c r="G448" s="211"/>
      <c r="H448" s="214">
        <v>48.3</v>
      </c>
      <c r="I448" s="215"/>
      <c r="J448" s="211"/>
      <c r="K448" s="211"/>
      <c r="L448" s="216"/>
      <c r="M448" s="217"/>
      <c r="N448" s="218"/>
      <c r="O448" s="218"/>
      <c r="P448" s="218"/>
      <c r="Q448" s="218"/>
      <c r="R448" s="218"/>
      <c r="S448" s="218"/>
      <c r="T448" s="219"/>
      <c r="AT448" s="220" t="s">
        <v>184</v>
      </c>
      <c r="AU448" s="220" t="s">
        <v>82</v>
      </c>
      <c r="AV448" s="14" t="s">
        <v>82</v>
      </c>
      <c r="AW448" s="14" t="s">
        <v>35</v>
      </c>
      <c r="AX448" s="14" t="s">
        <v>73</v>
      </c>
      <c r="AY448" s="220" t="s">
        <v>171</v>
      </c>
    </row>
    <row r="449" spans="1:65" s="14" customFormat="1" ht="11.25">
      <c r="B449" s="210"/>
      <c r="C449" s="211"/>
      <c r="D449" s="193" t="s">
        <v>184</v>
      </c>
      <c r="E449" s="212" t="s">
        <v>19</v>
      </c>
      <c r="F449" s="213" t="s">
        <v>593</v>
      </c>
      <c r="G449" s="211"/>
      <c r="H449" s="214">
        <v>44.642000000000003</v>
      </c>
      <c r="I449" s="215"/>
      <c r="J449" s="211"/>
      <c r="K449" s="211"/>
      <c r="L449" s="216"/>
      <c r="M449" s="217"/>
      <c r="N449" s="218"/>
      <c r="O449" s="218"/>
      <c r="P449" s="218"/>
      <c r="Q449" s="218"/>
      <c r="R449" s="218"/>
      <c r="S449" s="218"/>
      <c r="T449" s="219"/>
      <c r="AT449" s="220" t="s">
        <v>184</v>
      </c>
      <c r="AU449" s="220" t="s">
        <v>82</v>
      </c>
      <c r="AV449" s="14" t="s">
        <v>82</v>
      </c>
      <c r="AW449" s="14" t="s">
        <v>35</v>
      </c>
      <c r="AX449" s="14" t="s">
        <v>73</v>
      </c>
      <c r="AY449" s="220" t="s">
        <v>171</v>
      </c>
    </row>
    <row r="450" spans="1:65" s="13" customFormat="1" ht="11.25">
      <c r="B450" s="200"/>
      <c r="C450" s="201"/>
      <c r="D450" s="193" t="s">
        <v>184</v>
      </c>
      <c r="E450" s="202" t="s">
        <v>19</v>
      </c>
      <c r="F450" s="203" t="s">
        <v>594</v>
      </c>
      <c r="G450" s="201"/>
      <c r="H450" s="202" t="s">
        <v>19</v>
      </c>
      <c r="I450" s="204"/>
      <c r="J450" s="201"/>
      <c r="K450" s="201"/>
      <c r="L450" s="205"/>
      <c r="M450" s="206"/>
      <c r="N450" s="207"/>
      <c r="O450" s="207"/>
      <c r="P450" s="207"/>
      <c r="Q450" s="207"/>
      <c r="R450" s="207"/>
      <c r="S450" s="207"/>
      <c r="T450" s="208"/>
      <c r="AT450" s="209" t="s">
        <v>184</v>
      </c>
      <c r="AU450" s="209" t="s">
        <v>82</v>
      </c>
      <c r="AV450" s="13" t="s">
        <v>80</v>
      </c>
      <c r="AW450" s="13" t="s">
        <v>35</v>
      </c>
      <c r="AX450" s="13" t="s">
        <v>73</v>
      </c>
      <c r="AY450" s="209" t="s">
        <v>171</v>
      </c>
    </row>
    <row r="451" spans="1:65" s="14" customFormat="1" ht="11.25">
      <c r="B451" s="210"/>
      <c r="C451" s="211"/>
      <c r="D451" s="193" t="s">
        <v>184</v>
      </c>
      <c r="E451" s="212" t="s">
        <v>19</v>
      </c>
      <c r="F451" s="213" t="s">
        <v>595</v>
      </c>
      <c r="G451" s="211"/>
      <c r="H451" s="214">
        <v>-10.465</v>
      </c>
      <c r="I451" s="215"/>
      <c r="J451" s="211"/>
      <c r="K451" s="211"/>
      <c r="L451" s="216"/>
      <c r="M451" s="217"/>
      <c r="N451" s="218"/>
      <c r="O451" s="218"/>
      <c r="P451" s="218"/>
      <c r="Q451" s="218"/>
      <c r="R451" s="218"/>
      <c r="S451" s="218"/>
      <c r="T451" s="219"/>
      <c r="AT451" s="220" t="s">
        <v>184</v>
      </c>
      <c r="AU451" s="220" t="s">
        <v>82</v>
      </c>
      <c r="AV451" s="14" t="s">
        <v>82</v>
      </c>
      <c r="AW451" s="14" t="s">
        <v>35</v>
      </c>
      <c r="AX451" s="14" t="s">
        <v>73</v>
      </c>
      <c r="AY451" s="220" t="s">
        <v>171</v>
      </c>
    </row>
    <row r="452" spans="1:65" s="14" customFormat="1" ht="11.25">
      <c r="B452" s="210"/>
      <c r="C452" s="211"/>
      <c r="D452" s="193" t="s">
        <v>184</v>
      </c>
      <c r="E452" s="212" t="s">
        <v>19</v>
      </c>
      <c r="F452" s="213" t="s">
        <v>596</v>
      </c>
      <c r="G452" s="211"/>
      <c r="H452" s="214">
        <v>-6.56</v>
      </c>
      <c r="I452" s="215"/>
      <c r="J452" s="211"/>
      <c r="K452" s="211"/>
      <c r="L452" s="216"/>
      <c r="M452" s="217"/>
      <c r="N452" s="218"/>
      <c r="O452" s="218"/>
      <c r="P452" s="218"/>
      <c r="Q452" s="218"/>
      <c r="R452" s="218"/>
      <c r="S452" s="218"/>
      <c r="T452" s="219"/>
      <c r="AT452" s="220" t="s">
        <v>184</v>
      </c>
      <c r="AU452" s="220" t="s">
        <v>82</v>
      </c>
      <c r="AV452" s="14" t="s">
        <v>82</v>
      </c>
      <c r="AW452" s="14" t="s">
        <v>35</v>
      </c>
      <c r="AX452" s="14" t="s">
        <v>73</v>
      </c>
      <c r="AY452" s="220" t="s">
        <v>171</v>
      </c>
    </row>
    <row r="453" spans="1:65" s="14" customFormat="1" ht="11.25">
      <c r="B453" s="210"/>
      <c r="C453" s="211"/>
      <c r="D453" s="193" t="s">
        <v>184</v>
      </c>
      <c r="E453" s="212" t="s">
        <v>19</v>
      </c>
      <c r="F453" s="213" t="s">
        <v>597</v>
      </c>
      <c r="G453" s="211"/>
      <c r="H453" s="214">
        <v>-4.7430000000000003</v>
      </c>
      <c r="I453" s="215"/>
      <c r="J453" s="211"/>
      <c r="K453" s="211"/>
      <c r="L453" s="216"/>
      <c r="M453" s="217"/>
      <c r="N453" s="218"/>
      <c r="O453" s="218"/>
      <c r="P453" s="218"/>
      <c r="Q453" s="218"/>
      <c r="R453" s="218"/>
      <c r="S453" s="218"/>
      <c r="T453" s="219"/>
      <c r="AT453" s="220" t="s">
        <v>184</v>
      </c>
      <c r="AU453" s="220" t="s">
        <v>82</v>
      </c>
      <c r="AV453" s="14" t="s">
        <v>82</v>
      </c>
      <c r="AW453" s="14" t="s">
        <v>35</v>
      </c>
      <c r="AX453" s="14" t="s">
        <v>73</v>
      </c>
      <c r="AY453" s="220" t="s">
        <v>171</v>
      </c>
    </row>
    <row r="454" spans="1:65" s="13" customFormat="1" ht="11.25">
      <c r="B454" s="200"/>
      <c r="C454" s="201"/>
      <c r="D454" s="193" t="s">
        <v>184</v>
      </c>
      <c r="E454" s="202" t="s">
        <v>19</v>
      </c>
      <c r="F454" s="203" t="s">
        <v>236</v>
      </c>
      <c r="G454" s="201"/>
      <c r="H454" s="202" t="s">
        <v>19</v>
      </c>
      <c r="I454" s="204"/>
      <c r="J454" s="201"/>
      <c r="K454" s="201"/>
      <c r="L454" s="205"/>
      <c r="M454" s="206"/>
      <c r="N454" s="207"/>
      <c r="O454" s="207"/>
      <c r="P454" s="207"/>
      <c r="Q454" s="207"/>
      <c r="R454" s="207"/>
      <c r="S454" s="207"/>
      <c r="T454" s="208"/>
      <c r="AT454" s="209" t="s">
        <v>184</v>
      </c>
      <c r="AU454" s="209" t="s">
        <v>82</v>
      </c>
      <c r="AV454" s="13" t="s">
        <v>80</v>
      </c>
      <c r="AW454" s="13" t="s">
        <v>35</v>
      </c>
      <c r="AX454" s="13" t="s">
        <v>73</v>
      </c>
      <c r="AY454" s="209" t="s">
        <v>171</v>
      </c>
    </row>
    <row r="455" spans="1:65" s="13" customFormat="1" ht="11.25">
      <c r="B455" s="200"/>
      <c r="C455" s="201"/>
      <c r="D455" s="193" t="s">
        <v>184</v>
      </c>
      <c r="E455" s="202" t="s">
        <v>19</v>
      </c>
      <c r="F455" s="203" t="s">
        <v>598</v>
      </c>
      <c r="G455" s="201"/>
      <c r="H455" s="202" t="s">
        <v>19</v>
      </c>
      <c r="I455" s="204"/>
      <c r="J455" s="201"/>
      <c r="K455" s="201"/>
      <c r="L455" s="205"/>
      <c r="M455" s="206"/>
      <c r="N455" s="207"/>
      <c r="O455" s="207"/>
      <c r="P455" s="207"/>
      <c r="Q455" s="207"/>
      <c r="R455" s="207"/>
      <c r="S455" s="207"/>
      <c r="T455" s="208"/>
      <c r="AT455" s="209" t="s">
        <v>184</v>
      </c>
      <c r="AU455" s="209" t="s">
        <v>82</v>
      </c>
      <c r="AV455" s="13" t="s">
        <v>80</v>
      </c>
      <c r="AW455" s="13" t="s">
        <v>35</v>
      </c>
      <c r="AX455" s="13" t="s">
        <v>73</v>
      </c>
      <c r="AY455" s="209" t="s">
        <v>171</v>
      </c>
    </row>
    <row r="456" spans="1:65" s="14" customFormat="1" ht="11.25">
      <c r="B456" s="210"/>
      <c r="C456" s="211"/>
      <c r="D456" s="193" t="s">
        <v>184</v>
      </c>
      <c r="E456" s="212" t="s">
        <v>19</v>
      </c>
      <c r="F456" s="213" t="s">
        <v>599</v>
      </c>
      <c r="G456" s="211"/>
      <c r="H456" s="214">
        <v>2.524</v>
      </c>
      <c r="I456" s="215"/>
      <c r="J456" s="211"/>
      <c r="K456" s="211"/>
      <c r="L456" s="216"/>
      <c r="M456" s="217"/>
      <c r="N456" s="218"/>
      <c r="O456" s="218"/>
      <c r="P456" s="218"/>
      <c r="Q456" s="218"/>
      <c r="R456" s="218"/>
      <c r="S456" s="218"/>
      <c r="T456" s="219"/>
      <c r="AT456" s="220" t="s">
        <v>184</v>
      </c>
      <c r="AU456" s="220" t="s">
        <v>82</v>
      </c>
      <c r="AV456" s="14" t="s">
        <v>82</v>
      </c>
      <c r="AW456" s="14" t="s">
        <v>35</v>
      </c>
      <c r="AX456" s="14" t="s">
        <v>73</v>
      </c>
      <c r="AY456" s="220" t="s">
        <v>171</v>
      </c>
    </row>
    <row r="457" spans="1:65" s="13" customFormat="1" ht="11.25">
      <c r="B457" s="200"/>
      <c r="C457" s="201"/>
      <c r="D457" s="193" t="s">
        <v>184</v>
      </c>
      <c r="E457" s="202" t="s">
        <v>19</v>
      </c>
      <c r="F457" s="203" t="s">
        <v>600</v>
      </c>
      <c r="G457" s="201"/>
      <c r="H457" s="202" t="s">
        <v>19</v>
      </c>
      <c r="I457" s="204"/>
      <c r="J457" s="201"/>
      <c r="K457" s="201"/>
      <c r="L457" s="205"/>
      <c r="M457" s="206"/>
      <c r="N457" s="207"/>
      <c r="O457" s="207"/>
      <c r="P457" s="207"/>
      <c r="Q457" s="207"/>
      <c r="R457" s="207"/>
      <c r="S457" s="207"/>
      <c r="T457" s="208"/>
      <c r="AT457" s="209" t="s">
        <v>184</v>
      </c>
      <c r="AU457" s="209" t="s">
        <v>82</v>
      </c>
      <c r="AV457" s="13" t="s">
        <v>80</v>
      </c>
      <c r="AW457" s="13" t="s">
        <v>35</v>
      </c>
      <c r="AX457" s="13" t="s">
        <v>73</v>
      </c>
      <c r="AY457" s="209" t="s">
        <v>171</v>
      </c>
    </row>
    <row r="458" spans="1:65" s="14" customFormat="1" ht="11.25">
      <c r="B458" s="210"/>
      <c r="C458" s="211"/>
      <c r="D458" s="193" t="s">
        <v>184</v>
      </c>
      <c r="E458" s="212" t="s">
        <v>19</v>
      </c>
      <c r="F458" s="213" t="s">
        <v>601</v>
      </c>
      <c r="G458" s="211"/>
      <c r="H458" s="214">
        <v>1.4319999999999999</v>
      </c>
      <c r="I458" s="215"/>
      <c r="J458" s="211"/>
      <c r="K458" s="211"/>
      <c r="L458" s="216"/>
      <c r="M458" s="217"/>
      <c r="N458" s="218"/>
      <c r="O458" s="218"/>
      <c r="P458" s="218"/>
      <c r="Q458" s="218"/>
      <c r="R458" s="218"/>
      <c r="S458" s="218"/>
      <c r="T458" s="219"/>
      <c r="AT458" s="220" t="s">
        <v>184</v>
      </c>
      <c r="AU458" s="220" t="s">
        <v>82</v>
      </c>
      <c r="AV458" s="14" t="s">
        <v>82</v>
      </c>
      <c r="AW458" s="14" t="s">
        <v>35</v>
      </c>
      <c r="AX458" s="14" t="s">
        <v>73</v>
      </c>
      <c r="AY458" s="220" t="s">
        <v>171</v>
      </c>
    </row>
    <row r="459" spans="1:65" s="15" customFormat="1" ht="11.25">
      <c r="B459" s="221"/>
      <c r="C459" s="222"/>
      <c r="D459" s="193" t="s">
        <v>184</v>
      </c>
      <c r="E459" s="223" t="s">
        <v>19</v>
      </c>
      <c r="F459" s="224" t="s">
        <v>189</v>
      </c>
      <c r="G459" s="222"/>
      <c r="H459" s="225">
        <v>75.13</v>
      </c>
      <c r="I459" s="226"/>
      <c r="J459" s="222"/>
      <c r="K459" s="222"/>
      <c r="L459" s="227"/>
      <c r="M459" s="228"/>
      <c r="N459" s="229"/>
      <c r="O459" s="229"/>
      <c r="P459" s="229"/>
      <c r="Q459" s="229"/>
      <c r="R459" s="229"/>
      <c r="S459" s="229"/>
      <c r="T459" s="230"/>
      <c r="AT459" s="231" t="s">
        <v>184</v>
      </c>
      <c r="AU459" s="231" t="s">
        <v>82</v>
      </c>
      <c r="AV459" s="15" t="s">
        <v>178</v>
      </c>
      <c r="AW459" s="15" t="s">
        <v>35</v>
      </c>
      <c r="AX459" s="15" t="s">
        <v>80</v>
      </c>
      <c r="AY459" s="231" t="s">
        <v>171</v>
      </c>
    </row>
    <row r="460" spans="1:65" s="12" customFormat="1" ht="22.9" customHeight="1">
      <c r="B460" s="164"/>
      <c r="C460" s="165"/>
      <c r="D460" s="166" t="s">
        <v>72</v>
      </c>
      <c r="E460" s="178" t="s">
        <v>217</v>
      </c>
      <c r="F460" s="178" t="s">
        <v>602</v>
      </c>
      <c r="G460" s="165"/>
      <c r="H460" s="165"/>
      <c r="I460" s="168"/>
      <c r="J460" s="179">
        <f>BK460</f>
        <v>0</v>
      </c>
      <c r="K460" s="165"/>
      <c r="L460" s="170"/>
      <c r="M460" s="171"/>
      <c r="N460" s="172"/>
      <c r="O460" s="172"/>
      <c r="P460" s="173">
        <f>SUM(P461:P466)</f>
        <v>0</v>
      </c>
      <c r="Q460" s="172"/>
      <c r="R460" s="173">
        <f>SUM(R461:R466)</f>
        <v>1.22764E-2</v>
      </c>
      <c r="S460" s="172"/>
      <c r="T460" s="174">
        <f>SUM(T461:T466)</f>
        <v>0</v>
      </c>
      <c r="AR460" s="175" t="s">
        <v>80</v>
      </c>
      <c r="AT460" s="176" t="s">
        <v>72</v>
      </c>
      <c r="AU460" s="176" t="s">
        <v>80</v>
      </c>
      <c r="AY460" s="175" t="s">
        <v>171</v>
      </c>
      <c r="BK460" s="177">
        <f>SUM(BK461:BK466)</f>
        <v>0</v>
      </c>
    </row>
    <row r="461" spans="1:65" s="2" customFormat="1" ht="33" customHeight="1">
      <c r="A461" s="36"/>
      <c r="B461" s="37"/>
      <c r="C461" s="180" t="s">
        <v>603</v>
      </c>
      <c r="D461" s="180" t="s">
        <v>173</v>
      </c>
      <c r="E461" s="181" t="s">
        <v>604</v>
      </c>
      <c r="F461" s="182" t="s">
        <v>605</v>
      </c>
      <c r="G461" s="183" t="s">
        <v>606</v>
      </c>
      <c r="H461" s="184">
        <v>26.12</v>
      </c>
      <c r="I461" s="185"/>
      <c r="J461" s="186">
        <f>ROUND(I461*H461,2)</f>
        <v>0</v>
      </c>
      <c r="K461" s="182" t="s">
        <v>177</v>
      </c>
      <c r="L461" s="41"/>
      <c r="M461" s="187" t="s">
        <v>19</v>
      </c>
      <c r="N461" s="188" t="s">
        <v>44</v>
      </c>
      <c r="O461" s="66"/>
      <c r="P461" s="189">
        <f>O461*H461</f>
        <v>0</v>
      </c>
      <c r="Q461" s="189">
        <v>4.6999999999999999E-4</v>
      </c>
      <c r="R461" s="189">
        <f>Q461*H461</f>
        <v>1.22764E-2</v>
      </c>
      <c r="S461" s="189">
        <v>0</v>
      </c>
      <c r="T461" s="190">
        <f>S461*H461</f>
        <v>0</v>
      </c>
      <c r="U461" s="36"/>
      <c r="V461" s="36"/>
      <c r="W461" s="36"/>
      <c r="X461" s="36"/>
      <c r="Y461" s="36"/>
      <c r="Z461" s="36"/>
      <c r="AA461" s="36"/>
      <c r="AB461" s="36"/>
      <c r="AC461" s="36"/>
      <c r="AD461" s="36"/>
      <c r="AE461" s="36"/>
      <c r="AR461" s="191" t="s">
        <v>178</v>
      </c>
      <c r="AT461" s="191" t="s">
        <v>173</v>
      </c>
      <c r="AU461" s="191" t="s">
        <v>82</v>
      </c>
      <c r="AY461" s="19" t="s">
        <v>171</v>
      </c>
      <c r="BE461" s="192">
        <f>IF(N461="základní",J461,0)</f>
        <v>0</v>
      </c>
      <c r="BF461" s="192">
        <f>IF(N461="snížená",J461,0)</f>
        <v>0</v>
      </c>
      <c r="BG461" s="192">
        <f>IF(N461="zákl. přenesená",J461,0)</f>
        <v>0</v>
      </c>
      <c r="BH461" s="192">
        <f>IF(N461="sníž. přenesená",J461,0)</f>
        <v>0</v>
      </c>
      <c r="BI461" s="192">
        <f>IF(N461="nulová",J461,0)</f>
        <v>0</v>
      </c>
      <c r="BJ461" s="19" t="s">
        <v>80</v>
      </c>
      <c r="BK461" s="192">
        <f>ROUND(I461*H461,2)</f>
        <v>0</v>
      </c>
      <c r="BL461" s="19" t="s">
        <v>178</v>
      </c>
      <c r="BM461" s="191" t="s">
        <v>607</v>
      </c>
    </row>
    <row r="462" spans="1:65" s="2" customFormat="1" ht="39">
      <c r="A462" s="36"/>
      <c r="B462" s="37"/>
      <c r="C462" s="38"/>
      <c r="D462" s="193" t="s">
        <v>180</v>
      </c>
      <c r="E462" s="38"/>
      <c r="F462" s="194" t="s">
        <v>608</v>
      </c>
      <c r="G462" s="38"/>
      <c r="H462" s="38"/>
      <c r="I462" s="195"/>
      <c r="J462" s="38"/>
      <c r="K462" s="38"/>
      <c r="L462" s="41"/>
      <c r="M462" s="196"/>
      <c r="N462" s="197"/>
      <c r="O462" s="66"/>
      <c r="P462" s="66"/>
      <c r="Q462" s="66"/>
      <c r="R462" s="66"/>
      <c r="S462" s="66"/>
      <c r="T462" s="67"/>
      <c r="U462" s="36"/>
      <c r="V462" s="36"/>
      <c r="W462" s="36"/>
      <c r="X462" s="36"/>
      <c r="Y462" s="36"/>
      <c r="Z462" s="36"/>
      <c r="AA462" s="36"/>
      <c r="AB462" s="36"/>
      <c r="AC462" s="36"/>
      <c r="AD462" s="36"/>
      <c r="AE462" s="36"/>
      <c r="AT462" s="19" t="s">
        <v>180</v>
      </c>
      <c r="AU462" s="19" t="s">
        <v>82</v>
      </c>
    </row>
    <row r="463" spans="1:65" s="2" customFormat="1" ht="11.25">
      <c r="A463" s="36"/>
      <c r="B463" s="37"/>
      <c r="C463" s="38"/>
      <c r="D463" s="198" t="s">
        <v>182</v>
      </c>
      <c r="E463" s="38"/>
      <c r="F463" s="199" t="s">
        <v>609</v>
      </c>
      <c r="G463" s="38"/>
      <c r="H463" s="38"/>
      <c r="I463" s="195"/>
      <c r="J463" s="38"/>
      <c r="K463" s="38"/>
      <c r="L463" s="41"/>
      <c r="M463" s="196"/>
      <c r="N463" s="197"/>
      <c r="O463" s="66"/>
      <c r="P463" s="66"/>
      <c r="Q463" s="66"/>
      <c r="R463" s="66"/>
      <c r="S463" s="66"/>
      <c r="T463" s="67"/>
      <c r="U463" s="36"/>
      <c r="V463" s="36"/>
      <c r="W463" s="36"/>
      <c r="X463" s="36"/>
      <c r="Y463" s="36"/>
      <c r="Z463" s="36"/>
      <c r="AA463" s="36"/>
      <c r="AB463" s="36"/>
      <c r="AC463" s="36"/>
      <c r="AD463" s="36"/>
      <c r="AE463" s="36"/>
      <c r="AT463" s="19" t="s">
        <v>182</v>
      </c>
      <c r="AU463" s="19" t="s">
        <v>82</v>
      </c>
    </row>
    <row r="464" spans="1:65" s="13" customFormat="1" ht="11.25">
      <c r="B464" s="200"/>
      <c r="C464" s="201"/>
      <c r="D464" s="193" t="s">
        <v>184</v>
      </c>
      <c r="E464" s="202" t="s">
        <v>19</v>
      </c>
      <c r="F464" s="203" t="s">
        <v>610</v>
      </c>
      <c r="G464" s="201"/>
      <c r="H464" s="202" t="s">
        <v>19</v>
      </c>
      <c r="I464" s="204"/>
      <c r="J464" s="201"/>
      <c r="K464" s="201"/>
      <c r="L464" s="205"/>
      <c r="M464" s="206"/>
      <c r="N464" s="207"/>
      <c r="O464" s="207"/>
      <c r="P464" s="207"/>
      <c r="Q464" s="207"/>
      <c r="R464" s="207"/>
      <c r="S464" s="207"/>
      <c r="T464" s="208"/>
      <c r="AT464" s="209" t="s">
        <v>184</v>
      </c>
      <c r="AU464" s="209" t="s">
        <v>82</v>
      </c>
      <c r="AV464" s="13" t="s">
        <v>80</v>
      </c>
      <c r="AW464" s="13" t="s">
        <v>35</v>
      </c>
      <c r="AX464" s="13" t="s">
        <v>73</v>
      </c>
      <c r="AY464" s="209" t="s">
        <v>171</v>
      </c>
    </row>
    <row r="465" spans="1:65" s="14" customFormat="1" ht="11.25">
      <c r="B465" s="210"/>
      <c r="C465" s="211"/>
      <c r="D465" s="193" t="s">
        <v>184</v>
      </c>
      <c r="E465" s="212" t="s">
        <v>19</v>
      </c>
      <c r="F465" s="213" t="s">
        <v>611</v>
      </c>
      <c r="G465" s="211"/>
      <c r="H465" s="214">
        <v>26.12</v>
      </c>
      <c r="I465" s="215"/>
      <c r="J465" s="211"/>
      <c r="K465" s="211"/>
      <c r="L465" s="216"/>
      <c r="M465" s="217"/>
      <c r="N465" s="218"/>
      <c r="O465" s="218"/>
      <c r="P465" s="218"/>
      <c r="Q465" s="218"/>
      <c r="R465" s="218"/>
      <c r="S465" s="218"/>
      <c r="T465" s="219"/>
      <c r="AT465" s="220" t="s">
        <v>184</v>
      </c>
      <c r="AU465" s="220" t="s">
        <v>82</v>
      </c>
      <c r="AV465" s="14" t="s">
        <v>82</v>
      </c>
      <c r="AW465" s="14" t="s">
        <v>35</v>
      </c>
      <c r="AX465" s="14" t="s">
        <v>73</v>
      </c>
      <c r="AY465" s="220" t="s">
        <v>171</v>
      </c>
    </row>
    <row r="466" spans="1:65" s="15" customFormat="1" ht="11.25">
      <c r="B466" s="221"/>
      <c r="C466" s="222"/>
      <c r="D466" s="193" t="s">
        <v>184</v>
      </c>
      <c r="E466" s="223" t="s">
        <v>19</v>
      </c>
      <c r="F466" s="224" t="s">
        <v>189</v>
      </c>
      <c r="G466" s="222"/>
      <c r="H466" s="225">
        <v>26.12</v>
      </c>
      <c r="I466" s="226"/>
      <c r="J466" s="222"/>
      <c r="K466" s="222"/>
      <c r="L466" s="227"/>
      <c r="M466" s="228"/>
      <c r="N466" s="229"/>
      <c r="O466" s="229"/>
      <c r="P466" s="229"/>
      <c r="Q466" s="229"/>
      <c r="R466" s="229"/>
      <c r="S466" s="229"/>
      <c r="T466" s="230"/>
      <c r="AT466" s="231" t="s">
        <v>184</v>
      </c>
      <c r="AU466" s="231" t="s">
        <v>82</v>
      </c>
      <c r="AV466" s="15" t="s">
        <v>178</v>
      </c>
      <c r="AW466" s="15" t="s">
        <v>35</v>
      </c>
      <c r="AX466" s="15" t="s">
        <v>80</v>
      </c>
      <c r="AY466" s="231" t="s">
        <v>171</v>
      </c>
    </row>
    <row r="467" spans="1:65" s="12" customFormat="1" ht="22.9" customHeight="1">
      <c r="B467" s="164"/>
      <c r="C467" s="165"/>
      <c r="D467" s="166" t="s">
        <v>72</v>
      </c>
      <c r="E467" s="178" t="s">
        <v>249</v>
      </c>
      <c r="F467" s="178" t="s">
        <v>612</v>
      </c>
      <c r="G467" s="165"/>
      <c r="H467" s="165"/>
      <c r="I467" s="168"/>
      <c r="J467" s="179">
        <f>BK467</f>
        <v>0</v>
      </c>
      <c r="K467" s="165"/>
      <c r="L467" s="170"/>
      <c r="M467" s="171"/>
      <c r="N467" s="172"/>
      <c r="O467" s="172"/>
      <c r="P467" s="173">
        <f>SUM(P468:P568)</f>
        <v>0</v>
      </c>
      <c r="Q467" s="172"/>
      <c r="R467" s="173">
        <f>SUM(R468:R568)</f>
        <v>1.2032428599999998</v>
      </c>
      <c r="S467" s="172"/>
      <c r="T467" s="174">
        <f>SUM(T468:T568)</f>
        <v>37.474454999999999</v>
      </c>
      <c r="AR467" s="175" t="s">
        <v>80</v>
      </c>
      <c r="AT467" s="176" t="s">
        <v>72</v>
      </c>
      <c r="AU467" s="176" t="s">
        <v>80</v>
      </c>
      <c r="AY467" s="175" t="s">
        <v>171</v>
      </c>
      <c r="BK467" s="177">
        <f>SUM(BK468:BK568)</f>
        <v>0</v>
      </c>
    </row>
    <row r="468" spans="1:65" s="2" customFormat="1" ht="24.2" customHeight="1">
      <c r="A468" s="36"/>
      <c r="B468" s="37"/>
      <c r="C468" s="180" t="s">
        <v>613</v>
      </c>
      <c r="D468" s="180" t="s">
        <v>173</v>
      </c>
      <c r="E468" s="181" t="s">
        <v>614</v>
      </c>
      <c r="F468" s="182" t="s">
        <v>615</v>
      </c>
      <c r="G468" s="183" t="s">
        <v>220</v>
      </c>
      <c r="H468" s="184">
        <v>0.28799999999999998</v>
      </c>
      <c r="I468" s="185"/>
      <c r="J468" s="186">
        <f>ROUND(I468*H468,2)</f>
        <v>0</v>
      </c>
      <c r="K468" s="182" t="s">
        <v>177</v>
      </c>
      <c r="L468" s="41"/>
      <c r="M468" s="187" t="s">
        <v>19</v>
      </c>
      <c r="N468" s="188" t="s">
        <v>44</v>
      </c>
      <c r="O468" s="66"/>
      <c r="P468" s="189">
        <f>O468*H468</f>
        <v>0</v>
      </c>
      <c r="Q468" s="189">
        <v>2.3113999999999999</v>
      </c>
      <c r="R468" s="189">
        <f>Q468*H468</f>
        <v>0.66568319999999992</v>
      </c>
      <c r="S468" s="189">
        <v>0</v>
      </c>
      <c r="T468" s="190">
        <f>S468*H468</f>
        <v>0</v>
      </c>
      <c r="U468" s="36"/>
      <c r="V468" s="36"/>
      <c r="W468" s="36"/>
      <c r="X468" s="36"/>
      <c r="Y468" s="36"/>
      <c r="Z468" s="36"/>
      <c r="AA468" s="36"/>
      <c r="AB468" s="36"/>
      <c r="AC468" s="36"/>
      <c r="AD468" s="36"/>
      <c r="AE468" s="36"/>
      <c r="AR468" s="191" t="s">
        <v>178</v>
      </c>
      <c r="AT468" s="191" t="s">
        <v>173</v>
      </c>
      <c r="AU468" s="191" t="s">
        <v>82</v>
      </c>
      <c r="AY468" s="19" t="s">
        <v>171</v>
      </c>
      <c r="BE468" s="192">
        <f>IF(N468="základní",J468,0)</f>
        <v>0</v>
      </c>
      <c r="BF468" s="192">
        <f>IF(N468="snížená",J468,0)</f>
        <v>0</v>
      </c>
      <c r="BG468" s="192">
        <f>IF(N468="zákl. přenesená",J468,0)</f>
        <v>0</v>
      </c>
      <c r="BH468" s="192">
        <f>IF(N468="sníž. přenesená",J468,0)</f>
        <v>0</v>
      </c>
      <c r="BI468" s="192">
        <f>IF(N468="nulová",J468,0)</f>
        <v>0</v>
      </c>
      <c r="BJ468" s="19" t="s">
        <v>80</v>
      </c>
      <c r="BK468" s="192">
        <f>ROUND(I468*H468,2)</f>
        <v>0</v>
      </c>
      <c r="BL468" s="19" t="s">
        <v>178</v>
      </c>
      <c r="BM468" s="191" t="s">
        <v>616</v>
      </c>
    </row>
    <row r="469" spans="1:65" s="2" customFormat="1" ht="19.5">
      <c r="A469" s="36"/>
      <c r="B469" s="37"/>
      <c r="C469" s="38"/>
      <c r="D469" s="193" t="s">
        <v>180</v>
      </c>
      <c r="E469" s="38"/>
      <c r="F469" s="194" t="s">
        <v>617</v>
      </c>
      <c r="G469" s="38"/>
      <c r="H469" s="38"/>
      <c r="I469" s="195"/>
      <c r="J469" s="38"/>
      <c r="K469" s="38"/>
      <c r="L469" s="41"/>
      <c r="M469" s="196"/>
      <c r="N469" s="197"/>
      <c r="O469" s="66"/>
      <c r="P469" s="66"/>
      <c r="Q469" s="66"/>
      <c r="R469" s="66"/>
      <c r="S469" s="66"/>
      <c r="T469" s="67"/>
      <c r="U469" s="36"/>
      <c r="V469" s="36"/>
      <c r="W469" s="36"/>
      <c r="X469" s="36"/>
      <c r="Y469" s="36"/>
      <c r="Z469" s="36"/>
      <c r="AA469" s="36"/>
      <c r="AB469" s="36"/>
      <c r="AC469" s="36"/>
      <c r="AD469" s="36"/>
      <c r="AE469" s="36"/>
      <c r="AT469" s="19" t="s">
        <v>180</v>
      </c>
      <c r="AU469" s="19" t="s">
        <v>82</v>
      </c>
    </row>
    <row r="470" spans="1:65" s="2" customFormat="1" ht="11.25">
      <c r="A470" s="36"/>
      <c r="B470" s="37"/>
      <c r="C470" s="38"/>
      <c r="D470" s="198" t="s">
        <v>182</v>
      </c>
      <c r="E470" s="38"/>
      <c r="F470" s="199" t="s">
        <v>618</v>
      </c>
      <c r="G470" s="38"/>
      <c r="H470" s="38"/>
      <c r="I470" s="195"/>
      <c r="J470" s="38"/>
      <c r="K470" s="38"/>
      <c r="L470" s="41"/>
      <c r="M470" s="196"/>
      <c r="N470" s="197"/>
      <c r="O470" s="66"/>
      <c r="P470" s="66"/>
      <c r="Q470" s="66"/>
      <c r="R470" s="66"/>
      <c r="S470" s="66"/>
      <c r="T470" s="67"/>
      <c r="U470" s="36"/>
      <c r="V470" s="36"/>
      <c r="W470" s="36"/>
      <c r="X470" s="36"/>
      <c r="Y470" s="36"/>
      <c r="Z470" s="36"/>
      <c r="AA470" s="36"/>
      <c r="AB470" s="36"/>
      <c r="AC470" s="36"/>
      <c r="AD470" s="36"/>
      <c r="AE470" s="36"/>
      <c r="AT470" s="19" t="s">
        <v>182</v>
      </c>
      <c r="AU470" s="19" t="s">
        <v>82</v>
      </c>
    </row>
    <row r="471" spans="1:65" s="13" customFormat="1" ht="11.25">
      <c r="B471" s="200"/>
      <c r="C471" s="201"/>
      <c r="D471" s="193" t="s">
        <v>184</v>
      </c>
      <c r="E471" s="202" t="s">
        <v>19</v>
      </c>
      <c r="F471" s="203" t="s">
        <v>619</v>
      </c>
      <c r="G471" s="201"/>
      <c r="H471" s="202" t="s">
        <v>19</v>
      </c>
      <c r="I471" s="204"/>
      <c r="J471" s="201"/>
      <c r="K471" s="201"/>
      <c r="L471" s="205"/>
      <c r="M471" s="206"/>
      <c r="N471" s="207"/>
      <c r="O471" s="207"/>
      <c r="P471" s="207"/>
      <c r="Q471" s="207"/>
      <c r="R471" s="207"/>
      <c r="S471" s="207"/>
      <c r="T471" s="208"/>
      <c r="AT471" s="209" t="s">
        <v>184</v>
      </c>
      <c r="AU471" s="209" t="s">
        <v>82</v>
      </c>
      <c r="AV471" s="13" t="s">
        <v>80</v>
      </c>
      <c r="AW471" s="13" t="s">
        <v>35</v>
      </c>
      <c r="AX471" s="13" t="s">
        <v>73</v>
      </c>
      <c r="AY471" s="209" t="s">
        <v>171</v>
      </c>
    </row>
    <row r="472" spans="1:65" s="13" customFormat="1" ht="11.25">
      <c r="B472" s="200"/>
      <c r="C472" s="201"/>
      <c r="D472" s="193" t="s">
        <v>184</v>
      </c>
      <c r="E472" s="202" t="s">
        <v>19</v>
      </c>
      <c r="F472" s="203" t="s">
        <v>185</v>
      </c>
      <c r="G472" s="201"/>
      <c r="H472" s="202" t="s">
        <v>19</v>
      </c>
      <c r="I472" s="204"/>
      <c r="J472" s="201"/>
      <c r="K472" s="201"/>
      <c r="L472" s="205"/>
      <c r="M472" s="206"/>
      <c r="N472" s="207"/>
      <c r="O472" s="207"/>
      <c r="P472" s="207"/>
      <c r="Q472" s="207"/>
      <c r="R472" s="207"/>
      <c r="S472" s="207"/>
      <c r="T472" s="208"/>
      <c r="AT472" s="209" t="s">
        <v>184</v>
      </c>
      <c r="AU472" s="209" t="s">
        <v>82</v>
      </c>
      <c r="AV472" s="13" t="s">
        <v>80</v>
      </c>
      <c r="AW472" s="13" t="s">
        <v>35</v>
      </c>
      <c r="AX472" s="13" t="s">
        <v>73</v>
      </c>
      <c r="AY472" s="209" t="s">
        <v>171</v>
      </c>
    </row>
    <row r="473" spans="1:65" s="14" customFormat="1" ht="11.25">
      <c r="B473" s="210"/>
      <c r="C473" s="211"/>
      <c r="D473" s="193" t="s">
        <v>184</v>
      </c>
      <c r="E473" s="212" t="s">
        <v>19</v>
      </c>
      <c r="F473" s="213" t="s">
        <v>620</v>
      </c>
      <c r="G473" s="211"/>
      <c r="H473" s="214">
        <v>9.6000000000000002E-2</v>
      </c>
      <c r="I473" s="215"/>
      <c r="J473" s="211"/>
      <c r="K473" s="211"/>
      <c r="L473" s="216"/>
      <c r="M473" s="217"/>
      <c r="N473" s="218"/>
      <c r="O473" s="218"/>
      <c r="P473" s="218"/>
      <c r="Q473" s="218"/>
      <c r="R473" s="218"/>
      <c r="S473" s="218"/>
      <c r="T473" s="219"/>
      <c r="AT473" s="220" t="s">
        <v>184</v>
      </c>
      <c r="AU473" s="220" t="s">
        <v>82</v>
      </c>
      <c r="AV473" s="14" t="s">
        <v>82</v>
      </c>
      <c r="AW473" s="14" t="s">
        <v>35</v>
      </c>
      <c r="AX473" s="14" t="s">
        <v>73</v>
      </c>
      <c r="AY473" s="220" t="s">
        <v>171</v>
      </c>
    </row>
    <row r="474" spans="1:65" s="13" customFormat="1" ht="11.25">
      <c r="B474" s="200"/>
      <c r="C474" s="201"/>
      <c r="D474" s="193" t="s">
        <v>184</v>
      </c>
      <c r="E474" s="202" t="s">
        <v>19</v>
      </c>
      <c r="F474" s="203" t="s">
        <v>187</v>
      </c>
      <c r="G474" s="201"/>
      <c r="H474" s="202" t="s">
        <v>19</v>
      </c>
      <c r="I474" s="204"/>
      <c r="J474" s="201"/>
      <c r="K474" s="201"/>
      <c r="L474" s="205"/>
      <c r="M474" s="206"/>
      <c r="N474" s="207"/>
      <c r="O474" s="207"/>
      <c r="P474" s="207"/>
      <c r="Q474" s="207"/>
      <c r="R474" s="207"/>
      <c r="S474" s="207"/>
      <c r="T474" s="208"/>
      <c r="AT474" s="209" t="s">
        <v>184</v>
      </c>
      <c r="AU474" s="209" t="s">
        <v>82</v>
      </c>
      <c r="AV474" s="13" t="s">
        <v>80</v>
      </c>
      <c r="AW474" s="13" t="s">
        <v>35</v>
      </c>
      <c r="AX474" s="13" t="s">
        <v>73</v>
      </c>
      <c r="AY474" s="209" t="s">
        <v>171</v>
      </c>
    </row>
    <row r="475" spans="1:65" s="14" customFormat="1" ht="11.25">
      <c r="B475" s="210"/>
      <c r="C475" s="211"/>
      <c r="D475" s="193" t="s">
        <v>184</v>
      </c>
      <c r="E475" s="212" t="s">
        <v>19</v>
      </c>
      <c r="F475" s="213" t="s">
        <v>621</v>
      </c>
      <c r="G475" s="211"/>
      <c r="H475" s="214">
        <v>0.192</v>
      </c>
      <c r="I475" s="215"/>
      <c r="J475" s="211"/>
      <c r="K475" s="211"/>
      <c r="L475" s="216"/>
      <c r="M475" s="217"/>
      <c r="N475" s="218"/>
      <c r="O475" s="218"/>
      <c r="P475" s="218"/>
      <c r="Q475" s="218"/>
      <c r="R475" s="218"/>
      <c r="S475" s="218"/>
      <c r="T475" s="219"/>
      <c r="AT475" s="220" t="s">
        <v>184</v>
      </c>
      <c r="AU475" s="220" t="s">
        <v>82</v>
      </c>
      <c r="AV475" s="14" t="s">
        <v>82</v>
      </c>
      <c r="AW475" s="14" t="s">
        <v>35</v>
      </c>
      <c r="AX475" s="14" t="s">
        <v>73</v>
      </c>
      <c r="AY475" s="220" t="s">
        <v>171</v>
      </c>
    </row>
    <row r="476" spans="1:65" s="15" customFormat="1" ht="11.25">
      <c r="B476" s="221"/>
      <c r="C476" s="222"/>
      <c r="D476" s="193" t="s">
        <v>184</v>
      </c>
      <c r="E476" s="223" t="s">
        <v>19</v>
      </c>
      <c r="F476" s="224" t="s">
        <v>189</v>
      </c>
      <c r="G476" s="222"/>
      <c r="H476" s="225">
        <v>0.28799999999999998</v>
      </c>
      <c r="I476" s="226"/>
      <c r="J476" s="222"/>
      <c r="K476" s="222"/>
      <c r="L476" s="227"/>
      <c r="M476" s="228"/>
      <c r="N476" s="229"/>
      <c r="O476" s="229"/>
      <c r="P476" s="229"/>
      <c r="Q476" s="229"/>
      <c r="R476" s="229"/>
      <c r="S476" s="229"/>
      <c r="T476" s="230"/>
      <c r="AT476" s="231" t="s">
        <v>184</v>
      </c>
      <c r="AU476" s="231" t="s">
        <v>82</v>
      </c>
      <c r="AV476" s="15" t="s">
        <v>178</v>
      </c>
      <c r="AW476" s="15" t="s">
        <v>35</v>
      </c>
      <c r="AX476" s="15" t="s">
        <v>80</v>
      </c>
      <c r="AY476" s="231" t="s">
        <v>171</v>
      </c>
    </row>
    <row r="477" spans="1:65" s="2" customFormat="1" ht="24.2" customHeight="1">
      <c r="A477" s="36"/>
      <c r="B477" s="37"/>
      <c r="C477" s="180" t="s">
        <v>622</v>
      </c>
      <c r="D477" s="180" t="s">
        <v>173</v>
      </c>
      <c r="E477" s="181" t="s">
        <v>623</v>
      </c>
      <c r="F477" s="182" t="s">
        <v>624</v>
      </c>
      <c r="G477" s="183" t="s">
        <v>606</v>
      </c>
      <c r="H477" s="184">
        <v>22.608000000000001</v>
      </c>
      <c r="I477" s="185"/>
      <c r="J477" s="186">
        <f>ROUND(I477*H477,2)</f>
        <v>0</v>
      </c>
      <c r="K477" s="182" t="s">
        <v>177</v>
      </c>
      <c r="L477" s="41"/>
      <c r="M477" s="187" t="s">
        <v>19</v>
      </c>
      <c r="N477" s="188" t="s">
        <v>44</v>
      </c>
      <c r="O477" s="66"/>
      <c r="P477" s="189">
        <f>O477*H477</f>
        <v>0</v>
      </c>
      <c r="Q477" s="189">
        <v>7.6999999999999996E-4</v>
      </c>
      <c r="R477" s="189">
        <f>Q477*H477</f>
        <v>1.7408159999999999E-2</v>
      </c>
      <c r="S477" s="189">
        <v>0</v>
      </c>
      <c r="T477" s="190">
        <f>S477*H477</f>
        <v>0</v>
      </c>
      <c r="U477" s="36"/>
      <c r="V477" s="36"/>
      <c r="W477" s="36"/>
      <c r="X477" s="36"/>
      <c r="Y477" s="36"/>
      <c r="Z477" s="36"/>
      <c r="AA477" s="36"/>
      <c r="AB477" s="36"/>
      <c r="AC477" s="36"/>
      <c r="AD477" s="36"/>
      <c r="AE477" s="36"/>
      <c r="AR477" s="191" t="s">
        <v>178</v>
      </c>
      <c r="AT477" s="191" t="s">
        <v>173</v>
      </c>
      <c r="AU477" s="191" t="s">
        <v>82</v>
      </c>
      <c r="AY477" s="19" t="s">
        <v>171</v>
      </c>
      <c r="BE477" s="192">
        <f>IF(N477="základní",J477,0)</f>
        <v>0</v>
      </c>
      <c r="BF477" s="192">
        <f>IF(N477="snížená",J477,0)</f>
        <v>0</v>
      </c>
      <c r="BG477" s="192">
        <f>IF(N477="zákl. přenesená",J477,0)</f>
        <v>0</v>
      </c>
      <c r="BH477" s="192">
        <f>IF(N477="sníž. přenesená",J477,0)</f>
        <v>0</v>
      </c>
      <c r="BI477" s="192">
        <f>IF(N477="nulová",J477,0)</f>
        <v>0</v>
      </c>
      <c r="BJ477" s="19" t="s">
        <v>80</v>
      </c>
      <c r="BK477" s="192">
        <f>ROUND(I477*H477,2)</f>
        <v>0</v>
      </c>
      <c r="BL477" s="19" t="s">
        <v>178</v>
      </c>
      <c r="BM477" s="191" t="s">
        <v>625</v>
      </c>
    </row>
    <row r="478" spans="1:65" s="2" customFormat="1" ht="19.5">
      <c r="A478" s="36"/>
      <c r="B478" s="37"/>
      <c r="C478" s="38"/>
      <c r="D478" s="193" t="s">
        <v>180</v>
      </c>
      <c r="E478" s="38"/>
      <c r="F478" s="194" t="s">
        <v>626</v>
      </c>
      <c r="G478" s="38"/>
      <c r="H478" s="38"/>
      <c r="I478" s="195"/>
      <c r="J478" s="38"/>
      <c r="K478" s="38"/>
      <c r="L478" s="41"/>
      <c r="M478" s="196"/>
      <c r="N478" s="197"/>
      <c r="O478" s="66"/>
      <c r="P478" s="66"/>
      <c r="Q478" s="66"/>
      <c r="R478" s="66"/>
      <c r="S478" s="66"/>
      <c r="T478" s="67"/>
      <c r="U478" s="36"/>
      <c r="V478" s="36"/>
      <c r="W478" s="36"/>
      <c r="X478" s="36"/>
      <c r="Y478" s="36"/>
      <c r="Z478" s="36"/>
      <c r="AA478" s="36"/>
      <c r="AB478" s="36"/>
      <c r="AC478" s="36"/>
      <c r="AD478" s="36"/>
      <c r="AE478" s="36"/>
      <c r="AT478" s="19" t="s">
        <v>180</v>
      </c>
      <c r="AU478" s="19" t="s">
        <v>82</v>
      </c>
    </row>
    <row r="479" spans="1:65" s="2" customFormat="1" ht="11.25">
      <c r="A479" s="36"/>
      <c r="B479" s="37"/>
      <c r="C479" s="38"/>
      <c r="D479" s="198" t="s">
        <v>182</v>
      </c>
      <c r="E479" s="38"/>
      <c r="F479" s="199" t="s">
        <v>627</v>
      </c>
      <c r="G479" s="38"/>
      <c r="H479" s="38"/>
      <c r="I479" s="195"/>
      <c r="J479" s="38"/>
      <c r="K479" s="38"/>
      <c r="L479" s="41"/>
      <c r="M479" s="196"/>
      <c r="N479" s="197"/>
      <c r="O479" s="66"/>
      <c r="P479" s="66"/>
      <c r="Q479" s="66"/>
      <c r="R479" s="66"/>
      <c r="S479" s="66"/>
      <c r="T479" s="67"/>
      <c r="U479" s="36"/>
      <c r="V479" s="36"/>
      <c r="W479" s="36"/>
      <c r="X479" s="36"/>
      <c r="Y479" s="36"/>
      <c r="Z479" s="36"/>
      <c r="AA479" s="36"/>
      <c r="AB479" s="36"/>
      <c r="AC479" s="36"/>
      <c r="AD479" s="36"/>
      <c r="AE479" s="36"/>
      <c r="AT479" s="19" t="s">
        <v>182</v>
      </c>
      <c r="AU479" s="19" t="s">
        <v>82</v>
      </c>
    </row>
    <row r="480" spans="1:65" s="13" customFormat="1" ht="11.25">
      <c r="B480" s="200"/>
      <c r="C480" s="201"/>
      <c r="D480" s="193" t="s">
        <v>184</v>
      </c>
      <c r="E480" s="202" t="s">
        <v>19</v>
      </c>
      <c r="F480" s="203" t="s">
        <v>628</v>
      </c>
      <c r="G480" s="201"/>
      <c r="H480" s="202" t="s">
        <v>19</v>
      </c>
      <c r="I480" s="204"/>
      <c r="J480" s="201"/>
      <c r="K480" s="201"/>
      <c r="L480" s="205"/>
      <c r="M480" s="206"/>
      <c r="N480" s="207"/>
      <c r="O480" s="207"/>
      <c r="P480" s="207"/>
      <c r="Q480" s="207"/>
      <c r="R480" s="207"/>
      <c r="S480" s="207"/>
      <c r="T480" s="208"/>
      <c r="AT480" s="209" t="s">
        <v>184</v>
      </c>
      <c r="AU480" s="209" t="s">
        <v>82</v>
      </c>
      <c r="AV480" s="13" t="s">
        <v>80</v>
      </c>
      <c r="AW480" s="13" t="s">
        <v>35</v>
      </c>
      <c r="AX480" s="13" t="s">
        <v>73</v>
      </c>
      <c r="AY480" s="209" t="s">
        <v>171</v>
      </c>
    </row>
    <row r="481" spans="1:65" s="14" customFormat="1" ht="11.25">
      <c r="B481" s="210"/>
      <c r="C481" s="211"/>
      <c r="D481" s="193" t="s">
        <v>184</v>
      </c>
      <c r="E481" s="212" t="s">
        <v>19</v>
      </c>
      <c r="F481" s="213" t="s">
        <v>629</v>
      </c>
      <c r="G481" s="211"/>
      <c r="H481" s="214">
        <v>22.608000000000001</v>
      </c>
      <c r="I481" s="215"/>
      <c r="J481" s="211"/>
      <c r="K481" s="211"/>
      <c r="L481" s="216"/>
      <c r="M481" s="217"/>
      <c r="N481" s="218"/>
      <c r="O481" s="218"/>
      <c r="P481" s="218"/>
      <c r="Q481" s="218"/>
      <c r="R481" s="218"/>
      <c r="S481" s="218"/>
      <c r="T481" s="219"/>
      <c r="AT481" s="220" t="s">
        <v>184</v>
      </c>
      <c r="AU481" s="220" t="s">
        <v>82</v>
      </c>
      <c r="AV481" s="14" t="s">
        <v>82</v>
      </c>
      <c r="AW481" s="14" t="s">
        <v>35</v>
      </c>
      <c r="AX481" s="14" t="s">
        <v>73</v>
      </c>
      <c r="AY481" s="220" t="s">
        <v>171</v>
      </c>
    </row>
    <row r="482" spans="1:65" s="15" customFormat="1" ht="11.25">
      <c r="B482" s="221"/>
      <c r="C482" s="222"/>
      <c r="D482" s="193" t="s">
        <v>184</v>
      </c>
      <c r="E482" s="223" t="s">
        <v>19</v>
      </c>
      <c r="F482" s="224" t="s">
        <v>189</v>
      </c>
      <c r="G482" s="222"/>
      <c r="H482" s="225">
        <v>22.608000000000001</v>
      </c>
      <c r="I482" s="226"/>
      <c r="J482" s="222"/>
      <c r="K482" s="222"/>
      <c r="L482" s="227"/>
      <c r="M482" s="228"/>
      <c r="N482" s="229"/>
      <c r="O482" s="229"/>
      <c r="P482" s="229"/>
      <c r="Q482" s="229"/>
      <c r="R482" s="229"/>
      <c r="S482" s="229"/>
      <c r="T482" s="230"/>
      <c r="AT482" s="231" t="s">
        <v>184</v>
      </c>
      <c r="AU482" s="231" t="s">
        <v>82</v>
      </c>
      <c r="AV482" s="15" t="s">
        <v>178</v>
      </c>
      <c r="AW482" s="15" t="s">
        <v>35</v>
      </c>
      <c r="AX482" s="15" t="s">
        <v>80</v>
      </c>
      <c r="AY482" s="231" t="s">
        <v>171</v>
      </c>
    </row>
    <row r="483" spans="1:65" s="2" customFormat="1" ht="24.2" customHeight="1">
      <c r="A483" s="36"/>
      <c r="B483" s="37"/>
      <c r="C483" s="180" t="s">
        <v>630</v>
      </c>
      <c r="D483" s="180" t="s">
        <v>173</v>
      </c>
      <c r="E483" s="181" t="s">
        <v>631</v>
      </c>
      <c r="F483" s="182" t="s">
        <v>632</v>
      </c>
      <c r="G483" s="183" t="s">
        <v>338</v>
      </c>
      <c r="H483" s="184">
        <v>25</v>
      </c>
      <c r="I483" s="185"/>
      <c r="J483" s="186">
        <f>ROUND(I483*H483,2)</f>
        <v>0</v>
      </c>
      <c r="K483" s="182" t="s">
        <v>177</v>
      </c>
      <c r="L483" s="41"/>
      <c r="M483" s="187" t="s">
        <v>19</v>
      </c>
      <c r="N483" s="188" t="s">
        <v>44</v>
      </c>
      <c r="O483" s="66"/>
      <c r="P483" s="189">
        <f>O483*H483</f>
        <v>0</v>
      </c>
      <c r="Q483" s="189">
        <v>0</v>
      </c>
      <c r="R483" s="189">
        <f>Q483*H483</f>
        <v>0</v>
      </c>
      <c r="S483" s="189">
        <v>0</v>
      </c>
      <c r="T483" s="190">
        <f>S483*H483</f>
        <v>0</v>
      </c>
      <c r="U483" s="36"/>
      <c r="V483" s="36"/>
      <c r="W483" s="36"/>
      <c r="X483" s="36"/>
      <c r="Y483" s="36"/>
      <c r="Z483" s="36"/>
      <c r="AA483" s="36"/>
      <c r="AB483" s="36"/>
      <c r="AC483" s="36"/>
      <c r="AD483" s="36"/>
      <c r="AE483" s="36"/>
      <c r="AR483" s="191" t="s">
        <v>178</v>
      </c>
      <c r="AT483" s="191" t="s">
        <v>173</v>
      </c>
      <c r="AU483" s="191" t="s">
        <v>82</v>
      </c>
      <c r="AY483" s="19" t="s">
        <v>171</v>
      </c>
      <c r="BE483" s="192">
        <f>IF(N483="základní",J483,0)</f>
        <v>0</v>
      </c>
      <c r="BF483" s="192">
        <f>IF(N483="snížená",J483,0)</f>
        <v>0</v>
      </c>
      <c r="BG483" s="192">
        <f>IF(N483="zákl. přenesená",J483,0)</f>
        <v>0</v>
      </c>
      <c r="BH483" s="192">
        <f>IF(N483="sníž. přenesená",J483,0)</f>
        <v>0</v>
      </c>
      <c r="BI483" s="192">
        <f>IF(N483="nulová",J483,0)</f>
        <v>0</v>
      </c>
      <c r="BJ483" s="19" t="s">
        <v>80</v>
      </c>
      <c r="BK483" s="192">
        <f>ROUND(I483*H483,2)</f>
        <v>0</v>
      </c>
      <c r="BL483" s="19" t="s">
        <v>178</v>
      </c>
      <c r="BM483" s="191" t="s">
        <v>633</v>
      </c>
    </row>
    <row r="484" spans="1:65" s="2" customFormat="1" ht="19.5">
      <c r="A484" s="36"/>
      <c r="B484" s="37"/>
      <c r="C484" s="38"/>
      <c r="D484" s="193" t="s">
        <v>180</v>
      </c>
      <c r="E484" s="38"/>
      <c r="F484" s="194" t="s">
        <v>632</v>
      </c>
      <c r="G484" s="38"/>
      <c r="H484" s="38"/>
      <c r="I484" s="195"/>
      <c r="J484" s="38"/>
      <c r="K484" s="38"/>
      <c r="L484" s="41"/>
      <c r="M484" s="196"/>
      <c r="N484" s="197"/>
      <c r="O484" s="66"/>
      <c r="P484" s="66"/>
      <c r="Q484" s="66"/>
      <c r="R484" s="66"/>
      <c r="S484" s="66"/>
      <c r="T484" s="67"/>
      <c r="U484" s="36"/>
      <c r="V484" s="36"/>
      <c r="W484" s="36"/>
      <c r="X484" s="36"/>
      <c r="Y484" s="36"/>
      <c r="Z484" s="36"/>
      <c r="AA484" s="36"/>
      <c r="AB484" s="36"/>
      <c r="AC484" s="36"/>
      <c r="AD484" s="36"/>
      <c r="AE484" s="36"/>
      <c r="AT484" s="19" t="s">
        <v>180</v>
      </c>
      <c r="AU484" s="19" t="s">
        <v>82</v>
      </c>
    </row>
    <row r="485" spans="1:65" s="2" customFormat="1" ht="11.25">
      <c r="A485" s="36"/>
      <c r="B485" s="37"/>
      <c r="C485" s="38"/>
      <c r="D485" s="198" t="s">
        <v>182</v>
      </c>
      <c r="E485" s="38"/>
      <c r="F485" s="199" t="s">
        <v>634</v>
      </c>
      <c r="G485" s="38"/>
      <c r="H485" s="38"/>
      <c r="I485" s="195"/>
      <c r="J485" s="38"/>
      <c r="K485" s="38"/>
      <c r="L485" s="41"/>
      <c r="M485" s="196"/>
      <c r="N485" s="197"/>
      <c r="O485" s="66"/>
      <c r="P485" s="66"/>
      <c r="Q485" s="66"/>
      <c r="R485" s="66"/>
      <c r="S485" s="66"/>
      <c r="T485" s="67"/>
      <c r="U485" s="36"/>
      <c r="V485" s="36"/>
      <c r="W485" s="36"/>
      <c r="X485" s="36"/>
      <c r="Y485" s="36"/>
      <c r="Z485" s="36"/>
      <c r="AA485" s="36"/>
      <c r="AB485" s="36"/>
      <c r="AC485" s="36"/>
      <c r="AD485" s="36"/>
      <c r="AE485" s="36"/>
      <c r="AT485" s="19" t="s">
        <v>182</v>
      </c>
      <c r="AU485" s="19" t="s">
        <v>82</v>
      </c>
    </row>
    <row r="486" spans="1:65" s="13" customFormat="1" ht="11.25">
      <c r="B486" s="200"/>
      <c r="C486" s="201"/>
      <c r="D486" s="193" t="s">
        <v>184</v>
      </c>
      <c r="E486" s="202" t="s">
        <v>19</v>
      </c>
      <c r="F486" s="203" t="s">
        <v>635</v>
      </c>
      <c r="G486" s="201"/>
      <c r="H486" s="202" t="s">
        <v>19</v>
      </c>
      <c r="I486" s="204"/>
      <c r="J486" s="201"/>
      <c r="K486" s="201"/>
      <c r="L486" s="205"/>
      <c r="M486" s="206"/>
      <c r="N486" s="207"/>
      <c r="O486" s="207"/>
      <c r="P486" s="207"/>
      <c r="Q486" s="207"/>
      <c r="R486" s="207"/>
      <c r="S486" s="207"/>
      <c r="T486" s="208"/>
      <c r="AT486" s="209" t="s">
        <v>184</v>
      </c>
      <c r="AU486" s="209" t="s">
        <v>82</v>
      </c>
      <c r="AV486" s="13" t="s">
        <v>80</v>
      </c>
      <c r="AW486" s="13" t="s">
        <v>35</v>
      </c>
      <c r="AX486" s="13" t="s">
        <v>73</v>
      </c>
      <c r="AY486" s="209" t="s">
        <v>171</v>
      </c>
    </row>
    <row r="487" spans="1:65" s="14" customFormat="1" ht="11.25">
      <c r="B487" s="210"/>
      <c r="C487" s="211"/>
      <c r="D487" s="193" t="s">
        <v>184</v>
      </c>
      <c r="E487" s="212" t="s">
        <v>19</v>
      </c>
      <c r="F487" s="213" t="s">
        <v>636</v>
      </c>
      <c r="G487" s="211"/>
      <c r="H487" s="214">
        <v>25</v>
      </c>
      <c r="I487" s="215"/>
      <c r="J487" s="211"/>
      <c r="K487" s="211"/>
      <c r="L487" s="216"/>
      <c r="M487" s="217"/>
      <c r="N487" s="218"/>
      <c r="O487" s="218"/>
      <c r="P487" s="218"/>
      <c r="Q487" s="218"/>
      <c r="R487" s="218"/>
      <c r="S487" s="218"/>
      <c r="T487" s="219"/>
      <c r="AT487" s="220" t="s">
        <v>184</v>
      </c>
      <c r="AU487" s="220" t="s">
        <v>82</v>
      </c>
      <c r="AV487" s="14" t="s">
        <v>82</v>
      </c>
      <c r="AW487" s="14" t="s">
        <v>35</v>
      </c>
      <c r="AX487" s="14" t="s">
        <v>73</v>
      </c>
      <c r="AY487" s="220" t="s">
        <v>171</v>
      </c>
    </row>
    <row r="488" spans="1:65" s="15" customFormat="1" ht="11.25">
      <c r="B488" s="221"/>
      <c r="C488" s="222"/>
      <c r="D488" s="193" t="s">
        <v>184</v>
      </c>
      <c r="E488" s="223" t="s">
        <v>19</v>
      </c>
      <c r="F488" s="224" t="s">
        <v>189</v>
      </c>
      <c r="G488" s="222"/>
      <c r="H488" s="225">
        <v>25</v>
      </c>
      <c r="I488" s="226"/>
      <c r="J488" s="222"/>
      <c r="K488" s="222"/>
      <c r="L488" s="227"/>
      <c r="M488" s="228"/>
      <c r="N488" s="229"/>
      <c r="O488" s="229"/>
      <c r="P488" s="229"/>
      <c r="Q488" s="229"/>
      <c r="R488" s="229"/>
      <c r="S488" s="229"/>
      <c r="T488" s="230"/>
      <c r="AT488" s="231" t="s">
        <v>184</v>
      </c>
      <c r="AU488" s="231" t="s">
        <v>82</v>
      </c>
      <c r="AV488" s="15" t="s">
        <v>178</v>
      </c>
      <c r="AW488" s="15" t="s">
        <v>35</v>
      </c>
      <c r="AX488" s="15" t="s">
        <v>80</v>
      </c>
      <c r="AY488" s="231" t="s">
        <v>171</v>
      </c>
    </row>
    <row r="489" spans="1:65" s="2" customFormat="1" ht="24.2" customHeight="1">
      <c r="A489" s="36"/>
      <c r="B489" s="37"/>
      <c r="C489" s="180" t="s">
        <v>637</v>
      </c>
      <c r="D489" s="180" t="s">
        <v>173</v>
      </c>
      <c r="E489" s="181" t="s">
        <v>638</v>
      </c>
      <c r="F489" s="182" t="s">
        <v>639</v>
      </c>
      <c r="G489" s="183" t="s">
        <v>493</v>
      </c>
      <c r="H489" s="184">
        <v>1</v>
      </c>
      <c r="I489" s="185"/>
      <c r="J489" s="186">
        <f>ROUND(I489*H489,2)</f>
        <v>0</v>
      </c>
      <c r="K489" s="182" t="s">
        <v>177</v>
      </c>
      <c r="L489" s="41"/>
      <c r="M489" s="187" t="s">
        <v>19</v>
      </c>
      <c r="N489" s="188" t="s">
        <v>44</v>
      </c>
      <c r="O489" s="66"/>
      <c r="P489" s="189">
        <f>O489*H489</f>
        <v>0</v>
      </c>
      <c r="Q489" s="189">
        <v>6.4900000000000001E-3</v>
      </c>
      <c r="R489" s="189">
        <f>Q489*H489</f>
        <v>6.4900000000000001E-3</v>
      </c>
      <c r="S489" s="189">
        <v>0</v>
      </c>
      <c r="T489" s="190">
        <f>S489*H489</f>
        <v>0</v>
      </c>
      <c r="U489" s="36"/>
      <c r="V489" s="36"/>
      <c r="W489" s="36"/>
      <c r="X489" s="36"/>
      <c r="Y489" s="36"/>
      <c r="Z489" s="36"/>
      <c r="AA489" s="36"/>
      <c r="AB489" s="36"/>
      <c r="AC489" s="36"/>
      <c r="AD489" s="36"/>
      <c r="AE489" s="36"/>
      <c r="AR489" s="191" t="s">
        <v>178</v>
      </c>
      <c r="AT489" s="191" t="s">
        <v>173</v>
      </c>
      <c r="AU489" s="191" t="s">
        <v>82</v>
      </c>
      <c r="AY489" s="19" t="s">
        <v>171</v>
      </c>
      <c r="BE489" s="192">
        <f>IF(N489="základní",J489,0)</f>
        <v>0</v>
      </c>
      <c r="BF489" s="192">
        <f>IF(N489="snížená",J489,0)</f>
        <v>0</v>
      </c>
      <c r="BG489" s="192">
        <f>IF(N489="zákl. přenesená",J489,0)</f>
        <v>0</v>
      </c>
      <c r="BH489" s="192">
        <f>IF(N489="sníž. přenesená",J489,0)</f>
        <v>0</v>
      </c>
      <c r="BI489" s="192">
        <f>IF(N489="nulová",J489,0)</f>
        <v>0</v>
      </c>
      <c r="BJ489" s="19" t="s">
        <v>80</v>
      </c>
      <c r="BK489" s="192">
        <f>ROUND(I489*H489,2)</f>
        <v>0</v>
      </c>
      <c r="BL489" s="19" t="s">
        <v>178</v>
      </c>
      <c r="BM489" s="191" t="s">
        <v>640</v>
      </c>
    </row>
    <row r="490" spans="1:65" s="2" customFormat="1" ht="19.5">
      <c r="A490" s="36"/>
      <c r="B490" s="37"/>
      <c r="C490" s="38"/>
      <c r="D490" s="193" t="s">
        <v>180</v>
      </c>
      <c r="E490" s="38"/>
      <c r="F490" s="194" t="s">
        <v>641</v>
      </c>
      <c r="G490" s="38"/>
      <c r="H490" s="38"/>
      <c r="I490" s="195"/>
      <c r="J490" s="38"/>
      <c r="K490" s="38"/>
      <c r="L490" s="41"/>
      <c r="M490" s="196"/>
      <c r="N490" s="197"/>
      <c r="O490" s="66"/>
      <c r="P490" s="66"/>
      <c r="Q490" s="66"/>
      <c r="R490" s="66"/>
      <c r="S490" s="66"/>
      <c r="T490" s="67"/>
      <c r="U490" s="36"/>
      <c r="V490" s="36"/>
      <c r="W490" s="36"/>
      <c r="X490" s="36"/>
      <c r="Y490" s="36"/>
      <c r="Z490" s="36"/>
      <c r="AA490" s="36"/>
      <c r="AB490" s="36"/>
      <c r="AC490" s="36"/>
      <c r="AD490" s="36"/>
      <c r="AE490" s="36"/>
      <c r="AT490" s="19" t="s">
        <v>180</v>
      </c>
      <c r="AU490" s="19" t="s">
        <v>82</v>
      </c>
    </row>
    <row r="491" spans="1:65" s="2" customFormat="1" ht="11.25">
      <c r="A491" s="36"/>
      <c r="B491" s="37"/>
      <c r="C491" s="38"/>
      <c r="D491" s="198" t="s">
        <v>182</v>
      </c>
      <c r="E491" s="38"/>
      <c r="F491" s="199" t="s">
        <v>642</v>
      </c>
      <c r="G491" s="38"/>
      <c r="H491" s="38"/>
      <c r="I491" s="195"/>
      <c r="J491" s="38"/>
      <c r="K491" s="38"/>
      <c r="L491" s="41"/>
      <c r="M491" s="196"/>
      <c r="N491" s="197"/>
      <c r="O491" s="66"/>
      <c r="P491" s="66"/>
      <c r="Q491" s="66"/>
      <c r="R491" s="66"/>
      <c r="S491" s="66"/>
      <c r="T491" s="67"/>
      <c r="U491" s="36"/>
      <c r="V491" s="36"/>
      <c r="W491" s="36"/>
      <c r="X491" s="36"/>
      <c r="Y491" s="36"/>
      <c r="Z491" s="36"/>
      <c r="AA491" s="36"/>
      <c r="AB491" s="36"/>
      <c r="AC491" s="36"/>
      <c r="AD491" s="36"/>
      <c r="AE491" s="36"/>
      <c r="AT491" s="19" t="s">
        <v>182</v>
      </c>
      <c r="AU491" s="19" t="s">
        <v>82</v>
      </c>
    </row>
    <row r="492" spans="1:65" s="13" customFormat="1" ht="11.25">
      <c r="B492" s="200"/>
      <c r="C492" s="201"/>
      <c r="D492" s="193" t="s">
        <v>184</v>
      </c>
      <c r="E492" s="202" t="s">
        <v>19</v>
      </c>
      <c r="F492" s="203" t="s">
        <v>643</v>
      </c>
      <c r="G492" s="201"/>
      <c r="H492" s="202" t="s">
        <v>19</v>
      </c>
      <c r="I492" s="204"/>
      <c r="J492" s="201"/>
      <c r="K492" s="201"/>
      <c r="L492" s="205"/>
      <c r="M492" s="206"/>
      <c r="N492" s="207"/>
      <c r="O492" s="207"/>
      <c r="P492" s="207"/>
      <c r="Q492" s="207"/>
      <c r="R492" s="207"/>
      <c r="S492" s="207"/>
      <c r="T492" s="208"/>
      <c r="AT492" s="209" t="s">
        <v>184</v>
      </c>
      <c r="AU492" s="209" t="s">
        <v>82</v>
      </c>
      <c r="AV492" s="13" t="s">
        <v>80</v>
      </c>
      <c r="AW492" s="13" t="s">
        <v>35</v>
      </c>
      <c r="AX492" s="13" t="s">
        <v>73</v>
      </c>
      <c r="AY492" s="209" t="s">
        <v>171</v>
      </c>
    </row>
    <row r="493" spans="1:65" s="14" customFormat="1" ht="11.25">
      <c r="B493" s="210"/>
      <c r="C493" s="211"/>
      <c r="D493" s="193" t="s">
        <v>184</v>
      </c>
      <c r="E493" s="212" t="s">
        <v>19</v>
      </c>
      <c r="F493" s="213" t="s">
        <v>644</v>
      </c>
      <c r="G493" s="211"/>
      <c r="H493" s="214">
        <v>1</v>
      </c>
      <c r="I493" s="215"/>
      <c r="J493" s="211"/>
      <c r="K493" s="211"/>
      <c r="L493" s="216"/>
      <c r="M493" s="217"/>
      <c r="N493" s="218"/>
      <c r="O493" s="218"/>
      <c r="P493" s="218"/>
      <c r="Q493" s="218"/>
      <c r="R493" s="218"/>
      <c r="S493" s="218"/>
      <c r="T493" s="219"/>
      <c r="AT493" s="220" t="s">
        <v>184</v>
      </c>
      <c r="AU493" s="220" t="s">
        <v>82</v>
      </c>
      <c r="AV493" s="14" t="s">
        <v>82</v>
      </c>
      <c r="AW493" s="14" t="s">
        <v>35</v>
      </c>
      <c r="AX493" s="14" t="s">
        <v>73</v>
      </c>
      <c r="AY493" s="220" t="s">
        <v>171</v>
      </c>
    </row>
    <row r="494" spans="1:65" s="15" customFormat="1" ht="11.25">
      <c r="B494" s="221"/>
      <c r="C494" s="222"/>
      <c r="D494" s="193" t="s">
        <v>184</v>
      </c>
      <c r="E494" s="223" t="s">
        <v>19</v>
      </c>
      <c r="F494" s="224" t="s">
        <v>189</v>
      </c>
      <c r="G494" s="222"/>
      <c r="H494" s="225">
        <v>1</v>
      </c>
      <c r="I494" s="226"/>
      <c r="J494" s="222"/>
      <c r="K494" s="222"/>
      <c r="L494" s="227"/>
      <c r="M494" s="228"/>
      <c r="N494" s="229"/>
      <c r="O494" s="229"/>
      <c r="P494" s="229"/>
      <c r="Q494" s="229"/>
      <c r="R494" s="229"/>
      <c r="S494" s="229"/>
      <c r="T494" s="230"/>
      <c r="AT494" s="231" t="s">
        <v>184</v>
      </c>
      <c r="AU494" s="231" t="s">
        <v>82</v>
      </c>
      <c r="AV494" s="15" t="s">
        <v>178</v>
      </c>
      <c r="AW494" s="15" t="s">
        <v>35</v>
      </c>
      <c r="AX494" s="15" t="s">
        <v>80</v>
      </c>
      <c r="AY494" s="231" t="s">
        <v>171</v>
      </c>
    </row>
    <row r="495" spans="1:65" s="2" customFormat="1" ht="16.5" customHeight="1">
      <c r="A495" s="36"/>
      <c r="B495" s="37"/>
      <c r="C495" s="180" t="s">
        <v>645</v>
      </c>
      <c r="D495" s="180" t="s">
        <v>173</v>
      </c>
      <c r="E495" s="181" t="s">
        <v>646</v>
      </c>
      <c r="F495" s="182" t="s">
        <v>647</v>
      </c>
      <c r="G495" s="183" t="s">
        <v>220</v>
      </c>
      <c r="H495" s="184">
        <v>2.4169999999999998</v>
      </c>
      <c r="I495" s="185"/>
      <c r="J495" s="186">
        <f>ROUND(I495*H495,2)</f>
        <v>0</v>
      </c>
      <c r="K495" s="182" t="s">
        <v>177</v>
      </c>
      <c r="L495" s="41"/>
      <c r="M495" s="187" t="s">
        <v>19</v>
      </c>
      <c r="N495" s="188" t="s">
        <v>44</v>
      </c>
      <c r="O495" s="66"/>
      <c r="P495" s="189">
        <f>O495*H495</f>
        <v>0</v>
      </c>
      <c r="Q495" s="189">
        <v>0.12</v>
      </c>
      <c r="R495" s="189">
        <f>Q495*H495</f>
        <v>0.29003999999999996</v>
      </c>
      <c r="S495" s="189">
        <v>2.2000000000000002</v>
      </c>
      <c r="T495" s="190">
        <f>S495*H495</f>
        <v>5.3174000000000001</v>
      </c>
      <c r="U495" s="36"/>
      <c r="V495" s="36"/>
      <c r="W495" s="36"/>
      <c r="X495" s="36"/>
      <c r="Y495" s="36"/>
      <c r="Z495" s="36"/>
      <c r="AA495" s="36"/>
      <c r="AB495" s="36"/>
      <c r="AC495" s="36"/>
      <c r="AD495" s="36"/>
      <c r="AE495" s="36"/>
      <c r="AR495" s="191" t="s">
        <v>178</v>
      </c>
      <c r="AT495" s="191" t="s">
        <v>173</v>
      </c>
      <c r="AU495" s="191" t="s">
        <v>82</v>
      </c>
      <c r="AY495" s="19" t="s">
        <v>171</v>
      </c>
      <c r="BE495" s="192">
        <f>IF(N495="základní",J495,0)</f>
        <v>0</v>
      </c>
      <c r="BF495" s="192">
        <f>IF(N495="snížená",J495,0)</f>
        <v>0</v>
      </c>
      <c r="BG495" s="192">
        <f>IF(N495="zákl. přenesená",J495,0)</f>
        <v>0</v>
      </c>
      <c r="BH495" s="192">
        <f>IF(N495="sníž. přenesená",J495,0)</f>
        <v>0</v>
      </c>
      <c r="BI495" s="192">
        <f>IF(N495="nulová",J495,0)</f>
        <v>0</v>
      </c>
      <c r="BJ495" s="19" t="s">
        <v>80</v>
      </c>
      <c r="BK495" s="192">
        <f>ROUND(I495*H495,2)</f>
        <v>0</v>
      </c>
      <c r="BL495" s="19" t="s">
        <v>178</v>
      </c>
      <c r="BM495" s="191" t="s">
        <v>648</v>
      </c>
    </row>
    <row r="496" spans="1:65" s="2" customFormat="1" ht="11.25">
      <c r="A496" s="36"/>
      <c r="B496" s="37"/>
      <c r="C496" s="38"/>
      <c r="D496" s="193" t="s">
        <v>180</v>
      </c>
      <c r="E496" s="38"/>
      <c r="F496" s="194" t="s">
        <v>649</v>
      </c>
      <c r="G496" s="38"/>
      <c r="H496" s="38"/>
      <c r="I496" s="195"/>
      <c r="J496" s="38"/>
      <c r="K496" s="38"/>
      <c r="L496" s="41"/>
      <c r="M496" s="196"/>
      <c r="N496" s="197"/>
      <c r="O496" s="66"/>
      <c r="P496" s="66"/>
      <c r="Q496" s="66"/>
      <c r="R496" s="66"/>
      <c r="S496" s="66"/>
      <c r="T496" s="67"/>
      <c r="U496" s="36"/>
      <c r="V496" s="36"/>
      <c r="W496" s="36"/>
      <c r="X496" s="36"/>
      <c r="Y496" s="36"/>
      <c r="Z496" s="36"/>
      <c r="AA496" s="36"/>
      <c r="AB496" s="36"/>
      <c r="AC496" s="36"/>
      <c r="AD496" s="36"/>
      <c r="AE496" s="36"/>
      <c r="AT496" s="19" t="s">
        <v>180</v>
      </c>
      <c r="AU496" s="19" t="s">
        <v>82</v>
      </c>
    </row>
    <row r="497" spans="1:65" s="2" customFormat="1" ht="11.25">
      <c r="A497" s="36"/>
      <c r="B497" s="37"/>
      <c r="C497" s="38"/>
      <c r="D497" s="198" t="s">
        <v>182</v>
      </c>
      <c r="E497" s="38"/>
      <c r="F497" s="199" t="s">
        <v>650</v>
      </c>
      <c r="G497" s="38"/>
      <c r="H497" s="38"/>
      <c r="I497" s="195"/>
      <c r="J497" s="38"/>
      <c r="K497" s="38"/>
      <c r="L497" s="41"/>
      <c r="M497" s="196"/>
      <c r="N497" s="197"/>
      <c r="O497" s="66"/>
      <c r="P497" s="66"/>
      <c r="Q497" s="66"/>
      <c r="R497" s="66"/>
      <c r="S497" s="66"/>
      <c r="T497" s="67"/>
      <c r="U497" s="36"/>
      <c r="V497" s="36"/>
      <c r="W497" s="36"/>
      <c r="X497" s="36"/>
      <c r="Y497" s="36"/>
      <c r="Z497" s="36"/>
      <c r="AA497" s="36"/>
      <c r="AB497" s="36"/>
      <c r="AC497" s="36"/>
      <c r="AD497" s="36"/>
      <c r="AE497" s="36"/>
      <c r="AT497" s="19" t="s">
        <v>182</v>
      </c>
      <c r="AU497" s="19" t="s">
        <v>82</v>
      </c>
    </row>
    <row r="498" spans="1:65" s="13" customFormat="1" ht="11.25">
      <c r="B498" s="200"/>
      <c r="C498" s="201"/>
      <c r="D498" s="193" t="s">
        <v>184</v>
      </c>
      <c r="E498" s="202" t="s">
        <v>19</v>
      </c>
      <c r="F498" s="203" t="s">
        <v>651</v>
      </c>
      <c r="G498" s="201"/>
      <c r="H498" s="202" t="s">
        <v>19</v>
      </c>
      <c r="I498" s="204"/>
      <c r="J498" s="201"/>
      <c r="K498" s="201"/>
      <c r="L498" s="205"/>
      <c r="M498" s="206"/>
      <c r="N498" s="207"/>
      <c r="O498" s="207"/>
      <c r="P498" s="207"/>
      <c r="Q498" s="207"/>
      <c r="R498" s="207"/>
      <c r="S498" s="207"/>
      <c r="T498" s="208"/>
      <c r="AT498" s="209" t="s">
        <v>184</v>
      </c>
      <c r="AU498" s="209" t="s">
        <v>82</v>
      </c>
      <c r="AV498" s="13" t="s">
        <v>80</v>
      </c>
      <c r="AW498" s="13" t="s">
        <v>35</v>
      </c>
      <c r="AX498" s="13" t="s">
        <v>73</v>
      </c>
      <c r="AY498" s="209" t="s">
        <v>171</v>
      </c>
    </row>
    <row r="499" spans="1:65" s="13" customFormat="1" ht="11.25">
      <c r="B499" s="200"/>
      <c r="C499" s="201"/>
      <c r="D499" s="193" t="s">
        <v>184</v>
      </c>
      <c r="E499" s="202" t="s">
        <v>19</v>
      </c>
      <c r="F499" s="203" t="s">
        <v>652</v>
      </c>
      <c r="G499" s="201"/>
      <c r="H499" s="202" t="s">
        <v>19</v>
      </c>
      <c r="I499" s="204"/>
      <c r="J499" s="201"/>
      <c r="K499" s="201"/>
      <c r="L499" s="205"/>
      <c r="M499" s="206"/>
      <c r="N499" s="207"/>
      <c r="O499" s="207"/>
      <c r="P499" s="207"/>
      <c r="Q499" s="207"/>
      <c r="R499" s="207"/>
      <c r="S499" s="207"/>
      <c r="T499" s="208"/>
      <c r="AT499" s="209" t="s">
        <v>184</v>
      </c>
      <c r="AU499" s="209" t="s">
        <v>82</v>
      </c>
      <c r="AV499" s="13" t="s">
        <v>80</v>
      </c>
      <c r="AW499" s="13" t="s">
        <v>35</v>
      </c>
      <c r="AX499" s="13" t="s">
        <v>73</v>
      </c>
      <c r="AY499" s="209" t="s">
        <v>171</v>
      </c>
    </row>
    <row r="500" spans="1:65" s="14" customFormat="1" ht="11.25">
      <c r="B500" s="210"/>
      <c r="C500" s="211"/>
      <c r="D500" s="193" t="s">
        <v>184</v>
      </c>
      <c r="E500" s="212" t="s">
        <v>19</v>
      </c>
      <c r="F500" s="213" t="s">
        <v>653</v>
      </c>
      <c r="G500" s="211"/>
      <c r="H500" s="214">
        <v>2.4169999999999998</v>
      </c>
      <c r="I500" s="215"/>
      <c r="J500" s="211"/>
      <c r="K500" s="211"/>
      <c r="L500" s="216"/>
      <c r="M500" s="217"/>
      <c r="N500" s="218"/>
      <c r="O500" s="218"/>
      <c r="P500" s="218"/>
      <c r="Q500" s="218"/>
      <c r="R500" s="218"/>
      <c r="S500" s="218"/>
      <c r="T500" s="219"/>
      <c r="AT500" s="220" t="s">
        <v>184</v>
      </c>
      <c r="AU500" s="220" t="s">
        <v>82</v>
      </c>
      <c r="AV500" s="14" t="s">
        <v>82</v>
      </c>
      <c r="AW500" s="14" t="s">
        <v>35</v>
      </c>
      <c r="AX500" s="14" t="s">
        <v>73</v>
      </c>
      <c r="AY500" s="220" t="s">
        <v>171</v>
      </c>
    </row>
    <row r="501" spans="1:65" s="15" customFormat="1" ht="11.25">
      <c r="B501" s="221"/>
      <c r="C501" s="222"/>
      <c r="D501" s="193" t="s">
        <v>184</v>
      </c>
      <c r="E501" s="223" t="s">
        <v>19</v>
      </c>
      <c r="F501" s="224" t="s">
        <v>189</v>
      </c>
      <c r="G501" s="222"/>
      <c r="H501" s="225">
        <v>2.4169999999999998</v>
      </c>
      <c r="I501" s="226"/>
      <c r="J501" s="222"/>
      <c r="K501" s="222"/>
      <c r="L501" s="227"/>
      <c r="M501" s="228"/>
      <c r="N501" s="229"/>
      <c r="O501" s="229"/>
      <c r="P501" s="229"/>
      <c r="Q501" s="229"/>
      <c r="R501" s="229"/>
      <c r="S501" s="229"/>
      <c r="T501" s="230"/>
      <c r="AT501" s="231" t="s">
        <v>184</v>
      </c>
      <c r="AU501" s="231" t="s">
        <v>82</v>
      </c>
      <c r="AV501" s="15" t="s">
        <v>178</v>
      </c>
      <c r="AW501" s="15" t="s">
        <v>35</v>
      </c>
      <c r="AX501" s="15" t="s">
        <v>80</v>
      </c>
      <c r="AY501" s="231" t="s">
        <v>171</v>
      </c>
    </row>
    <row r="502" spans="1:65" s="2" customFormat="1" ht="21.75" customHeight="1">
      <c r="A502" s="36"/>
      <c r="B502" s="37"/>
      <c r="C502" s="180" t="s">
        <v>654</v>
      </c>
      <c r="D502" s="180" t="s">
        <v>173</v>
      </c>
      <c r="E502" s="181" t="s">
        <v>655</v>
      </c>
      <c r="F502" s="182" t="s">
        <v>656</v>
      </c>
      <c r="G502" s="183" t="s">
        <v>606</v>
      </c>
      <c r="H502" s="184">
        <v>14.760999999999999</v>
      </c>
      <c r="I502" s="185"/>
      <c r="J502" s="186">
        <f>ROUND(I502*H502,2)</f>
        <v>0</v>
      </c>
      <c r="K502" s="182" t="s">
        <v>177</v>
      </c>
      <c r="L502" s="41"/>
      <c r="M502" s="187" t="s">
        <v>19</v>
      </c>
      <c r="N502" s="188" t="s">
        <v>44</v>
      </c>
      <c r="O502" s="66"/>
      <c r="P502" s="189">
        <f>O502*H502</f>
        <v>0</v>
      </c>
      <c r="Q502" s="189">
        <v>0</v>
      </c>
      <c r="R502" s="189">
        <f>Q502*H502</f>
        <v>0</v>
      </c>
      <c r="S502" s="189">
        <v>2.0550000000000002</v>
      </c>
      <c r="T502" s="190">
        <f>S502*H502</f>
        <v>30.333855</v>
      </c>
      <c r="U502" s="36"/>
      <c r="V502" s="36"/>
      <c r="W502" s="36"/>
      <c r="X502" s="36"/>
      <c r="Y502" s="36"/>
      <c r="Z502" s="36"/>
      <c r="AA502" s="36"/>
      <c r="AB502" s="36"/>
      <c r="AC502" s="36"/>
      <c r="AD502" s="36"/>
      <c r="AE502" s="36"/>
      <c r="AR502" s="191" t="s">
        <v>178</v>
      </c>
      <c r="AT502" s="191" t="s">
        <v>173</v>
      </c>
      <c r="AU502" s="191" t="s">
        <v>82</v>
      </c>
      <c r="AY502" s="19" t="s">
        <v>171</v>
      </c>
      <c r="BE502" s="192">
        <f>IF(N502="základní",J502,0)</f>
        <v>0</v>
      </c>
      <c r="BF502" s="192">
        <f>IF(N502="snížená",J502,0)</f>
        <v>0</v>
      </c>
      <c r="BG502" s="192">
        <f>IF(N502="zákl. přenesená",J502,0)</f>
        <v>0</v>
      </c>
      <c r="BH502" s="192">
        <f>IF(N502="sníž. přenesená",J502,0)</f>
        <v>0</v>
      </c>
      <c r="BI502" s="192">
        <f>IF(N502="nulová",J502,0)</f>
        <v>0</v>
      </c>
      <c r="BJ502" s="19" t="s">
        <v>80</v>
      </c>
      <c r="BK502" s="192">
        <f>ROUND(I502*H502,2)</f>
        <v>0</v>
      </c>
      <c r="BL502" s="19" t="s">
        <v>178</v>
      </c>
      <c r="BM502" s="191" t="s">
        <v>657</v>
      </c>
    </row>
    <row r="503" spans="1:65" s="2" customFormat="1" ht="39">
      <c r="A503" s="36"/>
      <c r="B503" s="37"/>
      <c r="C503" s="38"/>
      <c r="D503" s="193" t="s">
        <v>180</v>
      </c>
      <c r="E503" s="38"/>
      <c r="F503" s="194" t="s">
        <v>658</v>
      </c>
      <c r="G503" s="38"/>
      <c r="H503" s="38"/>
      <c r="I503" s="195"/>
      <c r="J503" s="38"/>
      <c r="K503" s="38"/>
      <c r="L503" s="41"/>
      <c r="M503" s="196"/>
      <c r="N503" s="197"/>
      <c r="O503" s="66"/>
      <c r="P503" s="66"/>
      <c r="Q503" s="66"/>
      <c r="R503" s="66"/>
      <c r="S503" s="66"/>
      <c r="T503" s="67"/>
      <c r="U503" s="36"/>
      <c r="V503" s="36"/>
      <c r="W503" s="36"/>
      <c r="X503" s="36"/>
      <c r="Y503" s="36"/>
      <c r="Z503" s="36"/>
      <c r="AA503" s="36"/>
      <c r="AB503" s="36"/>
      <c r="AC503" s="36"/>
      <c r="AD503" s="36"/>
      <c r="AE503" s="36"/>
      <c r="AT503" s="19" t="s">
        <v>180</v>
      </c>
      <c r="AU503" s="19" t="s">
        <v>82</v>
      </c>
    </row>
    <row r="504" spans="1:65" s="2" customFormat="1" ht="11.25">
      <c r="A504" s="36"/>
      <c r="B504" s="37"/>
      <c r="C504" s="38"/>
      <c r="D504" s="198" t="s">
        <v>182</v>
      </c>
      <c r="E504" s="38"/>
      <c r="F504" s="199" t="s">
        <v>659</v>
      </c>
      <c r="G504" s="38"/>
      <c r="H504" s="38"/>
      <c r="I504" s="195"/>
      <c r="J504" s="38"/>
      <c r="K504" s="38"/>
      <c r="L504" s="41"/>
      <c r="M504" s="196"/>
      <c r="N504" s="197"/>
      <c r="O504" s="66"/>
      <c r="P504" s="66"/>
      <c r="Q504" s="66"/>
      <c r="R504" s="66"/>
      <c r="S504" s="66"/>
      <c r="T504" s="67"/>
      <c r="U504" s="36"/>
      <c r="V504" s="36"/>
      <c r="W504" s="36"/>
      <c r="X504" s="36"/>
      <c r="Y504" s="36"/>
      <c r="Z504" s="36"/>
      <c r="AA504" s="36"/>
      <c r="AB504" s="36"/>
      <c r="AC504" s="36"/>
      <c r="AD504" s="36"/>
      <c r="AE504" s="36"/>
      <c r="AT504" s="19" t="s">
        <v>182</v>
      </c>
      <c r="AU504" s="19" t="s">
        <v>82</v>
      </c>
    </row>
    <row r="505" spans="1:65" s="13" customFormat="1" ht="11.25">
      <c r="B505" s="200"/>
      <c r="C505" s="201"/>
      <c r="D505" s="193" t="s">
        <v>184</v>
      </c>
      <c r="E505" s="202" t="s">
        <v>19</v>
      </c>
      <c r="F505" s="203" t="s">
        <v>660</v>
      </c>
      <c r="G505" s="201"/>
      <c r="H505" s="202" t="s">
        <v>19</v>
      </c>
      <c r="I505" s="204"/>
      <c r="J505" s="201"/>
      <c r="K505" s="201"/>
      <c r="L505" s="205"/>
      <c r="M505" s="206"/>
      <c r="N505" s="207"/>
      <c r="O505" s="207"/>
      <c r="P505" s="207"/>
      <c r="Q505" s="207"/>
      <c r="R505" s="207"/>
      <c r="S505" s="207"/>
      <c r="T505" s="208"/>
      <c r="AT505" s="209" t="s">
        <v>184</v>
      </c>
      <c r="AU505" s="209" t="s">
        <v>82</v>
      </c>
      <c r="AV505" s="13" t="s">
        <v>80</v>
      </c>
      <c r="AW505" s="13" t="s">
        <v>35</v>
      </c>
      <c r="AX505" s="13" t="s">
        <v>73</v>
      </c>
      <c r="AY505" s="209" t="s">
        <v>171</v>
      </c>
    </row>
    <row r="506" spans="1:65" s="14" customFormat="1" ht="11.25">
      <c r="B506" s="210"/>
      <c r="C506" s="211"/>
      <c r="D506" s="193" t="s">
        <v>184</v>
      </c>
      <c r="E506" s="212" t="s">
        <v>19</v>
      </c>
      <c r="F506" s="213" t="s">
        <v>661</v>
      </c>
      <c r="G506" s="211"/>
      <c r="H506" s="214">
        <v>8.1310000000000002</v>
      </c>
      <c r="I506" s="215"/>
      <c r="J506" s="211"/>
      <c r="K506" s="211"/>
      <c r="L506" s="216"/>
      <c r="M506" s="217"/>
      <c r="N506" s="218"/>
      <c r="O506" s="218"/>
      <c r="P506" s="218"/>
      <c r="Q506" s="218"/>
      <c r="R506" s="218"/>
      <c r="S506" s="218"/>
      <c r="T506" s="219"/>
      <c r="AT506" s="220" t="s">
        <v>184</v>
      </c>
      <c r="AU506" s="220" t="s">
        <v>82</v>
      </c>
      <c r="AV506" s="14" t="s">
        <v>82</v>
      </c>
      <c r="AW506" s="14" t="s">
        <v>35</v>
      </c>
      <c r="AX506" s="14" t="s">
        <v>73</v>
      </c>
      <c r="AY506" s="220" t="s">
        <v>171</v>
      </c>
    </row>
    <row r="507" spans="1:65" s="13" customFormat="1" ht="22.5">
      <c r="B507" s="200"/>
      <c r="C507" s="201"/>
      <c r="D507" s="193" t="s">
        <v>184</v>
      </c>
      <c r="E507" s="202" t="s">
        <v>19</v>
      </c>
      <c r="F507" s="203" t="s">
        <v>662</v>
      </c>
      <c r="G507" s="201"/>
      <c r="H507" s="202" t="s">
        <v>19</v>
      </c>
      <c r="I507" s="204"/>
      <c r="J507" s="201"/>
      <c r="K507" s="201"/>
      <c r="L507" s="205"/>
      <c r="M507" s="206"/>
      <c r="N507" s="207"/>
      <c r="O507" s="207"/>
      <c r="P507" s="207"/>
      <c r="Q507" s="207"/>
      <c r="R507" s="207"/>
      <c r="S507" s="207"/>
      <c r="T507" s="208"/>
      <c r="AT507" s="209" t="s">
        <v>184</v>
      </c>
      <c r="AU507" s="209" t="s">
        <v>82</v>
      </c>
      <c r="AV507" s="13" t="s">
        <v>80</v>
      </c>
      <c r="AW507" s="13" t="s">
        <v>35</v>
      </c>
      <c r="AX507" s="13" t="s">
        <v>73</v>
      </c>
      <c r="AY507" s="209" t="s">
        <v>171</v>
      </c>
    </row>
    <row r="508" spans="1:65" s="14" customFormat="1" ht="11.25">
      <c r="B508" s="210"/>
      <c r="C508" s="211"/>
      <c r="D508" s="193" t="s">
        <v>184</v>
      </c>
      <c r="E508" s="212" t="s">
        <v>19</v>
      </c>
      <c r="F508" s="213" t="s">
        <v>663</v>
      </c>
      <c r="G508" s="211"/>
      <c r="H508" s="214">
        <v>6.63</v>
      </c>
      <c r="I508" s="215"/>
      <c r="J508" s="211"/>
      <c r="K508" s="211"/>
      <c r="L508" s="216"/>
      <c r="M508" s="217"/>
      <c r="N508" s="218"/>
      <c r="O508" s="218"/>
      <c r="P508" s="218"/>
      <c r="Q508" s="218"/>
      <c r="R508" s="218"/>
      <c r="S508" s="218"/>
      <c r="T508" s="219"/>
      <c r="AT508" s="220" t="s">
        <v>184</v>
      </c>
      <c r="AU508" s="220" t="s">
        <v>82</v>
      </c>
      <c r="AV508" s="14" t="s">
        <v>82</v>
      </c>
      <c r="AW508" s="14" t="s">
        <v>35</v>
      </c>
      <c r="AX508" s="14" t="s">
        <v>73</v>
      </c>
      <c r="AY508" s="220" t="s">
        <v>171</v>
      </c>
    </row>
    <row r="509" spans="1:65" s="15" customFormat="1" ht="11.25">
      <c r="B509" s="221"/>
      <c r="C509" s="222"/>
      <c r="D509" s="193" t="s">
        <v>184</v>
      </c>
      <c r="E509" s="223" t="s">
        <v>19</v>
      </c>
      <c r="F509" s="224" t="s">
        <v>189</v>
      </c>
      <c r="G509" s="222"/>
      <c r="H509" s="225">
        <v>14.760999999999999</v>
      </c>
      <c r="I509" s="226"/>
      <c r="J509" s="222"/>
      <c r="K509" s="222"/>
      <c r="L509" s="227"/>
      <c r="M509" s="228"/>
      <c r="N509" s="229"/>
      <c r="O509" s="229"/>
      <c r="P509" s="229"/>
      <c r="Q509" s="229"/>
      <c r="R509" s="229"/>
      <c r="S509" s="229"/>
      <c r="T509" s="230"/>
      <c r="AT509" s="231" t="s">
        <v>184</v>
      </c>
      <c r="AU509" s="231" t="s">
        <v>82</v>
      </c>
      <c r="AV509" s="15" t="s">
        <v>178</v>
      </c>
      <c r="AW509" s="15" t="s">
        <v>35</v>
      </c>
      <c r="AX509" s="15" t="s">
        <v>80</v>
      </c>
      <c r="AY509" s="231" t="s">
        <v>171</v>
      </c>
    </row>
    <row r="510" spans="1:65" s="2" customFormat="1" ht="21.75" customHeight="1">
      <c r="A510" s="36"/>
      <c r="B510" s="37"/>
      <c r="C510" s="180" t="s">
        <v>664</v>
      </c>
      <c r="D510" s="180" t="s">
        <v>173</v>
      </c>
      <c r="E510" s="181" t="s">
        <v>665</v>
      </c>
      <c r="F510" s="182" t="s">
        <v>666</v>
      </c>
      <c r="G510" s="183" t="s">
        <v>220</v>
      </c>
      <c r="H510" s="184">
        <v>0.68300000000000005</v>
      </c>
      <c r="I510" s="185"/>
      <c r="J510" s="186">
        <f>ROUND(I510*H510,2)</f>
        <v>0</v>
      </c>
      <c r="K510" s="182" t="s">
        <v>177</v>
      </c>
      <c r="L510" s="41"/>
      <c r="M510" s="187" t="s">
        <v>19</v>
      </c>
      <c r="N510" s="188" t="s">
        <v>44</v>
      </c>
      <c r="O510" s="66"/>
      <c r="P510" s="189">
        <f>O510*H510</f>
        <v>0</v>
      </c>
      <c r="Q510" s="189">
        <v>0</v>
      </c>
      <c r="R510" s="189">
        <f>Q510*H510</f>
        <v>0</v>
      </c>
      <c r="S510" s="189">
        <v>2.4</v>
      </c>
      <c r="T510" s="190">
        <f>S510*H510</f>
        <v>1.6392</v>
      </c>
      <c r="U510" s="36"/>
      <c r="V510" s="36"/>
      <c r="W510" s="36"/>
      <c r="X510" s="36"/>
      <c r="Y510" s="36"/>
      <c r="Z510" s="36"/>
      <c r="AA510" s="36"/>
      <c r="AB510" s="36"/>
      <c r="AC510" s="36"/>
      <c r="AD510" s="36"/>
      <c r="AE510" s="36"/>
      <c r="AR510" s="191" t="s">
        <v>178</v>
      </c>
      <c r="AT510" s="191" t="s">
        <v>173</v>
      </c>
      <c r="AU510" s="191" t="s">
        <v>82</v>
      </c>
      <c r="AY510" s="19" t="s">
        <v>171</v>
      </c>
      <c r="BE510" s="192">
        <f>IF(N510="základní",J510,0)</f>
        <v>0</v>
      </c>
      <c r="BF510" s="192">
        <f>IF(N510="snížená",J510,0)</f>
        <v>0</v>
      </c>
      <c r="BG510" s="192">
        <f>IF(N510="zákl. přenesená",J510,0)</f>
        <v>0</v>
      </c>
      <c r="BH510" s="192">
        <f>IF(N510="sníž. přenesená",J510,0)</f>
        <v>0</v>
      </c>
      <c r="BI510" s="192">
        <f>IF(N510="nulová",J510,0)</f>
        <v>0</v>
      </c>
      <c r="BJ510" s="19" t="s">
        <v>80</v>
      </c>
      <c r="BK510" s="192">
        <f>ROUND(I510*H510,2)</f>
        <v>0</v>
      </c>
      <c r="BL510" s="19" t="s">
        <v>178</v>
      </c>
      <c r="BM510" s="191" t="s">
        <v>667</v>
      </c>
    </row>
    <row r="511" spans="1:65" s="2" customFormat="1" ht="29.25">
      <c r="A511" s="36"/>
      <c r="B511" s="37"/>
      <c r="C511" s="38"/>
      <c r="D511" s="193" t="s">
        <v>180</v>
      </c>
      <c r="E511" s="38"/>
      <c r="F511" s="194" t="s">
        <v>668</v>
      </c>
      <c r="G511" s="38"/>
      <c r="H511" s="38"/>
      <c r="I511" s="195"/>
      <c r="J511" s="38"/>
      <c r="K511" s="38"/>
      <c r="L511" s="41"/>
      <c r="M511" s="196"/>
      <c r="N511" s="197"/>
      <c r="O511" s="66"/>
      <c r="P511" s="66"/>
      <c r="Q511" s="66"/>
      <c r="R511" s="66"/>
      <c r="S511" s="66"/>
      <c r="T511" s="67"/>
      <c r="U511" s="36"/>
      <c r="V511" s="36"/>
      <c r="W511" s="36"/>
      <c r="X511" s="36"/>
      <c r="Y511" s="36"/>
      <c r="Z511" s="36"/>
      <c r="AA511" s="36"/>
      <c r="AB511" s="36"/>
      <c r="AC511" s="36"/>
      <c r="AD511" s="36"/>
      <c r="AE511" s="36"/>
      <c r="AT511" s="19" t="s">
        <v>180</v>
      </c>
      <c r="AU511" s="19" t="s">
        <v>82</v>
      </c>
    </row>
    <row r="512" spans="1:65" s="2" customFormat="1" ht="11.25">
      <c r="A512" s="36"/>
      <c r="B512" s="37"/>
      <c r="C512" s="38"/>
      <c r="D512" s="198" t="s">
        <v>182</v>
      </c>
      <c r="E512" s="38"/>
      <c r="F512" s="199" t="s">
        <v>669</v>
      </c>
      <c r="G512" s="38"/>
      <c r="H512" s="38"/>
      <c r="I512" s="195"/>
      <c r="J512" s="38"/>
      <c r="K512" s="38"/>
      <c r="L512" s="41"/>
      <c r="M512" s="196"/>
      <c r="N512" s="197"/>
      <c r="O512" s="66"/>
      <c r="P512" s="66"/>
      <c r="Q512" s="66"/>
      <c r="R512" s="66"/>
      <c r="S512" s="66"/>
      <c r="T512" s="67"/>
      <c r="U512" s="36"/>
      <c r="V512" s="36"/>
      <c r="W512" s="36"/>
      <c r="X512" s="36"/>
      <c r="Y512" s="36"/>
      <c r="Z512" s="36"/>
      <c r="AA512" s="36"/>
      <c r="AB512" s="36"/>
      <c r="AC512" s="36"/>
      <c r="AD512" s="36"/>
      <c r="AE512" s="36"/>
      <c r="AT512" s="19" t="s">
        <v>182</v>
      </c>
      <c r="AU512" s="19" t="s">
        <v>82</v>
      </c>
    </row>
    <row r="513" spans="1:65" s="13" customFormat="1" ht="11.25">
      <c r="B513" s="200"/>
      <c r="C513" s="201"/>
      <c r="D513" s="193" t="s">
        <v>184</v>
      </c>
      <c r="E513" s="202" t="s">
        <v>19</v>
      </c>
      <c r="F513" s="203" t="s">
        <v>670</v>
      </c>
      <c r="G513" s="201"/>
      <c r="H513" s="202" t="s">
        <v>19</v>
      </c>
      <c r="I513" s="204"/>
      <c r="J513" s="201"/>
      <c r="K513" s="201"/>
      <c r="L513" s="205"/>
      <c r="M513" s="206"/>
      <c r="N513" s="207"/>
      <c r="O513" s="207"/>
      <c r="P513" s="207"/>
      <c r="Q513" s="207"/>
      <c r="R513" s="207"/>
      <c r="S513" s="207"/>
      <c r="T513" s="208"/>
      <c r="AT513" s="209" t="s">
        <v>184</v>
      </c>
      <c r="AU513" s="209" t="s">
        <v>82</v>
      </c>
      <c r="AV513" s="13" t="s">
        <v>80</v>
      </c>
      <c r="AW513" s="13" t="s">
        <v>35</v>
      </c>
      <c r="AX513" s="13" t="s">
        <v>73</v>
      </c>
      <c r="AY513" s="209" t="s">
        <v>171</v>
      </c>
    </row>
    <row r="514" spans="1:65" s="13" customFormat="1" ht="11.25">
      <c r="B514" s="200"/>
      <c r="C514" s="201"/>
      <c r="D514" s="193" t="s">
        <v>184</v>
      </c>
      <c r="E514" s="202" t="s">
        <v>19</v>
      </c>
      <c r="F514" s="203" t="s">
        <v>185</v>
      </c>
      <c r="G514" s="201"/>
      <c r="H514" s="202" t="s">
        <v>19</v>
      </c>
      <c r="I514" s="204"/>
      <c r="J514" s="201"/>
      <c r="K514" s="201"/>
      <c r="L514" s="205"/>
      <c r="M514" s="206"/>
      <c r="N514" s="207"/>
      <c r="O514" s="207"/>
      <c r="P514" s="207"/>
      <c r="Q514" s="207"/>
      <c r="R514" s="207"/>
      <c r="S514" s="207"/>
      <c r="T514" s="208"/>
      <c r="AT514" s="209" t="s">
        <v>184</v>
      </c>
      <c r="AU514" s="209" t="s">
        <v>82</v>
      </c>
      <c r="AV514" s="13" t="s">
        <v>80</v>
      </c>
      <c r="AW514" s="13" t="s">
        <v>35</v>
      </c>
      <c r="AX514" s="13" t="s">
        <v>73</v>
      </c>
      <c r="AY514" s="209" t="s">
        <v>171</v>
      </c>
    </row>
    <row r="515" spans="1:65" s="14" customFormat="1" ht="11.25">
      <c r="B515" s="210"/>
      <c r="C515" s="211"/>
      <c r="D515" s="193" t="s">
        <v>184</v>
      </c>
      <c r="E515" s="212" t="s">
        <v>19</v>
      </c>
      <c r="F515" s="213" t="s">
        <v>671</v>
      </c>
      <c r="G515" s="211"/>
      <c r="H515" s="214">
        <v>0.316</v>
      </c>
      <c r="I515" s="215"/>
      <c r="J515" s="211"/>
      <c r="K515" s="211"/>
      <c r="L515" s="216"/>
      <c r="M515" s="217"/>
      <c r="N515" s="218"/>
      <c r="O515" s="218"/>
      <c r="P515" s="218"/>
      <c r="Q515" s="218"/>
      <c r="R515" s="218"/>
      <c r="S515" s="218"/>
      <c r="T515" s="219"/>
      <c r="AT515" s="220" t="s">
        <v>184</v>
      </c>
      <c r="AU515" s="220" t="s">
        <v>82</v>
      </c>
      <c r="AV515" s="14" t="s">
        <v>82</v>
      </c>
      <c r="AW515" s="14" t="s">
        <v>35</v>
      </c>
      <c r="AX515" s="14" t="s">
        <v>73</v>
      </c>
      <c r="AY515" s="220" t="s">
        <v>171</v>
      </c>
    </row>
    <row r="516" spans="1:65" s="13" customFormat="1" ht="11.25">
      <c r="B516" s="200"/>
      <c r="C516" s="201"/>
      <c r="D516" s="193" t="s">
        <v>184</v>
      </c>
      <c r="E516" s="202" t="s">
        <v>19</v>
      </c>
      <c r="F516" s="203" t="s">
        <v>187</v>
      </c>
      <c r="G516" s="201"/>
      <c r="H516" s="202" t="s">
        <v>19</v>
      </c>
      <c r="I516" s="204"/>
      <c r="J516" s="201"/>
      <c r="K516" s="201"/>
      <c r="L516" s="205"/>
      <c r="M516" s="206"/>
      <c r="N516" s="207"/>
      <c r="O516" s="207"/>
      <c r="P516" s="207"/>
      <c r="Q516" s="207"/>
      <c r="R516" s="207"/>
      <c r="S516" s="207"/>
      <c r="T516" s="208"/>
      <c r="AT516" s="209" t="s">
        <v>184</v>
      </c>
      <c r="AU516" s="209" t="s">
        <v>82</v>
      </c>
      <c r="AV516" s="13" t="s">
        <v>80</v>
      </c>
      <c r="AW516" s="13" t="s">
        <v>35</v>
      </c>
      <c r="AX516" s="13" t="s">
        <v>73</v>
      </c>
      <c r="AY516" s="209" t="s">
        <v>171</v>
      </c>
    </row>
    <row r="517" spans="1:65" s="14" customFormat="1" ht="11.25">
      <c r="B517" s="210"/>
      <c r="C517" s="211"/>
      <c r="D517" s="193" t="s">
        <v>184</v>
      </c>
      <c r="E517" s="212" t="s">
        <v>19</v>
      </c>
      <c r="F517" s="213" t="s">
        <v>672</v>
      </c>
      <c r="G517" s="211"/>
      <c r="H517" s="214">
        <v>0.36699999999999999</v>
      </c>
      <c r="I517" s="215"/>
      <c r="J517" s="211"/>
      <c r="K517" s="211"/>
      <c r="L517" s="216"/>
      <c r="M517" s="217"/>
      <c r="N517" s="218"/>
      <c r="O517" s="218"/>
      <c r="P517" s="218"/>
      <c r="Q517" s="218"/>
      <c r="R517" s="218"/>
      <c r="S517" s="218"/>
      <c r="T517" s="219"/>
      <c r="AT517" s="220" t="s">
        <v>184</v>
      </c>
      <c r="AU517" s="220" t="s">
        <v>82</v>
      </c>
      <c r="AV517" s="14" t="s">
        <v>82</v>
      </c>
      <c r="AW517" s="14" t="s">
        <v>35</v>
      </c>
      <c r="AX517" s="14" t="s">
        <v>73</v>
      </c>
      <c r="AY517" s="220" t="s">
        <v>171</v>
      </c>
    </row>
    <row r="518" spans="1:65" s="15" customFormat="1" ht="11.25">
      <c r="B518" s="221"/>
      <c r="C518" s="222"/>
      <c r="D518" s="193" t="s">
        <v>184</v>
      </c>
      <c r="E518" s="223" t="s">
        <v>19</v>
      </c>
      <c r="F518" s="224" t="s">
        <v>189</v>
      </c>
      <c r="G518" s="222"/>
      <c r="H518" s="225">
        <v>0.68300000000000005</v>
      </c>
      <c r="I518" s="226"/>
      <c r="J518" s="222"/>
      <c r="K518" s="222"/>
      <c r="L518" s="227"/>
      <c r="M518" s="228"/>
      <c r="N518" s="229"/>
      <c r="O518" s="229"/>
      <c r="P518" s="229"/>
      <c r="Q518" s="229"/>
      <c r="R518" s="229"/>
      <c r="S518" s="229"/>
      <c r="T518" s="230"/>
      <c r="AT518" s="231" t="s">
        <v>184</v>
      </c>
      <c r="AU518" s="231" t="s">
        <v>82</v>
      </c>
      <c r="AV518" s="15" t="s">
        <v>178</v>
      </c>
      <c r="AW518" s="15" t="s">
        <v>35</v>
      </c>
      <c r="AX518" s="15" t="s">
        <v>80</v>
      </c>
      <c r="AY518" s="231" t="s">
        <v>171</v>
      </c>
    </row>
    <row r="519" spans="1:65" s="2" customFormat="1" ht="24.2" customHeight="1">
      <c r="A519" s="36"/>
      <c r="B519" s="37"/>
      <c r="C519" s="180" t="s">
        <v>673</v>
      </c>
      <c r="D519" s="180" t="s">
        <v>173</v>
      </c>
      <c r="E519" s="181" t="s">
        <v>674</v>
      </c>
      <c r="F519" s="182" t="s">
        <v>675</v>
      </c>
      <c r="G519" s="183" t="s">
        <v>493</v>
      </c>
      <c r="H519" s="184">
        <v>1</v>
      </c>
      <c r="I519" s="185"/>
      <c r="J519" s="186">
        <f>ROUND(I519*H519,2)</f>
        <v>0</v>
      </c>
      <c r="K519" s="182" t="s">
        <v>177</v>
      </c>
      <c r="L519" s="41"/>
      <c r="M519" s="187" t="s">
        <v>19</v>
      </c>
      <c r="N519" s="188" t="s">
        <v>44</v>
      </c>
      <c r="O519" s="66"/>
      <c r="P519" s="189">
        <f>O519*H519</f>
        <v>0</v>
      </c>
      <c r="Q519" s="189">
        <v>6.0000000000000002E-5</v>
      </c>
      <c r="R519" s="189">
        <f>Q519*H519</f>
        <v>6.0000000000000002E-5</v>
      </c>
      <c r="S519" s="189">
        <v>0.184</v>
      </c>
      <c r="T519" s="190">
        <f>S519*H519</f>
        <v>0.184</v>
      </c>
      <c r="U519" s="36"/>
      <c r="V519" s="36"/>
      <c r="W519" s="36"/>
      <c r="X519" s="36"/>
      <c r="Y519" s="36"/>
      <c r="Z519" s="36"/>
      <c r="AA519" s="36"/>
      <c r="AB519" s="36"/>
      <c r="AC519" s="36"/>
      <c r="AD519" s="36"/>
      <c r="AE519" s="36"/>
      <c r="AR519" s="191" t="s">
        <v>178</v>
      </c>
      <c r="AT519" s="191" t="s">
        <v>173</v>
      </c>
      <c r="AU519" s="191" t="s">
        <v>82</v>
      </c>
      <c r="AY519" s="19" t="s">
        <v>171</v>
      </c>
      <c r="BE519" s="192">
        <f>IF(N519="základní",J519,0)</f>
        <v>0</v>
      </c>
      <c r="BF519" s="192">
        <f>IF(N519="snížená",J519,0)</f>
        <v>0</v>
      </c>
      <c r="BG519" s="192">
        <f>IF(N519="zákl. přenesená",J519,0)</f>
        <v>0</v>
      </c>
      <c r="BH519" s="192">
        <f>IF(N519="sníž. přenesená",J519,0)</f>
        <v>0</v>
      </c>
      <c r="BI519" s="192">
        <f>IF(N519="nulová",J519,0)</f>
        <v>0</v>
      </c>
      <c r="BJ519" s="19" t="s">
        <v>80</v>
      </c>
      <c r="BK519" s="192">
        <f>ROUND(I519*H519,2)</f>
        <v>0</v>
      </c>
      <c r="BL519" s="19" t="s">
        <v>178</v>
      </c>
      <c r="BM519" s="191" t="s">
        <v>676</v>
      </c>
    </row>
    <row r="520" spans="1:65" s="2" customFormat="1" ht="19.5">
      <c r="A520" s="36"/>
      <c r="B520" s="37"/>
      <c r="C520" s="38"/>
      <c r="D520" s="193" t="s">
        <v>180</v>
      </c>
      <c r="E520" s="38"/>
      <c r="F520" s="194" t="s">
        <v>677</v>
      </c>
      <c r="G520" s="38"/>
      <c r="H520" s="38"/>
      <c r="I520" s="195"/>
      <c r="J520" s="38"/>
      <c r="K520" s="38"/>
      <c r="L520" s="41"/>
      <c r="M520" s="196"/>
      <c r="N520" s="197"/>
      <c r="O520" s="66"/>
      <c r="P520" s="66"/>
      <c r="Q520" s="66"/>
      <c r="R520" s="66"/>
      <c r="S520" s="66"/>
      <c r="T520" s="67"/>
      <c r="U520" s="36"/>
      <c r="V520" s="36"/>
      <c r="W520" s="36"/>
      <c r="X520" s="36"/>
      <c r="Y520" s="36"/>
      <c r="Z520" s="36"/>
      <c r="AA520" s="36"/>
      <c r="AB520" s="36"/>
      <c r="AC520" s="36"/>
      <c r="AD520" s="36"/>
      <c r="AE520" s="36"/>
      <c r="AT520" s="19" t="s">
        <v>180</v>
      </c>
      <c r="AU520" s="19" t="s">
        <v>82</v>
      </c>
    </row>
    <row r="521" spans="1:65" s="2" customFormat="1" ht="11.25">
      <c r="A521" s="36"/>
      <c r="B521" s="37"/>
      <c r="C521" s="38"/>
      <c r="D521" s="198" t="s">
        <v>182</v>
      </c>
      <c r="E521" s="38"/>
      <c r="F521" s="199" t="s">
        <v>678</v>
      </c>
      <c r="G521" s="38"/>
      <c r="H521" s="38"/>
      <c r="I521" s="195"/>
      <c r="J521" s="38"/>
      <c r="K521" s="38"/>
      <c r="L521" s="41"/>
      <c r="M521" s="196"/>
      <c r="N521" s="197"/>
      <c r="O521" s="66"/>
      <c r="P521" s="66"/>
      <c r="Q521" s="66"/>
      <c r="R521" s="66"/>
      <c r="S521" s="66"/>
      <c r="T521" s="67"/>
      <c r="U521" s="36"/>
      <c r="V521" s="36"/>
      <c r="W521" s="36"/>
      <c r="X521" s="36"/>
      <c r="Y521" s="36"/>
      <c r="Z521" s="36"/>
      <c r="AA521" s="36"/>
      <c r="AB521" s="36"/>
      <c r="AC521" s="36"/>
      <c r="AD521" s="36"/>
      <c r="AE521" s="36"/>
      <c r="AT521" s="19" t="s">
        <v>182</v>
      </c>
      <c r="AU521" s="19" t="s">
        <v>82</v>
      </c>
    </row>
    <row r="522" spans="1:65" s="13" customFormat="1" ht="11.25">
      <c r="B522" s="200"/>
      <c r="C522" s="201"/>
      <c r="D522" s="193" t="s">
        <v>184</v>
      </c>
      <c r="E522" s="202" t="s">
        <v>19</v>
      </c>
      <c r="F522" s="203" t="s">
        <v>679</v>
      </c>
      <c r="G522" s="201"/>
      <c r="H522" s="202" t="s">
        <v>19</v>
      </c>
      <c r="I522" s="204"/>
      <c r="J522" s="201"/>
      <c r="K522" s="201"/>
      <c r="L522" s="205"/>
      <c r="M522" s="206"/>
      <c r="N522" s="207"/>
      <c r="O522" s="207"/>
      <c r="P522" s="207"/>
      <c r="Q522" s="207"/>
      <c r="R522" s="207"/>
      <c r="S522" s="207"/>
      <c r="T522" s="208"/>
      <c r="AT522" s="209" t="s">
        <v>184</v>
      </c>
      <c r="AU522" s="209" t="s">
        <v>82</v>
      </c>
      <c r="AV522" s="13" t="s">
        <v>80</v>
      </c>
      <c r="AW522" s="13" t="s">
        <v>35</v>
      </c>
      <c r="AX522" s="13" t="s">
        <v>73</v>
      </c>
      <c r="AY522" s="209" t="s">
        <v>171</v>
      </c>
    </row>
    <row r="523" spans="1:65" s="14" customFormat="1" ht="11.25">
      <c r="B523" s="210"/>
      <c r="C523" s="211"/>
      <c r="D523" s="193" t="s">
        <v>184</v>
      </c>
      <c r="E523" s="212" t="s">
        <v>19</v>
      </c>
      <c r="F523" s="213" t="s">
        <v>644</v>
      </c>
      <c r="G523" s="211"/>
      <c r="H523" s="214">
        <v>1</v>
      </c>
      <c r="I523" s="215"/>
      <c r="J523" s="211"/>
      <c r="K523" s="211"/>
      <c r="L523" s="216"/>
      <c r="M523" s="217"/>
      <c r="N523" s="218"/>
      <c r="O523" s="218"/>
      <c r="P523" s="218"/>
      <c r="Q523" s="218"/>
      <c r="R523" s="218"/>
      <c r="S523" s="218"/>
      <c r="T523" s="219"/>
      <c r="AT523" s="220" t="s">
        <v>184</v>
      </c>
      <c r="AU523" s="220" t="s">
        <v>82</v>
      </c>
      <c r="AV523" s="14" t="s">
        <v>82</v>
      </c>
      <c r="AW523" s="14" t="s">
        <v>35</v>
      </c>
      <c r="AX523" s="14" t="s">
        <v>73</v>
      </c>
      <c r="AY523" s="220" t="s">
        <v>171</v>
      </c>
    </row>
    <row r="524" spans="1:65" s="15" customFormat="1" ht="11.25">
      <c r="B524" s="221"/>
      <c r="C524" s="222"/>
      <c r="D524" s="193" t="s">
        <v>184</v>
      </c>
      <c r="E524" s="223" t="s">
        <v>19</v>
      </c>
      <c r="F524" s="224" t="s">
        <v>189</v>
      </c>
      <c r="G524" s="222"/>
      <c r="H524" s="225">
        <v>1</v>
      </c>
      <c r="I524" s="226"/>
      <c r="J524" s="222"/>
      <c r="K524" s="222"/>
      <c r="L524" s="227"/>
      <c r="M524" s="228"/>
      <c r="N524" s="229"/>
      <c r="O524" s="229"/>
      <c r="P524" s="229"/>
      <c r="Q524" s="229"/>
      <c r="R524" s="229"/>
      <c r="S524" s="229"/>
      <c r="T524" s="230"/>
      <c r="AT524" s="231" t="s">
        <v>184</v>
      </c>
      <c r="AU524" s="231" t="s">
        <v>82</v>
      </c>
      <c r="AV524" s="15" t="s">
        <v>178</v>
      </c>
      <c r="AW524" s="15" t="s">
        <v>35</v>
      </c>
      <c r="AX524" s="15" t="s">
        <v>80</v>
      </c>
      <c r="AY524" s="231" t="s">
        <v>171</v>
      </c>
    </row>
    <row r="525" spans="1:65" s="2" customFormat="1" ht="24.2" customHeight="1">
      <c r="A525" s="36"/>
      <c r="B525" s="37"/>
      <c r="C525" s="180" t="s">
        <v>680</v>
      </c>
      <c r="D525" s="180" t="s">
        <v>173</v>
      </c>
      <c r="E525" s="181" t="s">
        <v>681</v>
      </c>
      <c r="F525" s="182" t="s">
        <v>682</v>
      </c>
      <c r="G525" s="183" t="s">
        <v>176</v>
      </c>
      <c r="H525" s="184">
        <v>8.2230000000000008</v>
      </c>
      <c r="I525" s="185"/>
      <c r="J525" s="186">
        <f>ROUND(I525*H525,2)</f>
        <v>0</v>
      </c>
      <c r="K525" s="182" t="s">
        <v>177</v>
      </c>
      <c r="L525" s="41"/>
      <c r="M525" s="187" t="s">
        <v>19</v>
      </c>
      <c r="N525" s="188" t="s">
        <v>44</v>
      </c>
      <c r="O525" s="66"/>
      <c r="P525" s="189">
        <f>O525*H525</f>
        <v>0</v>
      </c>
      <c r="Q525" s="189">
        <v>0</v>
      </c>
      <c r="R525" s="189">
        <f>Q525*H525</f>
        <v>0</v>
      </c>
      <c r="S525" s="189">
        <v>0</v>
      </c>
      <c r="T525" s="190">
        <f>S525*H525</f>
        <v>0</v>
      </c>
      <c r="U525" s="36"/>
      <c r="V525" s="36"/>
      <c r="W525" s="36"/>
      <c r="X525" s="36"/>
      <c r="Y525" s="36"/>
      <c r="Z525" s="36"/>
      <c r="AA525" s="36"/>
      <c r="AB525" s="36"/>
      <c r="AC525" s="36"/>
      <c r="AD525" s="36"/>
      <c r="AE525" s="36"/>
      <c r="AR525" s="191" t="s">
        <v>178</v>
      </c>
      <c r="AT525" s="191" t="s">
        <v>173</v>
      </c>
      <c r="AU525" s="191" t="s">
        <v>82</v>
      </c>
      <c r="AY525" s="19" t="s">
        <v>171</v>
      </c>
      <c r="BE525" s="192">
        <f>IF(N525="základní",J525,0)</f>
        <v>0</v>
      </c>
      <c r="BF525" s="192">
        <f>IF(N525="snížená",J525,0)</f>
        <v>0</v>
      </c>
      <c r="BG525" s="192">
        <f>IF(N525="zákl. přenesená",J525,0)</f>
        <v>0</v>
      </c>
      <c r="BH525" s="192">
        <f>IF(N525="sníž. přenesená",J525,0)</f>
        <v>0</v>
      </c>
      <c r="BI525" s="192">
        <f>IF(N525="nulová",J525,0)</f>
        <v>0</v>
      </c>
      <c r="BJ525" s="19" t="s">
        <v>80</v>
      </c>
      <c r="BK525" s="192">
        <f>ROUND(I525*H525,2)</f>
        <v>0</v>
      </c>
      <c r="BL525" s="19" t="s">
        <v>178</v>
      </c>
      <c r="BM525" s="191" t="s">
        <v>683</v>
      </c>
    </row>
    <row r="526" spans="1:65" s="2" customFormat="1" ht="11.25">
      <c r="A526" s="36"/>
      <c r="B526" s="37"/>
      <c r="C526" s="38"/>
      <c r="D526" s="193" t="s">
        <v>180</v>
      </c>
      <c r="E526" s="38"/>
      <c r="F526" s="194" t="s">
        <v>682</v>
      </c>
      <c r="G526" s="38"/>
      <c r="H526" s="38"/>
      <c r="I526" s="195"/>
      <c r="J526" s="38"/>
      <c r="K526" s="38"/>
      <c r="L526" s="41"/>
      <c r="M526" s="196"/>
      <c r="N526" s="197"/>
      <c r="O526" s="66"/>
      <c r="P526" s="66"/>
      <c r="Q526" s="66"/>
      <c r="R526" s="66"/>
      <c r="S526" s="66"/>
      <c r="T526" s="67"/>
      <c r="U526" s="36"/>
      <c r="V526" s="36"/>
      <c r="W526" s="36"/>
      <c r="X526" s="36"/>
      <c r="Y526" s="36"/>
      <c r="Z526" s="36"/>
      <c r="AA526" s="36"/>
      <c r="AB526" s="36"/>
      <c r="AC526" s="36"/>
      <c r="AD526" s="36"/>
      <c r="AE526" s="36"/>
      <c r="AT526" s="19" t="s">
        <v>180</v>
      </c>
      <c r="AU526" s="19" t="s">
        <v>82</v>
      </c>
    </row>
    <row r="527" spans="1:65" s="2" customFormat="1" ht="11.25">
      <c r="A527" s="36"/>
      <c r="B527" s="37"/>
      <c r="C527" s="38"/>
      <c r="D527" s="198" t="s">
        <v>182</v>
      </c>
      <c r="E527" s="38"/>
      <c r="F527" s="199" t="s">
        <v>684</v>
      </c>
      <c r="G527" s="38"/>
      <c r="H527" s="38"/>
      <c r="I527" s="195"/>
      <c r="J527" s="38"/>
      <c r="K527" s="38"/>
      <c r="L527" s="41"/>
      <c r="M527" s="196"/>
      <c r="N527" s="197"/>
      <c r="O527" s="66"/>
      <c r="P527" s="66"/>
      <c r="Q527" s="66"/>
      <c r="R527" s="66"/>
      <c r="S527" s="66"/>
      <c r="T527" s="67"/>
      <c r="U527" s="36"/>
      <c r="V527" s="36"/>
      <c r="W527" s="36"/>
      <c r="X527" s="36"/>
      <c r="Y527" s="36"/>
      <c r="Z527" s="36"/>
      <c r="AA527" s="36"/>
      <c r="AB527" s="36"/>
      <c r="AC527" s="36"/>
      <c r="AD527" s="36"/>
      <c r="AE527" s="36"/>
      <c r="AT527" s="19" t="s">
        <v>182</v>
      </c>
      <c r="AU527" s="19" t="s">
        <v>82</v>
      </c>
    </row>
    <row r="528" spans="1:65" s="13" customFormat="1" ht="22.5">
      <c r="B528" s="200"/>
      <c r="C528" s="201"/>
      <c r="D528" s="193" t="s">
        <v>184</v>
      </c>
      <c r="E528" s="202" t="s">
        <v>19</v>
      </c>
      <c r="F528" s="203" t="s">
        <v>685</v>
      </c>
      <c r="G528" s="201"/>
      <c r="H528" s="202" t="s">
        <v>19</v>
      </c>
      <c r="I528" s="204"/>
      <c r="J528" s="201"/>
      <c r="K528" s="201"/>
      <c r="L528" s="205"/>
      <c r="M528" s="206"/>
      <c r="N528" s="207"/>
      <c r="O528" s="207"/>
      <c r="P528" s="207"/>
      <c r="Q528" s="207"/>
      <c r="R528" s="207"/>
      <c r="S528" s="207"/>
      <c r="T528" s="208"/>
      <c r="AT528" s="209" t="s">
        <v>184</v>
      </c>
      <c r="AU528" s="209" t="s">
        <v>82</v>
      </c>
      <c r="AV528" s="13" t="s">
        <v>80</v>
      </c>
      <c r="AW528" s="13" t="s">
        <v>35</v>
      </c>
      <c r="AX528" s="13" t="s">
        <v>73</v>
      </c>
      <c r="AY528" s="209" t="s">
        <v>171</v>
      </c>
    </row>
    <row r="529" spans="1:65" s="13" customFormat="1" ht="11.25">
      <c r="B529" s="200"/>
      <c r="C529" s="201"/>
      <c r="D529" s="193" t="s">
        <v>184</v>
      </c>
      <c r="E529" s="202" t="s">
        <v>19</v>
      </c>
      <c r="F529" s="203" t="s">
        <v>686</v>
      </c>
      <c r="G529" s="201"/>
      <c r="H529" s="202" t="s">
        <v>19</v>
      </c>
      <c r="I529" s="204"/>
      <c r="J529" s="201"/>
      <c r="K529" s="201"/>
      <c r="L529" s="205"/>
      <c r="M529" s="206"/>
      <c r="N529" s="207"/>
      <c r="O529" s="207"/>
      <c r="P529" s="207"/>
      <c r="Q529" s="207"/>
      <c r="R529" s="207"/>
      <c r="S529" s="207"/>
      <c r="T529" s="208"/>
      <c r="AT529" s="209" t="s">
        <v>184</v>
      </c>
      <c r="AU529" s="209" t="s">
        <v>82</v>
      </c>
      <c r="AV529" s="13" t="s">
        <v>80</v>
      </c>
      <c r="AW529" s="13" t="s">
        <v>35</v>
      </c>
      <c r="AX529" s="13" t="s">
        <v>73</v>
      </c>
      <c r="AY529" s="209" t="s">
        <v>171</v>
      </c>
    </row>
    <row r="530" spans="1:65" s="14" customFormat="1" ht="11.25">
      <c r="B530" s="210"/>
      <c r="C530" s="211"/>
      <c r="D530" s="193" t="s">
        <v>184</v>
      </c>
      <c r="E530" s="212" t="s">
        <v>19</v>
      </c>
      <c r="F530" s="213" t="s">
        <v>687</v>
      </c>
      <c r="G530" s="211"/>
      <c r="H530" s="214">
        <v>1.1379999999999999</v>
      </c>
      <c r="I530" s="215"/>
      <c r="J530" s="211"/>
      <c r="K530" s="211"/>
      <c r="L530" s="216"/>
      <c r="M530" s="217"/>
      <c r="N530" s="218"/>
      <c r="O530" s="218"/>
      <c r="P530" s="218"/>
      <c r="Q530" s="218"/>
      <c r="R530" s="218"/>
      <c r="S530" s="218"/>
      <c r="T530" s="219"/>
      <c r="AT530" s="220" t="s">
        <v>184</v>
      </c>
      <c r="AU530" s="220" t="s">
        <v>82</v>
      </c>
      <c r="AV530" s="14" t="s">
        <v>82</v>
      </c>
      <c r="AW530" s="14" t="s">
        <v>35</v>
      </c>
      <c r="AX530" s="14" t="s">
        <v>73</v>
      </c>
      <c r="AY530" s="220" t="s">
        <v>171</v>
      </c>
    </row>
    <row r="531" spans="1:65" s="13" customFormat="1" ht="11.25">
      <c r="B531" s="200"/>
      <c r="C531" s="201"/>
      <c r="D531" s="193" t="s">
        <v>184</v>
      </c>
      <c r="E531" s="202" t="s">
        <v>19</v>
      </c>
      <c r="F531" s="203" t="s">
        <v>688</v>
      </c>
      <c r="G531" s="201"/>
      <c r="H531" s="202" t="s">
        <v>19</v>
      </c>
      <c r="I531" s="204"/>
      <c r="J531" s="201"/>
      <c r="K531" s="201"/>
      <c r="L531" s="205"/>
      <c r="M531" s="206"/>
      <c r="N531" s="207"/>
      <c r="O531" s="207"/>
      <c r="P531" s="207"/>
      <c r="Q531" s="207"/>
      <c r="R531" s="207"/>
      <c r="S531" s="207"/>
      <c r="T531" s="208"/>
      <c r="AT531" s="209" t="s">
        <v>184</v>
      </c>
      <c r="AU531" s="209" t="s">
        <v>82</v>
      </c>
      <c r="AV531" s="13" t="s">
        <v>80</v>
      </c>
      <c r="AW531" s="13" t="s">
        <v>35</v>
      </c>
      <c r="AX531" s="13" t="s">
        <v>73</v>
      </c>
      <c r="AY531" s="209" t="s">
        <v>171</v>
      </c>
    </row>
    <row r="532" spans="1:65" s="14" customFormat="1" ht="11.25">
      <c r="B532" s="210"/>
      <c r="C532" s="211"/>
      <c r="D532" s="193" t="s">
        <v>184</v>
      </c>
      <c r="E532" s="212" t="s">
        <v>19</v>
      </c>
      <c r="F532" s="213" t="s">
        <v>689</v>
      </c>
      <c r="G532" s="211"/>
      <c r="H532" s="214">
        <v>1.992</v>
      </c>
      <c r="I532" s="215"/>
      <c r="J532" s="211"/>
      <c r="K532" s="211"/>
      <c r="L532" s="216"/>
      <c r="M532" s="217"/>
      <c r="N532" s="218"/>
      <c r="O532" s="218"/>
      <c r="P532" s="218"/>
      <c r="Q532" s="218"/>
      <c r="R532" s="218"/>
      <c r="S532" s="218"/>
      <c r="T532" s="219"/>
      <c r="AT532" s="220" t="s">
        <v>184</v>
      </c>
      <c r="AU532" s="220" t="s">
        <v>82</v>
      </c>
      <c r="AV532" s="14" t="s">
        <v>82</v>
      </c>
      <c r="AW532" s="14" t="s">
        <v>35</v>
      </c>
      <c r="AX532" s="14" t="s">
        <v>73</v>
      </c>
      <c r="AY532" s="220" t="s">
        <v>171</v>
      </c>
    </row>
    <row r="533" spans="1:65" s="14" customFormat="1" ht="11.25">
      <c r="B533" s="210"/>
      <c r="C533" s="211"/>
      <c r="D533" s="193" t="s">
        <v>184</v>
      </c>
      <c r="E533" s="212" t="s">
        <v>19</v>
      </c>
      <c r="F533" s="213" t="s">
        <v>690</v>
      </c>
      <c r="G533" s="211"/>
      <c r="H533" s="214">
        <v>1.3129999999999999</v>
      </c>
      <c r="I533" s="215"/>
      <c r="J533" s="211"/>
      <c r="K533" s="211"/>
      <c r="L533" s="216"/>
      <c r="M533" s="217"/>
      <c r="N533" s="218"/>
      <c r="O533" s="218"/>
      <c r="P533" s="218"/>
      <c r="Q533" s="218"/>
      <c r="R533" s="218"/>
      <c r="S533" s="218"/>
      <c r="T533" s="219"/>
      <c r="AT533" s="220" t="s">
        <v>184</v>
      </c>
      <c r="AU533" s="220" t="s">
        <v>82</v>
      </c>
      <c r="AV533" s="14" t="s">
        <v>82</v>
      </c>
      <c r="AW533" s="14" t="s">
        <v>35</v>
      </c>
      <c r="AX533" s="14" t="s">
        <v>73</v>
      </c>
      <c r="AY533" s="220" t="s">
        <v>171</v>
      </c>
    </row>
    <row r="534" spans="1:65" s="14" customFormat="1" ht="11.25">
      <c r="B534" s="210"/>
      <c r="C534" s="211"/>
      <c r="D534" s="193" t="s">
        <v>184</v>
      </c>
      <c r="E534" s="212" t="s">
        <v>19</v>
      </c>
      <c r="F534" s="213" t="s">
        <v>691</v>
      </c>
      <c r="G534" s="211"/>
      <c r="H534" s="214">
        <v>3.78</v>
      </c>
      <c r="I534" s="215"/>
      <c r="J534" s="211"/>
      <c r="K534" s="211"/>
      <c r="L534" s="216"/>
      <c r="M534" s="217"/>
      <c r="N534" s="218"/>
      <c r="O534" s="218"/>
      <c r="P534" s="218"/>
      <c r="Q534" s="218"/>
      <c r="R534" s="218"/>
      <c r="S534" s="218"/>
      <c r="T534" s="219"/>
      <c r="AT534" s="220" t="s">
        <v>184</v>
      </c>
      <c r="AU534" s="220" t="s">
        <v>82</v>
      </c>
      <c r="AV534" s="14" t="s">
        <v>82</v>
      </c>
      <c r="AW534" s="14" t="s">
        <v>35</v>
      </c>
      <c r="AX534" s="14" t="s">
        <v>73</v>
      </c>
      <c r="AY534" s="220" t="s">
        <v>171</v>
      </c>
    </row>
    <row r="535" spans="1:65" s="15" customFormat="1" ht="11.25">
      <c r="B535" s="221"/>
      <c r="C535" s="222"/>
      <c r="D535" s="193" t="s">
        <v>184</v>
      </c>
      <c r="E535" s="223" t="s">
        <v>19</v>
      </c>
      <c r="F535" s="224" t="s">
        <v>189</v>
      </c>
      <c r="G535" s="222"/>
      <c r="H535" s="225">
        <v>8.2230000000000008</v>
      </c>
      <c r="I535" s="226"/>
      <c r="J535" s="222"/>
      <c r="K535" s="222"/>
      <c r="L535" s="227"/>
      <c r="M535" s="228"/>
      <c r="N535" s="229"/>
      <c r="O535" s="229"/>
      <c r="P535" s="229"/>
      <c r="Q535" s="229"/>
      <c r="R535" s="229"/>
      <c r="S535" s="229"/>
      <c r="T535" s="230"/>
      <c r="AT535" s="231" t="s">
        <v>184</v>
      </c>
      <c r="AU535" s="231" t="s">
        <v>82</v>
      </c>
      <c r="AV535" s="15" t="s">
        <v>178</v>
      </c>
      <c r="AW535" s="15" t="s">
        <v>35</v>
      </c>
      <c r="AX535" s="15" t="s">
        <v>80</v>
      </c>
      <c r="AY535" s="231" t="s">
        <v>171</v>
      </c>
    </row>
    <row r="536" spans="1:65" s="2" customFormat="1" ht="24.2" customHeight="1">
      <c r="A536" s="36"/>
      <c r="B536" s="37"/>
      <c r="C536" s="180" t="s">
        <v>692</v>
      </c>
      <c r="D536" s="180" t="s">
        <v>173</v>
      </c>
      <c r="E536" s="181" t="s">
        <v>693</v>
      </c>
      <c r="F536" s="182" t="s">
        <v>694</v>
      </c>
      <c r="G536" s="183" t="s">
        <v>176</v>
      </c>
      <c r="H536" s="184">
        <v>7.085</v>
      </c>
      <c r="I536" s="185"/>
      <c r="J536" s="186">
        <f>ROUND(I536*H536,2)</f>
        <v>0</v>
      </c>
      <c r="K536" s="182" t="s">
        <v>177</v>
      </c>
      <c r="L536" s="41"/>
      <c r="M536" s="187" t="s">
        <v>19</v>
      </c>
      <c r="N536" s="188" t="s">
        <v>44</v>
      </c>
      <c r="O536" s="66"/>
      <c r="P536" s="189">
        <f>O536*H536</f>
        <v>0</v>
      </c>
      <c r="Q536" s="189">
        <v>2.0140000000000002E-2</v>
      </c>
      <c r="R536" s="189">
        <f>Q536*H536</f>
        <v>0.14269190000000001</v>
      </c>
      <c r="S536" s="189">
        <v>0</v>
      </c>
      <c r="T536" s="190">
        <f>S536*H536</f>
        <v>0</v>
      </c>
      <c r="U536" s="36"/>
      <c r="V536" s="36"/>
      <c r="W536" s="36"/>
      <c r="X536" s="36"/>
      <c r="Y536" s="36"/>
      <c r="Z536" s="36"/>
      <c r="AA536" s="36"/>
      <c r="AB536" s="36"/>
      <c r="AC536" s="36"/>
      <c r="AD536" s="36"/>
      <c r="AE536" s="36"/>
      <c r="AR536" s="191" t="s">
        <v>178</v>
      </c>
      <c r="AT536" s="191" t="s">
        <v>173</v>
      </c>
      <c r="AU536" s="191" t="s">
        <v>82</v>
      </c>
      <c r="AY536" s="19" t="s">
        <v>171</v>
      </c>
      <c r="BE536" s="192">
        <f>IF(N536="základní",J536,0)</f>
        <v>0</v>
      </c>
      <c r="BF536" s="192">
        <f>IF(N536="snížená",J536,0)</f>
        <v>0</v>
      </c>
      <c r="BG536" s="192">
        <f>IF(N536="zákl. přenesená",J536,0)</f>
        <v>0</v>
      </c>
      <c r="BH536" s="192">
        <f>IF(N536="sníž. přenesená",J536,0)</f>
        <v>0</v>
      </c>
      <c r="BI536" s="192">
        <f>IF(N536="nulová",J536,0)</f>
        <v>0</v>
      </c>
      <c r="BJ536" s="19" t="s">
        <v>80</v>
      </c>
      <c r="BK536" s="192">
        <f>ROUND(I536*H536,2)</f>
        <v>0</v>
      </c>
      <c r="BL536" s="19" t="s">
        <v>178</v>
      </c>
      <c r="BM536" s="191" t="s">
        <v>695</v>
      </c>
    </row>
    <row r="537" spans="1:65" s="2" customFormat="1" ht="19.5">
      <c r="A537" s="36"/>
      <c r="B537" s="37"/>
      <c r="C537" s="38"/>
      <c r="D537" s="193" t="s">
        <v>180</v>
      </c>
      <c r="E537" s="38"/>
      <c r="F537" s="194" t="s">
        <v>696</v>
      </c>
      <c r="G537" s="38"/>
      <c r="H537" s="38"/>
      <c r="I537" s="195"/>
      <c r="J537" s="38"/>
      <c r="K537" s="38"/>
      <c r="L537" s="41"/>
      <c r="M537" s="196"/>
      <c r="N537" s="197"/>
      <c r="O537" s="66"/>
      <c r="P537" s="66"/>
      <c r="Q537" s="66"/>
      <c r="R537" s="66"/>
      <c r="S537" s="66"/>
      <c r="T537" s="67"/>
      <c r="U537" s="36"/>
      <c r="V537" s="36"/>
      <c r="W537" s="36"/>
      <c r="X537" s="36"/>
      <c r="Y537" s="36"/>
      <c r="Z537" s="36"/>
      <c r="AA537" s="36"/>
      <c r="AB537" s="36"/>
      <c r="AC537" s="36"/>
      <c r="AD537" s="36"/>
      <c r="AE537" s="36"/>
      <c r="AT537" s="19" t="s">
        <v>180</v>
      </c>
      <c r="AU537" s="19" t="s">
        <v>82</v>
      </c>
    </row>
    <row r="538" spans="1:65" s="2" customFormat="1" ht="11.25">
      <c r="A538" s="36"/>
      <c r="B538" s="37"/>
      <c r="C538" s="38"/>
      <c r="D538" s="198" t="s">
        <v>182</v>
      </c>
      <c r="E538" s="38"/>
      <c r="F538" s="199" t="s">
        <v>697</v>
      </c>
      <c r="G538" s="38"/>
      <c r="H538" s="38"/>
      <c r="I538" s="195"/>
      <c r="J538" s="38"/>
      <c r="K538" s="38"/>
      <c r="L538" s="41"/>
      <c r="M538" s="196"/>
      <c r="N538" s="197"/>
      <c r="O538" s="66"/>
      <c r="P538" s="66"/>
      <c r="Q538" s="66"/>
      <c r="R538" s="66"/>
      <c r="S538" s="66"/>
      <c r="T538" s="67"/>
      <c r="U538" s="36"/>
      <c r="V538" s="36"/>
      <c r="W538" s="36"/>
      <c r="X538" s="36"/>
      <c r="Y538" s="36"/>
      <c r="Z538" s="36"/>
      <c r="AA538" s="36"/>
      <c r="AB538" s="36"/>
      <c r="AC538" s="36"/>
      <c r="AD538" s="36"/>
      <c r="AE538" s="36"/>
      <c r="AT538" s="19" t="s">
        <v>182</v>
      </c>
      <c r="AU538" s="19" t="s">
        <v>82</v>
      </c>
    </row>
    <row r="539" spans="1:65" s="13" customFormat="1" ht="11.25">
      <c r="B539" s="200"/>
      <c r="C539" s="201"/>
      <c r="D539" s="193" t="s">
        <v>184</v>
      </c>
      <c r="E539" s="202" t="s">
        <v>19</v>
      </c>
      <c r="F539" s="203" t="s">
        <v>698</v>
      </c>
      <c r="G539" s="201"/>
      <c r="H539" s="202" t="s">
        <v>19</v>
      </c>
      <c r="I539" s="204"/>
      <c r="J539" s="201"/>
      <c r="K539" s="201"/>
      <c r="L539" s="205"/>
      <c r="M539" s="206"/>
      <c r="N539" s="207"/>
      <c r="O539" s="207"/>
      <c r="P539" s="207"/>
      <c r="Q539" s="207"/>
      <c r="R539" s="207"/>
      <c r="S539" s="207"/>
      <c r="T539" s="208"/>
      <c r="AT539" s="209" t="s">
        <v>184</v>
      </c>
      <c r="AU539" s="209" t="s">
        <v>82</v>
      </c>
      <c r="AV539" s="13" t="s">
        <v>80</v>
      </c>
      <c r="AW539" s="13" t="s">
        <v>35</v>
      </c>
      <c r="AX539" s="13" t="s">
        <v>73</v>
      </c>
      <c r="AY539" s="209" t="s">
        <v>171</v>
      </c>
    </row>
    <row r="540" spans="1:65" s="13" customFormat="1" ht="11.25">
      <c r="B540" s="200"/>
      <c r="C540" s="201"/>
      <c r="D540" s="193" t="s">
        <v>184</v>
      </c>
      <c r="E540" s="202" t="s">
        <v>19</v>
      </c>
      <c r="F540" s="203" t="s">
        <v>688</v>
      </c>
      <c r="G540" s="201"/>
      <c r="H540" s="202" t="s">
        <v>19</v>
      </c>
      <c r="I540" s="204"/>
      <c r="J540" s="201"/>
      <c r="K540" s="201"/>
      <c r="L540" s="205"/>
      <c r="M540" s="206"/>
      <c r="N540" s="207"/>
      <c r="O540" s="207"/>
      <c r="P540" s="207"/>
      <c r="Q540" s="207"/>
      <c r="R540" s="207"/>
      <c r="S540" s="207"/>
      <c r="T540" s="208"/>
      <c r="AT540" s="209" t="s">
        <v>184</v>
      </c>
      <c r="AU540" s="209" t="s">
        <v>82</v>
      </c>
      <c r="AV540" s="13" t="s">
        <v>80</v>
      </c>
      <c r="AW540" s="13" t="s">
        <v>35</v>
      </c>
      <c r="AX540" s="13" t="s">
        <v>73</v>
      </c>
      <c r="AY540" s="209" t="s">
        <v>171</v>
      </c>
    </row>
    <row r="541" spans="1:65" s="14" customFormat="1" ht="11.25">
      <c r="B541" s="210"/>
      <c r="C541" s="211"/>
      <c r="D541" s="193" t="s">
        <v>184</v>
      </c>
      <c r="E541" s="212" t="s">
        <v>19</v>
      </c>
      <c r="F541" s="213" t="s">
        <v>689</v>
      </c>
      <c r="G541" s="211"/>
      <c r="H541" s="214">
        <v>1.992</v>
      </c>
      <c r="I541" s="215"/>
      <c r="J541" s="211"/>
      <c r="K541" s="211"/>
      <c r="L541" s="216"/>
      <c r="M541" s="217"/>
      <c r="N541" s="218"/>
      <c r="O541" s="218"/>
      <c r="P541" s="218"/>
      <c r="Q541" s="218"/>
      <c r="R541" s="218"/>
      <c r="S541" s="218"/>
      <c r="T541" s="219"/>
      <c r="AT541" s="220" t="s">
        <v>184</v>
      </c>
      <c r="AU541" s="220" t="s">
        <v>82</v>
      </c>
      <c r="AV541" s="14" t="s">
        <v>82</v>
      </c>
      <c r="AW541" s="14" t="s">
        <v>35</v>
      </c>
      <c r="AX541" s="14" t="s">
        <v>73</v>
      </c>
      <c r="AY541" s="220" t="s">
        <v>171</v>
      </c>
    </row>
    <row r="542" spans="1:65" s="14" customFormat="1" ht="11.25">
      <c r="B542" s="210"/>
      <c r="C542" s="211"/>
      <c r="D542" s="193" t="s">
        <v>184</v>
      </c>
      <c r="E542" s="212" t="s">
        <v>19</v>
      </c>
      <c r="F542" s="213" t="s">
        <v>690</v>
      </c>
      <c r="G542" s="211"/>
      <c r="H542" s="214">
        <v>1.3129999999999999</v>
      </c>
      <c r="I542" s="215"/>
      <c r="J542" s="211"/>
      <c r="K542" s="211"/>
      <c r="L542" s="216"/>
      <c r="M542" s="217"/>
      <c r="N542" s="218"/>
      <c r="O542" s="218"/>
      <c r="P542" s="218"/>
      <c r="Q542" s="218"/>
      <c r="R542" s="218"/>
      <c r="S542" s="218"/>
      <c r="T542" s="219"/>
      <c r="AT542" s="220" t="s">
        <v>184</v>
      </c>
      <c r="AU542" s="220" t="s">
        <v>82</v>
      </c>
      <c r="AV542" s="14" t="s">
        <v>82</v>
      </c>
      <c r="AW542" s="14" t="s">
        <v>35</v>
      </c>
      <c r="AX542" s="14" t="s">
        <v>73</v>
      </c>
      <c r="AY542" s="220" t="s">
        <v>171</v>
      </c>
    </row>
    <row r="543" spans="1:65" s="14" customFormat="1" ht="11.25">
      <c r="B543" s="210"/>
      <c r="C543" s="211"/>
      <c r="D543" s="193" t="s">
        <v>184</v>
      </c>
      <c r="E543" s="212" t="s">
        <v>19</v>
      </c>
      <c r="F543" s="213" t="s">
        <v>691</v>
      </c>
      <c r="G543" s="211"/>
      <c r="H543" s="214">
        <v>3.78</v>
      </c>
      <c r="I543" s="215"/>
      <c r="J543" s="211"/>
      <c r="K543" s="211"/>
      <c r="L543" s="216"/>
      <c r="M543" s="217"/>
      <c r="N543" s="218"/>
      <c r="O543" s="218"/>
      <c r="P543" s="218"/>
      <c r="Q543" s="218"/>
      <c r="R543" s="218"/>
      <c r="S543" s="218"/>
      <c r="T543" s="219"/>
      <c r="AT543" s="220" t="s">
        <v>184</v>
      </c>
      <c r="AU543" s="220" t="s">
        <v>82</v>
      </c>
      <c r="AV543" s="14" t="s">
        <v>82</v>
      </c>
      <c r="AW543" s="14" t="s">
        <v>35</v>
      </c>
      <c r="AX543" s="14" t="s">
        <v>73</v>
      </c>
      <c r="AY543" s="220" t="s">
        <v>171</v>
      </c>
    </row>
    <row r="544" spans="1:65" s="15" customFormat="1" ht="11.25">
      <c r="B544" s="221"/>
      <c r="C544" s="222"/>
      <c r="D544" s="193" t="s">
        <v>184</v>
      </c>
      <c r="E544" s="223" t="s">
        <v>19</v>
      </c>
      <c r="F544" s="224" t="s">
        <v>189</v>
      </c>
      <c r="G544" s="222"/>
      <c r="H544" s="225">
        <v>7.085</v>
      </c>
      <c r="I544" s="226"/>
      <c r="J544" s="222"/>
      <c r="K544" s="222"/>
      <c r="L544" s="227"/>
      <c r="M544" s="228"/>
      <c r="N544" s="229"/>
      <c r="O544" s="229"/>
      <c r="P544" s="229"/>
      <c r="Q544" s="229"/>
      <c r="R544" s="229"/>
      <c r="S544" s="229"/>
      <c r="T544" s="230"/>
      <c r="AT544" s="231" t="s">
        <v>184</v>
      </c>
      <c r="AU544" s="231" t="s">
        <v>82</v>
      </c>
      <c r="AV544" s="15" t="s">
        <v>178</v>
      </c>
      <c r="AW544" s="15" t="s">
        <v>35</v>
      </c>
      <c r="AX544" s="15" t="s">
        <v>80</v>
      </c>
      <c r="AY544" s="231" t="s">
        <v>171</v>
      </c>
    </row>
    <row r="545" spans="1:65" s="2" customFormat="1" ht="24.2" customHeight="1">
      <c r="A545" s="36"/>
      <c r="B545" s="37"/>
      <c r="C545" s="180" t="s">
        <v>699</v>
      </c>
      <c r="D545" s="180" t="s">
        <v>173</v>
      </c>
      <c r="E545" s="181" t="s">
        <v>700</v>
      </c>
      <c r="F545" s="182" t="s">
        <v>701</v>
      </c>
      <c r="G545" s="183" t="s">
        <v>176</v>
      </c>
      <c r="H545" s="184">
        <v>1.1379999999999999</v>
      </c>
      <c r="I545" s="185"/>
      <c r="J545" s="186">
        <f>ROUND(I545*H545,2)</f>
        <v>0</v>
      </c>
      <c r="K545" s="182" t="s">
        <v>177</v>
      </c>
      <c r="L545" s="41"/>
      <c r="M545" s="187" t="s">
        <v>19</v>
      </c>
      <c r="N545" s="188" t="s">
        <v>44</v>
      </c>
      <c r="O545" s="66"/>
      <c r="P545" s="189">
        <f>O545*H545</f>
        <v>0</v>
      </c>
      <c r="Q545" s="189">
        <v>3.8850000000000003E-2</v>
      </c>
      <c r="R545" s="189">
        <f>Q545*H545</f>
        <v>4.4211300000000002E-2</v>
      </c>
      <c r="S545" s="189">
        <v>0</v>
      </c>
      <c r="T545" s="190">
        <f>S545*H545</f>
        <v>0</v>
      </c>
      <c r="U545" s="36"/>
      <c r="V545" s="36"/>
      <c r="W545" s="36"/>
      <c r="X545" s="36"/>
      <c r="Y545" s="36"/>
      <c r="Z545" s="36"/>
      <c r="AA545" s="36"/>
      <c r="AB545" s="36"/>
      <c r="AC545" s="36"/>
      <c r="AD545" s="36"/>
      <c r="AE545" s="36"/>
      <c r="AR545" s="191" t="s">
        <v>178</v>
      </c>
      <c r="AT545" s="191" t="s">
        <v>173</v>
      </c>
      <c r="AU545" s="191" t="s">
        <v>82</v>
      </c>
      <c r="AY545" s="19" t="s">
        <v>171</v>
      </c>
      <c r="BE545" s="192">
        <f>IF(N545="základní",J545,0)</f>
        <v>0</v>
      </c>
      <c r="BF545" s="192">
        <f>IF(N545="snížená",J545,0)</f>
        <v>0</v>
      </c>
      <c r="BG545" s="192">
        <f>IF(N545="zákl. přenesená",J545,0)</f>
        <v>0</v>
      </c>
      <c r="BH545" s="192">
        <f>IF(N545="sníž. přenesená",J545,0)</f>
        <v>0</v>
      </c>
      <c r="BI545" s="192">
        <f>IF(N545="nulová",J545,0)</f>
        <v>0</v>
      </c>
      <c r="BJ545" s="19" t="s">
        <v>80</v>
      </c>
      <c r="BK545" s="192">
        <f>ROUND(I545*H545,2)</f>
        <v>0</v>
      </c>
      <c r="BL545" s="19" t="s">
        <v>178</v>
      </c>
      <c r="BM545" s="191" t="s">
        <v>702</v>
      </c>
    </row>
    <row r="546" spans="1:65" s="2" customFormat="1" ht="19.5">
      <c r="A546" s="36"/>
      <c r="B546" s="37"/>
      <c r="C546" s="38"/>
      <c r="D546" s="193" t="s">
        <v>180</v>
      </c>
      <c r="E546" s="38"/>
      <c r="F546" s="194" t="s">
        <v>703</v>
      </c>
      <c r="G546" s="38"/>
      <c r="H546" s="38"/>
      <c r="I546" s="195"/>
      <c r="J546" s="38"/>
      <c r="K546" s="38"/>
      <c r="L546" s="41"/>
      <c r="M546" s="196"/>
      <c r="N546" s="197"/>
      <c r="O546" s="66"/>
      <c r="P546" s="66"/>
      <c r="Q546" s="66"/>
      <c r="R546" s="66"/>
      <c r="S546" s="66"/>
      <c r="T546" s="67"/>
      <c r="U546" s="36"/>
      <c r="V546" s="36"/>
      <c r="W546" s="36"/>
      <c r="X546" s="36"/>
      <c r="Y546" s="36"/>
      <c r="Z546" s="36"/>
      <c r="AA546" s="36"/>
      <c r="AB546" s="36"/>
      <c r="AC546" s="36"/>
      <c r="AD546" s="36"/>
      <c r="AE546" s="36"/>
      <c r="AT546" s="19" t="s">
        <v>180</v>
      </c>
      <c r="AU546" s="19" t="s">
        <v>82</v>
      </c>
    </row>
    <row r="547" spans="1:65" s="2" customFormat="1" ht="11.25">
      <c r="A547" s="36"/>
      <c r="B547" s="37"/>
      <c r="C547" s="38"/>
      <c r="D547" s="198" t="s">
        <v>182</v>
      </c>
      <c r="E547" s="38"/>
      <c r="F547" s="199" t="s">
        <v>704</v>
      </c>
      <c r="G547" s="38"/>
      <c r="H547" s="38"/>
      <c r="I547" s="195"/>
      <c r="J547" s="38"/>
      <c r="K547" s="38"/>
      <c r="L547" s="41"/>
      <c r="M547" s="196"/>
      <c r="N547" s="197"/>
      <c r="O547" s="66"/>
      <c r="P547" s="66"/>
      <c r="Q547" s="66"/>
      <c r="R547" s="66"/>
      <c r="S547" s="66"/>
      <c r="T547" s="67"/>
      <c r="U547" s="36"/>
      <c r="V547" s="36"/>
      <c r="W547" s="36"/>
      <c r="X547" s="36"/>
      <c r="Y547" s="36"/>
      <c r="Z547" s="36"/>
      <c r="AA547" s="36"/>
      <c r="AB547" s="36"/>
      <c r="AC547" s="36"/>
      <c r="AD547" s="36"/>
      <c r="AE547" s="36"/>
      <c r="AT547" s="19" t="s">
        <v>182</v>
      </c>
      <c r="AU547" s="19" t="s">
        <v>82</v>
      </c>
    </row>
    <row r="548" spans="1:65" s="13" customFormat="1" ht="11.25">
      <c r="B548" s="200"/>
      <c r="C548" s="201"/>
      <c r="D548" s="193" t="s">
        <v>184</v>
      </c>
      <c r="E548" s="202" t="s">
        <v>19</v>
      </c>
      <c r="F548" s="203" t="s">
        <v>705</v>
      </c>
      <c r="G548" s="201"/>
      <c r="H548" s="202" t="s">
        <v>19</v>
      </c>
      <c r="I548" s="204"/>
      <c r="J548" s="201"/>
      <c r="K548" s="201"/>
      <c r="L548" s="205"/>
      <c r="M548" s="206"/>
      <c r="N548" s="207"/>
      <c r="O548" s="207"/>
      <c r="P548" s="207"/>
      <c r="Q548" s="207"/>
      <c r="R548" s="207"/>
      <c r="S548" s="207"/>
      <c r="T548" s="208"/>
      <c r="AT548" s="209" t="s">
        <v>184</v>
      </c>
      <c r="AU548" s="209" t="s">
        <v>82</v>
      </c>
      <c r="AV548" s="13" t="s">
        <v>80</v>
      </c>
      <c r="AW548" s="13" t="s">
        <v>35</v>
      </c>
      <c r="AX548" s="13" t="s">
        <v>73</v>
      </c>
      <c r="AY548" s="209" t="s">
        <v>171</v>
      </c>
    </row>
    <row r="549" spans="1:65" s="13" customFormat="1" ht="11.25">
      <c r="B549" s="200"/>
      <c r="C549" s="201"/>
      <c r="D549" s="193" t="s">
        <v>184</v>
      </c>
      <c r="E549" s="202" t="s">
        <v>19</v>
      </c>
      <c r="F549" s="203" t="s">
        <v>686</v>
      </c>
      <c r="G549" s="201"/>
      <c r="H549" s="202" t="s">
        <v>19</v>
      </c>
      <c r="I549" s="204"/>
      <c r="J549" s="201"/>
      <c r="K549" s="201"/>
      <c r="L549" s="205"/>
      <c r="M549" s="206"/>
      <c r="N549" s="207"/>
      <c r="O549" s="207"/>
      <c r="P549" s="207"/>
      <c r="Q549" s="207"/>
      <c r="R549" s="207"/>
      <c r="S549" s="207"/>
      <c r="T549" s="208"/>
      <c r="AT549" s="209" t="s">
        <v>184</v>
      </c>
      <c r="AU549" s="209" t="s">
        <v>82</v>
      </c>
      <c r="AV549" s="13" t="s">
        <v>80</v>
      </c>
      <c r="AW549" s="13" t="s">
        <v>35</v>
      </c>
      <c r="AX549" s="13" t="s">
        <v>73</v>
      </c>
      <c r="AY549" s="209" t="s">
        <v>171</v>
      </c>
    </row>
    <row r="550" spans="1:65" s="14" customFormat="1" ht="11.25">
      <c r="B550" s="210"/>
      <c r="C550" s="211"/>
      <c r="D550" s="193" t="s">
        <v>184</v>
      </c>
      <c r="E550" s="212" t="s">
        <v>19</v>
      </c>
      <c r="F550" s="213" t="s">
        <v>687</v>
      </c>
      <c r="G550" s="211"/>
      <c r="H550" s="214">
        <v>1.1379999999999999</v>
      </c>
      <c r="I550" s="215"/>
      <c r="J550" s="211"/>
      <c r="K550" s="211"/>
      <c r="L550" s="216"/>
      <c r="M550" s="217"/>
      <c r="N550" s="218"/>
      <c r="O550" s="218"/>
      <c r="P550" s="218"/>
      <c r="Q550" s="218"/>
      <c r="R550" s="218"/>
      <c r="S550" s="218"/>
      <c r="T550" s="219"/>
      <c r="AT550" s="220" t="s">
        <v>184</v>
      </c>
      <c r="AU550" s="220" t="s">
        <v>82</v>
      </c>
      <c r="AV550" s="14" t="s">
        <v>82</v>
      </c>
      <c r="AW550" s="14" t="s">
        <v>35</v>
      </c>
      <c r="AX550" s="14" t="s">
        <v>73</v>
      </c>
      <c r="AY550" s="220" t="s">
        <v>171</v>
      </c>
    </row>
    <row r="551" spans="1:65" s="15" customFormat="1" ht="11.25">
      <c r="B551" s="221"/>
      <c r="C551" s="222"/>
      <c r="D551" s="193" t="s">
        <v>184</v>
      </c>
      <c r="E551" s="223" t="s">
        <v>19</v>
      </c>
      <c r="F551" s="224" t="s">
        <v>189</v>
      </c>
      <c r="G551" s="222"/>
      <c r="H551" s="225">
        <v>1.1379999999999999</v>
      </c>
      <c r="I551" s="226"/>
      <c r="J551" s="222"/>
      <c r="K551" s="222"/>
      <c r="L551" s="227"/>
      <c r="M551" s="228"/>
      <c r="N551" s="229"/>
      <c r="O551" s="229"/>
      <c r="P551" s="229"/>
      <c r="Q551" s="229"/>
      <c r="R551" s="229"/>
      <c r="S551" s="229"/>
      <c r="T551" s="230"/>
      <c r="AT551" s="231" t="s">
        <v>184</v>
      </c>
      <c r="AU551" s="231" t="s">
        <v>82</v>
      </c>
      <c r="AV551" s="15" t="s">
        <v>178</v>
      </c>
      <c r="AW551" s="15" t="s">
        <v>35</v>
      </c>
      <c r="AX551" s="15" t="s">
        <v>80</v>
      </c>
      <c r="AY551" s="231" t="s">
        <v>171</v>
      </c>
    </row>
    <row r="552" spans="1:65" s="2" customFormat="1" ht="24.2" customHeight="1">
      <c r="A552" s="36"/>
      <c r="B552" s="37"/>
      <c r="C552" s="180" t="s">
        <v>706</v>
      </c>
      <c r="D552" s="180" t="s">
        <v>173</v>
      </c>
      <c r="E552" s="181" t="s">
        <v>707</v>
      </c>
      <c r="F552" s="182" t="s">
        <v>708</v>
      </c>
      <c r="G552" s="183" t="s">
        <v>176</v>
      </c>
      <c r="H552" s="184">
        <v>8.2230000000000008</v>
      </c>
      <c r="I552" s="185"/>
      <c r="J552" s="186">
        <f>ROUND(I552*H552,2)</f>
        <v>0</v>
      </c>
      <c r="K552" s="182" t="s">
        <v>177</v>
      </c>
      <c r="L552" s="41"/>
      <c r="M552" s="187" t="s">
        <v>19</v>
      </c>
      <c r="N552" s="188" t="s">
        <v>44</v>
      </c>
      <c r="O552" s="66"/>
      <c r="P552" s="189">
        <f>O552*H552</f>
        <v>0</v>
      </c>
      <c r="Q552" s="189">
        <v>2.0999999999999999E-3</v>
      </c>
      <c r="R552" s="189">
        <f>Q552*H552</f>
        <v>1.72683E-2</v>
      </c>
      <c r="S552" s="189">
        <v>0</v>
      </c>
      <c r="T552" s="190">
        <f>S552*H552</f>
        <v>0</v>
      </c>
      <c r="U552" s="36"/>
      <c r="V552" s="36"/>
      <c r="W552" s="36"/>
      <c r="X552" s="36"/>
      <c r="Y552" s="36"/>
      <c r="Z552" s="36"/>
      <c r="AA552" s="36"/>
      <c r="AB552" s="36"/>
      <c r="AC552" s="36"/>
      <c r="AD552" s="36"/>
      <c r="AE552" s="36"/>
      <c r="AR552" s="191" t="s">
        <v>178</v>
      </c>
      <c r="AT552" s="191" t="s">
        <v>173</v>
      </c>
      <c r="AU552" s="191" t="s">
        <v>82</v>
      </c>
      <c r="AY552" s="19" t="s">
        <v>171</v>
      </c>
      <c r="BE552" s="192">
        <f>IF(N552="základní",J552,0)</f>
        <v>0</v>
      </c>
      <c r="BF552" s="192">
        <f>IF(N552="snížená",J552,0)</f>
        <v>0</v>
      </c>
      <c r="BG552" s="192">
        <f>IF(N552="zákl. přenesená",J552,0)</f>
        <v>0</v>
      </c>
      <c r="BH552" s="192">
        <f>IF(N552="sníž. přenesená",J552,0)</f>
        <v>0</v>
      </c>
      <c r="BI552" s="192">
        <f>IF(N552="nulová",J552,0)</f>
        <v>0</v>
      </c>
      <c r="BJ552" s="19" t="s">
        <v>80</v>
      </c>
      <c r="BK552" s="192">
        <f>ROUND(I552*H552,2)</f>
        <v>0</v>
      </c>
      <c r="BL552" s="19" t="s">
        <v>178</v>
      </c>
      <c r="BM552" s="191" t="s">
        <v>709</v>
      </c>
    </row>
    <row r="553" spans="1:65" s="2" customFormat="1" ht="19.5">
      <c r="A553" s="36"/>
      <c r="B553" s="37"/>
      <c r="C553" s="38"/>
      <c r="D553" s="193" t="s">
        <v>180</v>
      </c>
      <c r="E553" s="38"/>
      <c r="F553" s="194" t="s">
        <v>710</v>
      </c>
      <c r="G553" s="38"/>
      <c r="H553" s="38"/>
      <c r="I553" s="195"/>
      <c r="J553" s="38"/>
      <c r="K553" s="38"/>
      <c r="L553" s="41"/>
      <c r="M553" s="196"/>
      <c r="N553" s="197"/>
      <c r="O553" s="66"/>
      <c r="P553" s="66"/>
      <c r="Q553" s="66"/>
      <c r="R553" s="66"/>
      <c r="S553" s="66"/>
      <c r="T553" s="67"/>
      <c r="U553" s="36"/>
      <c r="V553" s="36"/>
      <c r="W553" s="36"/>
      <c r="X553" s="36"/>
      <c r="Y553" s="36"/>
      <c r="Z553" s="36"/>
      <c r="AA553" s="36"/>
      <c r="AB553" s="36"/>
      <c r="AC553" s="36"/>
      <c r="AD553" s="36"/>
      <c r="AE553" s="36"/>
      <c r="AT553" s="19" t="s">
        <v>180</v>
      </c>
      <c r="AU553" s="19" t="s">
        <v>82</v>
      </c>
    </row>
    <row r="554" spans="1:65" s="2" customFormat="1" ht="11.25">
      <c r="A554" s="36"/>
      <c r="B554" s="37"/>
      <c r="C554" s="38"/>
      <c r="D554" s="198" t="s">
        <v>182</v>
      </c>
      <c r="E554" s="38"/>
      <c r="F554" s="199" t="s">
        <v>711</v>
      </c>
      <c r="G554" s="38"/>
      <c r="H554" s="38"/>
      <c r="I554" s="195"/>
      <c r="J554" s="38"/>
      <c r="K554" s="38"/>
      <c r="L554" s="41"/>
      <c r="M554" s="196"/>
      <c r="N554" s="197"/>
      <c r="O554" s="66"/>
      <c r="P554" s="66"/>
      <c r="Q554" s="66"/>
      <c r="R554" s="66"/>
      <c r="S554" s="66"/>
      <c r="T554" s="67"/>
      <c r="U554" s="36"/>
      <c r="V554" s="36"/>
      <c r="W554" s="36"/>
      <c r="X554" s="36"/>
      <c r="Y554" s="36"/>
      <c r="Z554" s="36"/>
      <c r="AA554" s="36"/>
      <c r="AB554" s="36"/>
      <c r="AC554" s="36"/>
      <c r="AD554" s="36"/>
      <c r="AE554" s="36"/>
      <c r="AT554" s="19" t="s">
        <v>182</v>
      </c>
      <c r="AU554" s="19" t="s">
        <v>82</v>
      </c>
    </row>
    <row r="555" spans="1:65" s="13" customFormat="1" ht="22.5">
      <c r="B555" s="200"/>
      <c r="C555" s="201"/>
      <c r="D555" s="193" t="s">
        <v>184</v>
      </c>
      <c r="E555" s="202" t="s">
        <v>19</v>
      </c>
      <c r="F555" s="203" t="s">
        <v>712</v>
      </c>
      <c r="G555" s="201"/>
      <c r="H555" s="202" t="s">
        <v>19</v>
      </c>
      <c r="I555" s="204"/>
      <c r="J555" s="201"/>
      <c r="K555" s="201"/>
      <c r="L555" s="205"/>
      <c r="M555" s="206"/>
      <c r="N555" s="207"/>
      <c r="O555" s="207"/>
      <c r="P555" s="207"/>
      <c r="Q555" s="207"/>
      <c r="R555" s="207"/>
      <c r="S555" s="207"/>
      <c r="T555" s="208"/>
      <c r="AT555" s="209" t="s">
        <v>184</v>
      </c>
      <c r="AU555" s="209" t="s">
        <v>82</v>
      </c>
      <c r="AV555" s="13" t="s">
        <v>80</v>
      </c>
      <c r="AW555" s="13" t="s">
        <v>35</v>
      </c>
      <c r="AX555" s="13" t="s">
        <v>73</v>
      </c>
      <c r="AY555" s="209" t="s">
        <v>171</v>
      </c>
    </row>
    <row r="556" spans="1:65" s="13" customFormat="1" ht="11.25">
      <c r="B556" s="200"/>
      <c r="C556" s="201"/>
      <c r="D556" s="193" t="s">
        <v>184</v>
      </c>
      <c r="E556" s="202" t="s">
        <v>19</v>
      </c>
      <c r="F556" s="203" t="s">
        <v>686</v>
      </c>
      <c r="G556" s="201"/>
      <c r="H556" s="202" t="s">
        <v>19</v>
      </c>
      <c r="I556" s="204"/>
      <c r="J556" s="201"/>
      <c r="K556" s="201"/>
      <c r="L556" s="205"/>
      <c r="M556" s="206"/>
      <c r="N556" s="207"/>
      <c r="O556" s="207"/>
      <c r="P556" s="207"/>
      <c r="Q556" s="207"/>
      <c r="R556" s="207"/>
      <c r="S556" s="207"/>
      <c r="T556" s="208"/>
      <c r="AT556" s="209" t="s">
        <v>184</v>
      </c>
      <c r="AU556" s="209" t="s">
        <v>82</v>
      </c>
      <c r="AV556" s="13" t="s">
        <v>80</v>
      </c>
      <c r="AW556" s="13" t="s">
        <v>35</v>
      </c>
      <c r="AX556" s="13" t="s">
        <v>73</v>
      </c>
      <c r="AY556" s="209" t="s">
        <v>171</v>
      </c>
    </row>
    <row r="557" spans="1:65" s="14" customFormat="1" ht="11.25">
      <c r="B557" s="210"/>
      <c r="C557" s="211"/>
      <c r="D557" s="193" t="s">
        <v>184</v>
      </c>
      <c r="E557" s="212" t="s">
        <v>19</v>
      </c>
      <c r="F557" s="213" t="s">
        <v>687</v>
      </c>
      <c r="G557" s="211"/>
      <c r="H557" s="214">
        <v>1.1379999999999999</v>
      </c>
      <c r="I557" s="215"/>
      <c r="J557" s="211"/>
      <c r="K557" s="211"/>
      <c r="L557" s="216"/>
      <c r="M557" s="217"/>
      <c r="N557" s="218"/>
      <c r="O557" s="218"/>
      <c r="P557" s="218"/>
      <c r="Q557" s="218"/>
      <c r="R557" s="218"/>
      <c r="S557" s="218"/>
      <c r="T557" s="219"/>
      <c r="AT557" s="220" t="s">
        <v>184</v>
      </c>
      <c r="AU557" s="220" t="s">
        <v>82</v>
      </c>
      <c r="AV557" s="14" t="s">
        <v>82</v>
      </c>
      <c r="AW557" s="14" t="s">
        <v>35</v>
      </c>
      <c r="AX557" s="14" t="s">
        <v>73</v>
      </c>
      <c r="AY557" s="220" t="s">
        <v>171</v>
      </c>
    </row>
    <row r="558" spans="1:65" s="13" customFormat="1" ht="11.25">
      <c r="B558" s="200"/>
      <c r="C558" s="201"/>
      <c r="D558" s="193" t="s">
        <v>184</v>
      </c>
      <c r="E558" s="202" t="s">
        <v>19</v>
      </c>
      <c r="F558" s="203" t="s">
        <v>688</v>
      </c>
      <c r="G558" s="201"/>
      <c r="H558" s="202" t="s">
        <v>19</v>
      </c>
      <c r="I558" s="204"/>
      <c r="J558" s="201"/>
      <c r="K558" s="201"/>
      <c r="L558" s="205"/>
      <c r="M558" s="206"/>
      <c r="N558" s="207"/>
      <c r="O558" s="207"/>
      <c r="P558" s="207"/>
      <c r="Q558" s="207"/>
      <c r="R558" s="207"/>
      <c r="S558" s="207"/>
      <c r="T558" s="208"/>
      <c r="AT558" s="209" t="s">
        <v>184</v>
      </c>
      <c r="AU558" s="209" t="s">
        <v>82</v>
      </c>
      <c r="AV558" s="13" t="s">
        <v>80</v>
      </c>
      <c r="AW558" s="13" t="s">
        <v>35</v>
      </c>
      <c r="AX558" s="13" t="s">
        <v>73</v>
      </c>
      <c r="AY558" s="209" t="s">
        <v>171</v>
      </c>
    </row>
    <row r="559" spans="1:65" s="14" customFormat="1" ht="11.25">
      <c r="B559" s="210"/>
      <c r="C559" s="211"/>
      <c r="D559" s="193" t="s">
        <v>184</v>
      </c>
      <c r="E559" s="212" t="s">
        <v>19</v>
      </c>
      <c r="F559" s="213" t="s">
        <v>689</v>
      </c>
      <c r="G559" s="211"/>
      <c r="H559" s="214">
        <v>1.992</v>
      </c>
      <c r="I559" s="215"/>
      <c r="J559" s="211"/>
      <c r="K559" s="211"/>
      <c r="L559" s="216"/>
      <c r="M559" s="217"/>
      <c r="N559" s="218"/>
      <c r="O559" s="218"/>
      <c r="P559" s="218"/>
      <c r="Q559" s="218"/>
      <c r="R559" s="218"/>
      <c r="S559" s="218"/>
      <c r="T559" s="219"/>
      <c r="AT559" s="220" t="s">
        <v>184</v>
      </c>
      <c r="AU559" s="220" t="s">
        <v>82</v>
      </c>
      <c r="AV559" s="14" t="s">
        <v>82</v>
      </c>
      <c r="AW559" s="14" t="s">
        <v>35</v>
      </c>
      <c r="AX559" s="14" t="s">
        <v>73</v>
      </c>
      <c r="AY559" s="220" t="s">
        <v>171</v>
      </c>
    </row>
    <row r="560" spans="1:65" s="14" customFormat="1" ht="11.25">
      <c r="B560" s="210"/>
      <c r="C560" s="211"/>
      <c r="D560" s="193" t="s">
        <v>184</v>
      </c>
      <c r="E560" s="212" t="s">
        <v>19</v>
      </c>
      <c r="F560" s="213" t="s">
        <v>690</v>
      </c>
      <c r="G560" s="211"/>
      <c r="H560" s="214">
        <v>1.3129999999999999</v>
      </c>
      <c r="I560" s="215"/>
      <c r="J560" s="211"/>
      <c r="K560" s="211"/>
      <c r="L560" s="216"/>
      <c r="M560" s="217"/>
      <c r="N560" s="218"/>
      <c r="O560" s="218"/>
      <c r="P560" s="218"/>
      <c r="Q560" s="218"/>
      <c r="R560" s="218"/>
      <c r="S560" s="218"/>
      <c r="T560" s="219"/>
      <c r="AT560" s="220" t="s">
        <v>184</v>
      </c>
      <c r="AU560" s="220" t="s">
        <v>82</v>
      </c>
      <c r="AV560" s="14" t="s">
        <v>82</v>
      </c>
      <c r="AW560" s="14" t="s">
        <v>35</v>
      </c>
      <c r="AX560" s="14" t="s">
        <v>73</v>
      </c>
      <c r="AY560" s="220" t="s">
        <v>171</v>
      </c>
    </row>
    <row r="561" spans="1:65" s="14" customFormat="1" ht="11.25">
      <c r="B561" s="210"/>
      <c r="C561" s="211"/>
      <c r="D561" s="193" t="s">
        <v>184</v>
      </c>
      <c r="E561" s="212" t="s">
        <v>19</v>
      </c>
      <c r="F561" s="213" t="s">
        <v>691</v>
      </c>
      <c r="G561" s="211"/>
      <c r="H561" s="214">
        <v>3.78</v>
      </c>
      <c r="I561" s="215"/>
      <c r="J561" s="211"/>
      <c r="K561" s="211"/>
      <c r="L561" s="216"/>
      <c r="M561" s="217"/>
      <c r="N561" s="218"/>
      <c r="O561" s="218"/>
      <c r="P561" s="218"/>
      <c r="Q561" s="218"/>
      <c r="R561" s="218"/>
      <c r="S561" s="218"/>
      <c r="T561" s="219"/>
      <c r="AT561" s="220" t="s">
        <v>184</v>
      </c>
      <c r="AU561" s="220" t="s">
        <v>82</v>
      </c>
      <c r="AV561" s="14" t="s">
        <v>82</v>
      </c>
      <c r="AW561" s="14" t="s">
        <v>35</v>
      </c>
      <c r="AX561" s="14" t="s">
        <v>73</v>
      </c>
      <c r="AY561" s="220" t="s">
        <v>171</v>
      </c>
    </row>
    <row r="562" spans="1:65" s="15" customFormat="1" ht="11.25">
      <c r="B562" s="221"/>
      <c r="C562" s="222"/>
      <c r="D562" s="193" t="s">
        <v>184</v>
      </c>
      <c r="E562" s="223" t="s">
        <v>19</v>
      </c>
      <c r="F562" s="224" t="s">
        <v>189</v>
      </c>
      <c r="G562" s="222"/>
      <c r="H562" s="225">
        <v>8.2230000000000008</v>
      </c>
      <c r="I562" s="226"/>
      <c r="J562" s="222"/>
      <c r="K562" s="222"/>
      <c r="L562" s="227"/>
      <c r="M562" s="228"/>
      <c r="N562" s="229"/>
      <c r="O562" s="229"/>
      <c r="P562" s="229"/>
      <c r="Q562" s="229"/>
      <c r="R562" s="229"/>
      <c r="S562" s="229"/>
      <c r="T562" s="230"/>
      <c r="AT562" s="231" t="s">
        <v>184</v>
      </c>
      <c r="AU562" s="231" t="s">
        <v>82</v>
      </c>
      <c r="AV562" s="15" t="s">
        <v>178</v>
      </c>
      <c r="AW562" s="15" t="s">
        <v>35</v>
      </c>
      <c r="AX562" s="15" t="s">
        <v>80</v>
      </c>
      <c r="AY562" s="231" t="s">
        <v>171</v>
      </c>
    </row>
    <row r="563" spans="1:65" s="2" customFormat="1" ht="24.2" customHeight="1">
      <c r="A563" s="36"/>
      <c r="B563" s="37"/>
      <c r="C563" s="180" t="s">
        <v>713</v>
      </c>
      <c r="D563" s="180" t="s">
        <v>173</v>
      </c>
      <c r="E563" s="181" t="s">
        <v>714</v>
      </c>
      <c r="F563" s="182" t="s">
        <v>715</v>
      </c>
      <c r="G563" s="183" t="s">
        <v>493</v>
      </c>
      <c r="H563" s="184">
        <v>7</v>
      </c>
      <c r="I563" s="185"/>
      <c r="J563" s="186">
        <f>ROUND(I563*H563,2)</f>
        <v>0</v>
      </c>
      <c r="K563" s="182" t="s">
        <v>177</v>
      </c>
      <c r="L563" s="41"/>
      <c r="M563" s="187" t="s">
        <v>19</v>
      </c>
      <c r="N563" s="188" t="s">
        <v>44</v>
      </c>
      <c r="O563" s="66"/>
      <c r="P563" s="189">
        <f>O563*H563</f>
        <v>0</v>
      </c>
      <c r="Q563" s="189">
        <v>2.7699999999999999E-3</v>
      </c>
      <c r="R563" s="189">
        <f>Q563*H563</f>
        <v>1.9389999999999998E-2</v>
      </c>
      <c r="S563" s="189">
        <v>0</v>
      </c>
      <c r="T563" s="190">
        <f>S563*H563</f>
        <v>0</v>
      </c>
      <c r="U563" s="36"/>
      <c r="V563" s="36"/>
      <c r="W563" s="36"/>
      <c r="X563" s="36"/>
      <c r="Y563" s="36"/>
      <c r="Z563" s="36"/>
      <c r="AA563" s="36"/>
      <c r="AB563" s="36"/>
      <c r="AC563" s="36"/>
      <c r="AD563" s="36"/>
      <c r="AE563" s="36"/>
      <c r="AR563" s="191" t="s">
        <v>178</v>
      </c>
      <c r="AT563" s="191" t="s">
        <v>173</v>
      </c>
      <c r="AU563" s="191" t="s">
        <v>82</v>
      </c>
      <c r="AY563" s="19" t="s">
        <v>171</v>
      </c>
      <c r="BE563" s="192">
        <f>IF(N563="základní",J563,0)</f>
        <v>0</v>
      </c>
      <c r="BF563" s="192">
        <f>IF(N563="snížená",J563,0)</f>
        <v>0</v>
      </c>
      <c r="BG563" s="192">
        <f>IF(N563="zákl. přenesená",J563,0)</f>
        <v>0</v>
      </c>
      <c r="BH563" s="192">
        <f>IF(N563="sníž. přenesená",J563,0)</f>
        <v>0</v>
      </c>
      <c r="BI563" s="192">
        <f>IF(N563="nulová",J563,0)</f>
        <v>0</v>
      </c>
      <c r="BJ563" s="19" t="s">
        <v>80</v>
      </c>
      <c r="BK563" s="192">
        <f>ROUND(I563*H563,2)</f>
        <v>0</v>
      </c>
      <c r="BL563" s="19" t="s">
        <v>178</v>
      </c>
      <c r="BM563" s="191" t="s">
        <v>716</v>
      </c>
    </row>
    <row r="564" spans="1:65" s="2" customFormat="1" ht="19.5">
      <c r="A564" s="36"/>
      <c r="B564" s="37"/>
      <c r="C564" s="38"/>
      <c r="D564" s="193" t="s">
        <v>180</v>
      </c>
      <c r="E564" s="38"/>
      <c r="F564" s="194" t="s">
        <v>717</v>
      </c>
      <c r="G564" s="38"/>
      <c r="H564" s="38"/>
      <c r="I564" s="195"/>
      <c r="J564" s="38"/>
      <c r="K564" s="38"/>
      <c r="L564" s="41"/>
      <c r="M564" s="196"/>
      <c r="N564" s="197"/>
      <c r="O564" s="66"/>
      <c r="P564" s="66"/>
      <c r="Q564" s="66"/>
      <c r="R564" s="66"/>
      <c r="S564" s="66"/>
      <c r="T564" s="67"/>
      <c r="U564" s="36"/>
      <c r="V564" s="36"/>
      <c r="W564" s="36"/>
      <c r="X564" s="36"/>
      <c r="Y564" s="36"/>
      <c r="Z564" s="36"/>
      <c r="AA564" s="36"/>
      <c r="AB564" s="36"/>
      <c r="AC564" s="36"/>
      <c r="AD564" s="36"/>
      <c r="AE564" s="36"/>
      <c r="AT564" s="19" t="s">
        <v>180</v>
      </c>
      <c r="AU564" s="19" t="s">
        <v>82</v>
      </c>
    </row>
    <row r="565" spans="1:65" s="2" customFormat="1" ht="11.25">
      <c r="A565" s="36"/>
      <c r="B565" s="37"/>
      <c r="C565" s="38"/>
      <c r="D565" s="198" t="s">
        <v>182</v>
      </c>
      <c r="E565" s="38"/>
      <c r="F565" s="199" t="s">
        <v>718</v>
      </c>
      <c r="G565" s="38"/>
      <c r="H565" s="38"/>
      <c r="I565" s="195"/>
      <c r="J565" s="38"/>
      <c r="K565" s="38"/>
      <c r="L565" s="41"/>
      <c r="M565" s="196"/>
      <c r="N565" s="197"/>
      <c r="O565" s="66"/>
      <c r="P565" s="66"/>
      <c r="Q565" s="66"/>
      <c r="R565" s="66"/>
      <c r="S565" s="66"/>
      <c r="T565" s="67"/>
      <c r="U565" s="36"/>
      <c r="V565" s="36"/>
      <c r="W565" s="36"/>
      <c r="X565" s="36"/>
      <c r="Y565" s="36"/>
      <c r="Z565" s="36"/>
      <c r="AA565" s="36"/>
      <c r="AB565" s="36"/>
      <c r="AC565" s="36"/>
      <c r="AD565" s="36"/>
      <c r="AE565" s="36"/>
      <c r="AT565" s="19" t="s">
        <v>182</v>
      </c>
      <c r="AU565" s="19" t="s">
        <v>82</v>
      </c>
    </row>
    <row r="566" spans="1:65" s="13" customFormat="1" ht="11.25">
      <c r="B566" s="200"/>
      <c r="C566" s="201"/>
      <c r="D566" s="193" t="s">
        <v>184</v>
      </c>
      <c r="E566" s="202" t="s">
        <v>19</v>
      </c>
      <c r="F566" s="203" t="s">
        <v>719</v>
      </c>
      <c r="G566" s="201"/>
      <c r="H566" s="202" t="s">
        <v>19</v>
      </c>
      <c r="I566" s="204"/>
      <c r="J566" s="201"/>
      <c r="K566" s="201"/>
      <c r="L566" s="205"/>
      <c r="M566" s="206"/>
      <c r="N566" s="207"/>
      <c r="O566" s="207"/>
      <c r="P566" s="207"/>
      <c r="Q566" s="207"/>
      <c r="R566" s="207"/>
      <c r="S566" s="207"/>
      <c r="T566" s="208"/>
      <c r="AT566" s="209" t="s">
        <v>184</v>
      </c>
      <c r="AU566" s="209" t="s">
        <v>82</v>
      </c>
      <c r="AV566" s="13" t="s">
        <v>80</v>
      </c>
      <c r="AW566" s="13" t="s">
        <v>35</v>
      </c>
      <c r="AX566" s="13" t="s">
        <v>73</v>
      </c>
      <c r="AY566" s="209" t="s">
        <v>171</v>
      </c>
    </row>
    <row r="567" spans="1:65" s="14" customFormat="1" ht="11.25">
      <c r="B567" s="210"/>
      <c r="C567" s="211"/>
      <c r="D567" s="193" t="s">
        <v>184</v>
      </c>
      <c r="E567" s="212" t="s">
        <v>19</v>
      </c>
      <c r="F567" s="213" t="s">
        <v>720</v>
      </c>
      <c r="G567" s="211"/>
      <c r="H567" s="214">
        <v>7</v>
      </c>
      <c r="I567" s="215"/>
      <c r="J567" s="211"/>
      <c r="K567" s="211"/>
      <c r="L567" s="216"/>
      <c r="M567" s="217"/>
      <c r="N567" s="218"/>
      <c r="O567" s="218"/>
      <c r="P567" s="218"/>
      <c r="Q567" s="218"/>
      <c r="R567" s="218"/>
      <c r="S567" s="218"/>
      <c r="T567" s="219"/>
      <c r="AT567" s="220" t="s">
        <v>184</v>
      </c>
      <c r="AU567" s="220" t="s">
        <v>82</v>
      </c>
      <c r="AV567" s="14" t="s">
        <v>82</v>
      </c>
      <c r="AW567" s="14" t="s">
        <v>35</v>
      </c>
      <c r="AX567" s="14" t="s">
        <v>73</v>
      </c>
      <c r="AY567" s="220" t="s">
        <v>171</v>
      </c>
    </row>
    <row r="568" spans="1:65" s="15" customFormat="1" ht="11.25">
      <c r="B568" s="221"/>
      <c r="C568" s="222"/>
      <c r="D568" s="193" t="s">
        <v>184</v>
      </c>
      <c r="E568" s="223" t="s">
        <v>19</v>
      </c>
      <c r="F568" s="224" t="s">
        <v>189</v>
      </c>
      <c r="G568" s="222"/>
      <c r="H568" s="225">
        <v>7</v>
      </c>
      <c r="I568" s="226"/>
      <c r="J568" s="222"/>
      <c r="K568" s="222"/>
      <c r="L568" s="227"/>
      <c r="M568" s="228"/>
      <c r="N568" s="229"/>
      <c r="O568" s="229"/>
      <c r="P568" s="229"/>
      <c r="Q568" s="229"/>
      <c r="R568" s="229"/>
      <c r="S568" s="229"/>
      <c r="T568" s="230"/>
      <c r="AT568" s="231" t="s">
        <v>184</v>
      </c>
      <c r="AU568" s="231" t="s">
        <v>82</v>
      </c>
      <c r="AV568" s="15" t="s">
        <v>178</v>
      </c>
      <c r="AW568" s="15" t="s">
        <v>35</v>
      </c>
      <c r="AX568" s="15" t="s">
        <v>80</v>
      </c>
      <c r="AY568" s="231" t="s">
        <v>171</v>
      </c>
    </row>
    <row r="569" spans="1:65" s="12" customFormat="1" ht="22.9" customHeight="1">
      <c r="B569" s="164"/>
      <c r="C569" s="165"/>
      <c r="D569" s="166" t="s">
        <v>72</v>
      </c>
      <c r="E569" s="178" t="s">
        <v>721</v>
      </c>
      <c r="F569" s="178" t="s">
        <v>722</v>
      </c>
      <c r="G569" s="165"/>
      <c r="H569" s="165"/>
      <c r="I569" s="168"/>
      <c r="J569" s="179">
        <f>BK569</f>
        <v>0</v>
      </c>
      <c r="K569" s="165"/>
      <c r="L569" s="170"/>
      <c r="M569" s="171"/>
      <c r="N569" s="172"/>
      <c r="O569" s="172"/>
      <c r="P569" s="173">
        <f>SUM(P570:P595)</f>
        <v>0</v>
      </c>
      <c r="Q569" s="172"/>
      <c r="R569" s="173">
        <f>SUM(R570:R595)</f>
        <v>0</v>
      </c>
      <c r="S569" s="172"/>
      <c r="T569" s="174">
        <f>SUM(T570:T595)</f>
        <v>0</v>
      </c>
      <c r="AR569" s="175" t="s">
        <v>80</v>
      </c>
      <c r="AT569" s="176" t="s">
        <v>72</v>
      </c>
      <c r="AU569" s="176" t="s">
        <v>80</v>
      </c>
      <c r="AY569" s="175" t="s">
        <v>171</v>
      </c>
      <c r="BK569" s="177">
        <f>SUM(BK570:BK595)</f>
        <v>0</v>
      </c>
    </row>
    <row r="570" spans="1:65" s="2" customFormat="1" ht="24.2" customHeight="1">
      <c r="A570" s="36"/>
      <c r="B570" s="37"/>
      <c r="C570" s="180" t="s">
        <v>723</v>
      </c>
      <c r="D570" s="180" t="s">
        <v>173</v>
      </c>
      <c r="E570" s="181" t="s">
        <v>724</v>
      </c>
      <c r="F570" s="182" t="s">
        <v>725</v>
      </c>
      <c r="G570" s="183" t="s">
        <v>252</v>
      </c>
      <c r="H570" s="184">
        <v>37.473999999999997</v>
      </c>
      <c r="I570" s="185"/>
      <c r="J570" s="186">
        <f>ROUND(I570*H570,2)</f>
        <v>0</v>
      </c>
      <c r="K570" s="182" t="s">
        <v>177</v>
      </c>
      <c r="L570" s="41"/>
      <c r="M570" s="187" t="s">
        <v>19</v>
      </c>
      <c r="N570" s="188" t="s">
        <v>44</v>
      </c>
      <c r="O570" s="66"/>
      <c r="P570" s="189">
        <f>O570*H570</f>
        <v>0</v>
      </c>
      <c r="Q570" s="189">
        <v>0</v>
      </c>
      <c r="R570" s="189">
        <f>Q570*H570</f>
        <v>0</v>
      </c>
      <c r="S570" s="189">
        <v>0</v>
      </c>
      <c r="T570" s="190">
        <f>S570*H570</f>
        <v>0</v>
      </c>
      <c r="U570" s="36"/>
      <c r="V570" s="36"/>
      <c r="W570" s="36"/>
      <c r="X570" s="36"/>
      <c r="Y570" s="36"/>
      <c r="Z570" s="36"/>
      <c r="AA570" s="36"/>
      <c r="AB570" s="36"/>
      <c r="AC570" s="36"/>
      <c r="AD570" s="36"/>
      <c r="AE570" s="36"/>
      <c r="AR570" s="191" t="s">
        <v>178</v>
      </c>
      <c r="AT570" s="191" t="s">
        <v>173</v>
      </c>
      <c r="AU570" s="191" t="s">
        <v>82</v>
      </c>
      <c r="AY570" s="19" t="s">
        <v>171</v>
      </c>
      <c r="BE570" s="192">
        <f>IF(N570="základní",J570,0)</f>
        <v>0</v>
      </c>
      <c r="BF570" s="192">
        <f>IF(N570="snížená",J570,0)</f>
        <v>0</v>
      </c>
      <c r="BG570" s="192">
        <f>IF(N570="zákl. přenesená",J570,0)</f>
        <v>0</v>
      </c>
      <c r="BH570" s="192">
        <f>IF(N570="sníž. přenesená",J570,0)</f>
        <v>0</v>
      </c>
      <c r="BI570" s="192">
        <f>IF(N570="nulová",J570,0)</f>
        <v>0</v>
      </c>
      <c r="BJ570" s="19" t="s">
        <v>80</v>
      </c>
      <c r="BK570" s="192">
        <f>ROUND(I570*H570,2)</f>
        <v>0</v>
      </c>
      <c r="BL570" s="19" t="s">
        <v>178</v>
      </c>
      <c r="BM570" s="191" t="s">
        <v>726</v>
      </c>
    </row>
    <row r="571" spans="1:65" s="2" customFormat="1" ht="19.5">
      <c r="A571" s="36"/>
      <c r="B571" s="37"/>
      <c r="C571" s="38"/>
      <c r="D571" s="193" t="s">
        <v>180</v>
      </c>
      <c r="E571" s="38"/>
      <c r="F571" s="194" t="s">
        <v>727</v>
      </c>
      <c r="G571" s="38"/>
      <c r="H571" s="38"/>
      <c r="I571" s="195"/>
      <c r="J571" s="38"/>
      <c r="K571" s="38"/>
      <c r="L571" s="41"/>
      <c r="M571" s="196"/>
      <c r="N571" s="197"/>
      <c r="O571" s="66"/>
      <c r="P571" s="66"/>
      <c r="Q571" s="66"/>
      <c r="R571" s="66"/>
      <c r="S571" s="66"/>
      <c r="T571" s="67"/>
      <c r="U571" s="36"/>
      <c r="V571" s="36"/>
      <c r="W571" s="36"/>
      <c r="X571" s="36"/>
      <c r="Y571" s="36"/>
      <c r="Z571" s="36"/>
      <c r="AA571" s="36"/>
      <c r="AB571" s="36"/>
      <c r="AC571" s="36"/>
      <c r="AD571" s="36"/>
      <c r="AE571" s="36"/>
      <c r="AT571" s="19" t="s">
        <v>180</v>
      </c>
      <c r="AU571" s="19" t="s">
        <v>82</v>
      </c>
    </row>
    <row r="572" spans="1:65" s="2" customFormat="1" ht="11.25">
      <c r="A572" s="36"/>
      <c r="B572" s="37"/>
      <c r="C572" s="38"/>
      <c r="D572" s="198" t="s">
        <v>182</v>
      </c>
      <c r="E572" s="38"/>
      <c r="F572" s="199" t="s">
        <v>728</v>
      </c>
      <c r="G572" s="38"/>
      <c r="H572" s="38"/>
      <c r="I572" s="195"/>
      <c r="J572" s="38"/>
      <c r="K572" s="38"/>
      <c r="L572" s="41"/>
      <c r="M572" s="196"/>
      <c r="N572" s="197"/>
      <c r="O572" s="66"/>
      <c r="P572" s="66"/>
      <c r="Q572" s="66"/>
      <c r="R572" s="66"/>
      <c r="S572" s="66"/>
      <c r="T572" s="67"/>
      <c r="U572" s="36"/>
      <c r="V572" s="36"/>
      <c r="W572" s="36"/>
      <c r="X572" s="36"/>
      <c r="Y572" s="36"/>
      <c r="Z572" s="36"/>
      <c r="AA572" s="36"/>
      <c r="AB572" s="36"/>
      <c r="AC572" s="36"/>
      <c r="AD572" s="36"/>
      <c r="AE572" s="36"/>
      <c r="AT572" s="19" t="s">
        <v>182</v>
      </c>
      <c r="AU572" s="19" t="s">
        <v>82</v>
      </c>
    </row>
    <row r="573" spans="1:65" s="2" customFormat="1" ht="24.2" customHeight="1">
      <c r="A573" s="36"/>
      <c r="B573" s="37"/>
      <c r="C573" s="180" t="s">
        <v>729</v>
      </c>
      <c r="D573" s="180" t="s">
        <v>173</v>
      </c>
      <c r="E573" s="181" t="s">
        <v>730</v>
      </c>
      <c r="F573" s="182" t="s">
        <v>731</v>
      </c>
      <c r="G573" s="183" t="s">
        <v>252</v>
      </c>
      <c r="H573" s="184">
        <v>745.8</v>
      </c>
      <c r="I573" s="185"/>
      <c r="J573" s="186">
        <f>ROUND(I573*H573,2)</f>
        <v>0</v>
      </c>
      <c r="K573" s="182" t="s">
        <v>177</v>
      </c>
      <c r="L573" s="41"/>
      <c r="M573" s="187" t="s">
        <v>19</v>
      </c>
      <c r="N573" s="188" t="s">
        <v>44</v>
      </c>
      <c r="O573" s="66"/>
      <c r="P573" s="189">
        <f>O573*H573</f>
        <v>0</v>
      </c>
      <c r="Q573" s="189">
        <v>0</v>
      </c>
      <c r="R573" s="189">
        <f>Q573*H573</f>
        <v>0</v>
      </c>
      <c r="S573" s="189">
        <v>0</v>
      </c>
      <c r="T573" s="190">
        <f>S573*H573</f>
        <v>0</v>
      </c>
      <c r="U573" s="36"/>
      <c r="V573" s="36"/>
      <c r="W573" s="36"/>
      <c r="X573" s="36"/>
      <c r="Y573" s="36"/>
      <c r="Z573" s="36"/>
      <c r="AA573" s="36"/>
      <c r="AB573" s="36"/>
      <c r="AC573" s="36"/>
      <c r="AD573" s="36"/>
      <c r="AE573" s="36"/>
      <c r="AR573" s="191" t="s">
        <v>178</v>
      </c>
      <c r="AT573" s="191" t="s">
        <v>173</v>
      </c>
      <c r="AU573" s="191" t="s">
        <v>82</v>
      </c>
      <c r="AY573" s="19" t="s">
        <v>171</v>
      </c>
      <c r="BE573" s="192">
        <f>IF(N573="základní",J573,0)</f>
        <v>0</v>
      </c>
      <c r="BF573" s="192">
        <f>IF(N573="snížená",J573,0)</f>
        <v>0</v>
      </c>
      <c r="BG573" s="192">
        <f>IF(N573="zákl. přenesená",J573,0)</f>
        <v>0</v>
      </c>
      <c r="BH573" s="192">
        <f>IF(N573="sníž. přenesená",J573,0)</f>
        <v>0</v>
      </c>
      <c r="BI573" s="192">
        <f>IF(N573="nulová",J573,0)</f>
        <v>0</v>
      </c>
      <c r="BJ573" s="19" t="s">
        <v>80</v>
      </c>
      <c r="BK573" s="192">
        <f>ROUND(I573*H573,2)</f>
        <v>0</v>
      </c>
      <c r="BL573" s="19" t="s">
        <v>178</v>
      </c>
      <c r="BM573" s="191" t="s">
        <v>732</v>
      </c>
    </row>
    <row r="574" spans="1:65" s="2" customFormat="1" ht="29.25">
      <c r="A574" s="36"/>
      <c r="B574" s="37"/>
      <c r="C574" s="38"/>
      <c r="D574" s="193" t="s">
        <v>180</v>
      </c>
      <c r="E574" s="38"/>
      <c r="F574" s="194" t="s">
        <v>733</v>
      </c>
      <c r="G574" s="38"/>
      <c r="H574" s="38"/>
      <c r="I574" s="195"/>
      <c r="J574" s="38"/>
      <c r="K574" s="38"/>
      <c r="L574" s="41"/>
      <c r="M574" s="196"/>
      <c r="N574" s="197"/>
      <c r="O574" s="66"/>
      <c r="P574" s="66"/>
      <c r="Q574" s="66"/>
      <c r="R574" s="66"/>
      <c r="S574" s="66"/>
      <c r="T574" s="67"/>
      <c r="U574" s="36"/>
      <c r="V574" s="36"/>
      <c r="W574" s="36"/>
      <c r="X574" s="36"/>
      <c r="Y574" s="36"/>
      <c r="Z574" s="36"/>
      <c r="AA574" s="36"/>
      <c r="AB574" s="36"/>
      <c r="AC574" s="36"/>
      <c r="AD574" s="36"/>
      <c r="AE574" s="36"/>
      <c r="AT574" s="19" t="s">
        <v>180</v>
      </c>
      <c r="AU574" s="19" t="s">
        <v>82</v>
      </c>
    </row>
    <row r="575" spans="1:65" s="2" customFormat="1" ht="11.25">
      <c r="A575" s="36"/>
      <c r="B575" s="37"/>
      <c r="C575" s="38"/>
      <c r="D575" s="198" t="s">
        <v>182</v>
      </c>
      <c r="E575" s="38"/>
      <c r="F575" s="199" t="s">
        <v>734</v>
      </c>
      <c r="G575" s="38"/>
      <c r="H575" s="38"/>
      <c r="I575" s="195"/>
      <c r="J575" s="38"/>
      <c r="K575" s="38"/>
      <c r="L575" s="41"/>
      <c r="M575" s="196"/>
      <c r="N575" s="197"/>
      <c r="O575" s="66"/>
      <c r="P575" s="66"/>
      <c r="Q575" s="66"/>
      <c r="R575" s="66"/>
      <c r="S575" s="66"/>
      <c r="T575" s="67"/>
      <c r="U575" s="36"/>
      <c r="V575" s="36"/>
      <c r="W575" s="36"/>
      <c r="X575" s="36"/>
      <c r="Y575" s="36"/>
      <c r="Z575" s="36"/>
      <c r="AA575" s="36"/>
      <c r="AB575" s="36"/>
      <c r="AC575" s="36"/>
      <c r="AD575" s="36"/>
      <c r="AE575" s="36"/>
      <c r="AT575" s="19" t="s">
        <v>182</v>
      </c>
      <c r="AU575" s="19" t="s">
        <v>82</v>
      </c>
    </row>
    <row r="576" spans="1:65" s="14" customFormat="1" ht="11.25">
      <c r="B576" s="210"/>
      <c r="C576" s="211"/>
      <c r="D576" s="193" t="s">
        <v>184</v>
      </c>
      <c r="E576" s="212" t="s">
        <v>19</v>
      </c>
      <c r="F576" s="213" t="s">
        <v>735</v>
      </c>
      <c r="G576" s="211"/>
      <c r="H576" s="214">
        <v>745.8</v>
      </c>
      <c r="I576" s="215"/>
      <c r="J576" s="211"/>
      <c r="K576" s="211"/>
      <c r="L576" s="216"/>
      <c r="M576" s="217"/>
      <c r="N576" s="218"/>
      <c r="O576" s="218"/>
      <c r="P576" s="218"/>
      <c r="Q576" s="218"/>
      <c r="R576" s="218"/>
      <c r="S576" s="218"/>
      <c r="T576" s="219"/>
      <c r="AT576" s="220" t="s">
        <v>184</v>
      </c>
      <c r="AU576" s="220" t="s">
        <v>82</v>
      </c>
      <c r="AV576" s="14" t="s">
        <v>82</v>
      </c>
      <c r="AW576" s="14" t="s">
        <v>35</v>
      </c>
      <c r="AX576" s="14" t="s">
        <v>73</v>
      </c>
      <c r="AY576" s="220" t="s">
        <v>171</v>
      </c>
    </row>
    <row r="577" spans="1:65" s="15" customFormat="1" ht="11.25">
      <c r="B577" s="221"/>
      <c r="C577" s="222"/>
      <c r="D577" s="193" t="s">
        <v>184</v>
      </c>
      <c r="E577" s="223" t="s">
        <v>19</v>
      </c>
      <c r="F577" s="224" t="s">
        <v>189</v>
      </c>
      <c r="G577" s="222"/>
      <c r="H577" s="225">
        <v>745.8</v>
      </c>
      <c r="I577" s="226"/>
      <c r="J577" s="222"/>
      <c r="K577" s="222"/>
      <c r="L577" s="227"/>
      <c r="M577" s="228"/>
      <c r="N577" s="229"/>
      <c r="O577" s="229"/>
      <c r="P577" s="229"/>
      <c r="Q577" s="229"/>
      <c r="R577" s="229"/>
      <c r="S577" s="229"/>
      <c r="T577" s="230"/>
      <c r="AT577" s="231" t="s">
        <v>184</v>
      </c>
      <c r="AU577" s="231" t="s">
        <v>82</v>
      </c>
      <c r="AV577" s="15" t="s">
        <v>178</v>
      </c>
      <c r="AW577" s="15" t="s">
        <v>35</v>
      </c>
      <c r="AX577" s="15" t="s">
        <v>80</v>
      </c>
      <c r="AY577" s="231" t="s">
        <v>171</v>
      </c>
    </row>
    <row r="578" spans="1:65" s="2" customFormat="1" ht="33" customHeight="1">
      <c r="A578" s="36"/>
      <c r="B578" s="37"/>
      <c r="C578" s="180" t="s">
        <v>736</v>
      </c>
      <c r="D578" s="180" t="s">
        <v>173</v>
      </c>
      <c r="E578" s="181" t="s">
        <v>737</v>
      </c>
      <c r="F578" s="182" t="s">
        <v>738</v>
      </c>
      <c r="G578" s="183" t="s">
        <v>252</v>
      </c>
      <c r="H578" s="184">
        <v>35.651000000000003</v>
      </c>
      <c r="I578" s="185"/>
      <c r="J578" s="186">
        <f>ROUND(I578*H578,2)</f>
        <v>0</v>
      </c>
      <c r="K578" s="182" t="s">
        <v>177</v>
      </c>
      <c r="L578" s="41"/>
      <c r="M578" s="187" t="s">
        <v>19</v>
      </c>
      <c r="N578" s="188" t="s">
        <v>44</v>
      </c>
      <c r="O578" s="66"/>
      <c r="P578" s="189">
        <f>O578*H578</f>
        <v>0</v>
      </c>
      <c r="Q578" s="189">
        <v>0</v>
      </c>
      <c r="R578" s="189">
        <f>Q578*H578</f>
        <v>0</v>
      </c>
      <c r="S578" s="189">
        <v>0</v>
      </c>
      <c r="T578" s="190">
        <f>S578*H578</f>
        <v>0</v>
      </c>
      <c r="U578" s="36"/>
      <c r="V578" s="36"/>
      <c r="W578" s="36"/>
      <c r="X578" s="36"/>
      <c r="Y578" s="36"/>
      <c r="Z578" s="36"/>
      <c r="AA578" s="36"/>
      <c r="AB578" s="36"/>
      <c r="AC578" s="36"/>
      <c r="AD578" s="36"/>
      <c r="AE578" s="36"/>
      <c r="AR578" s="191" t="s">
        <v>178</v>
      </c>
      <c r="AT578" s="191" t="s">
        <v>173</v>
      </c>
      <c r="AU578" s="191" t="s">
        <v>82</v>
      </c>
      <c r="AY578" s="19" t="s">
        <v>171</v>
      </c>
      <c r="BE578" s="192">
        <f>IF(N578="základní",J578,0)</f>
        <v>0</v>
      </c>
      <c r="BF578" s="192">
        <f>IF(N578="snížená",J578,0)</f>
        <v>0</v>
      </c>
      <c r="BG578" s="192">
        <f>IF(N578="zákl. přenesená",J578,0)</f>
        <v>0</v>
      </c>
      <c r="BH578" s="192">
        <f>IF(N578="sníž. přenesená",J578,0)</f>
        <v>0</v>
      </c>
      <c r="BI578" s="192">
        <f>IF(N578="nulová",J578,0)</f>
        <v>0</v>
      </c>
      <c r="BJ578" s="19" t="s">
        <v>80</v>
      </c>
      <c r="BK578" s="192">
        <f>ROUND(I578*H578,2)</f>
        <v>0</v>
      </c>
      <c r="BL578" s="19" t="s">
        <v>178</v>
      </c>
      <c r="BM578" s="191" t="s">
        <v>739</v>
      </c>
    </row>
    <row r="579" spans="1:65" s="2" customFormat="1" ht="29.25">
      <c r="A579" s="36"/>
      <c r="B579" s="37"/>
      <c r="C579" s="38"/>
      <c r="D579" s="193" t="s">
        <v>180</v>
      </c>
      <c r="E579" s="38"/>
      <c r="F579" s="194" t="s">
        <v>740</v>
      </c>
      <c r="G579" s="38"/>
      <c r="H579" s="38"/>
      <c r="I579" s="195"/>
      <c r="J579" s="38"/>
      <c r="K579" s="38"/>
      <c r="L579" s="41"/>
      <c r="M579" s="196"/>
      <c r="N579" s="197"/>
      <c r="O579" s="66"/>
      <c r="P579" s="66"/>
      <c r="Q579" s="66"/>
      <c r="R579" s="66"/>
      <c r="S579" s="66"/>
      <c r="T579" s="67"/>
      <c r="U579" s="36"/>
      <c r="V579" s="36"/>
      <c r="W579" s="36"/>
      <c r="X579" s="36"/>
      <c r="Y579" s="36"/>
      <c r="Z579" s="36"/>
      <c r="AA579" s="36"/>
      <c r="AB579" s="36"/>
      <c r="AC579" s="36"/>
      <c r="AD579" s="36"/>
      <c r="AE579" s="36"/>
      <c r="AT579" s="19" t="s">
        <v>180</v>
      </c>
      <c r="AU579" s="19" t="s">
        <v>82</v>
      </c>
    </row>
    <row r="580" spans="1:65" s="2" customFormat="1" ht="11.25">
      <c r="A580" s="36"/>
      <c r="B580" s="37"/>
      <c r="C580" s="38"/>
      <c r="D580" s="198" t="s">
        <v>182</v>
      </c>
      <c r="E580" s="38"/>
      <c r="F580" s="199" t="s">
        <v>741</v>
      </c>
      <c r="G580" s="38"/>
      <c r="H580" s="38"/>
      <c r="I580" s="195"/>
      <c r="J580" s="38"/>
      <c r="K580" s="38"/>
      <c r="L580" s="41"/>
      <c r="M580" s="196"/>
      <c r="N580" s="197"/>
      <c r="O580" s="66"/>
      <c r="P580" s="66"/>
      <c r="Q580" s="66"/>
      <c r="R580" s="66"/>
      <c r="S580" s="66"/>
      <c r="T580" s="67"/>
      <c r="U580" s="36"/>
      <c r="V580" s="36"/>
      <c r="W580" s="36"/>
      <c r="X580" s="36"/>
      <c r="Y580" s="36"/>
      <c r="Z580" s="36"/>
      <c r="AA580" s="36"/>
      <c r="AB580" s="36"/>
      <c r="AC580" s="36"/>
      <c r="AD580" s="36"/>
      <c r="AE580" s="36"/>
      <c r="AT580" s="19" t="s">
        <v>182</v>
      </c>
      <c r="AU580" s="19" t="s">
        <v>82</v>
      </c>
    </row>
    <row r="581" spans="1:65" s="2" customFormat="1" ht="37.9" customHeight="1">
      <c r="A581" s="36"/>
      <c r="B581" s="37"/>
      <c r="C581" s="180" t="s">
        <v>742</v>
      </c>
      <c r="D581" s="180" t="s">
        <v>173</v>
      </c>
      <c r="E581" s="181" t="s">
        <v>743</v>
      </c>
      <c r="F581" s="182" t="s">
        <v>744</v>
      </c>
      <c r="G581" s="183" t="s">
        <v>252</v>
      </c>
      <c r="H581" s="184">
        <v>1.639</v>
      </c>
      <c r="I581" s="185"/>
      <c r="J581" s="186">
        <f>ROUND(I581*H581,2)</f>
        <v>0</v>
      </c>
      <c r="K581" s="182" t="s">
        <v>177</v>
      </c>
      <c r="L581" s="41"/>
      <c r="M581" s="187" t="s">
        <v>19</v>
      </c>
      <c r="N581" s="188" t="s">
        <v>44</v>
      </c>
      <c r="O581" s="66"/>
      <c r="P581" s="189">
        <f>O581*H581</f>
        <v>0</v>
      </c>
      <c r="Q581" s="189">
        <v>0</v>
      </c>
      <c r="R581" s="189">
        <f>Q581*H581</f>
        <v>0</v>
      </c>
      <c r="S581" s="189">
        <v>0</v>
      </c>
      <c r="T581" s="190">
        <f>S581*H581</f>
        <v>0</v>
      </c>
      <c r="U581" s="36"/>
      <c r="V581" s="36"/>
      <c r="W581" s="36"/>
      <c r="X581" s="36"/>
      <c r="Y581" s="36"/>
      <c r="Z581" s="36"/>
      <c r="AA581" s="36"/>
      <c r="AB581" s="36"/>
      <c r="AC581" s="36"/>
      <c r="AD581" s="36"/>
      <c r="AE581" s="36"/>
      <c r="AR581" s="191" t="s">
        <v>178</v>
      </c>
      <c r="AT581" s="191" t="s">
        <v>173</v>
      </c>
      <c r="AU581" s="191" t="s">
        <v>82</v>
      </c>
      <c r="AY581" s="19" t="s">
        <v>171</v>
      </c>
      <c r="BE581" s="192">
        <f>IF(N581="základní",J581,0)</f>
        <v>0</v>
      </c>
      <c r="BF581" s="192">
        <f>IF(N581="snížená",J581,0)</f>
        <v>0</v>
      </c>
      <c r="BG581" s="192">
        <f>IF(N581="zákl. přenesená",J581,0)</f>
        <v>0</v>
      </c>
      <c r="BH581" s="192">
        <f>IF(N581="sníž. přenesená",J581,0)</f>
        <v>0</v>
      </c>
      <c r="BI581" s="192">
        <f>IF(N581="nulová",J581,0)</f>
        <v>0</v>
      </c>
      <c r="BJ581" s="19" t="s">
        <v>80</v>
      </c>
      <c r="BK581" s="192">
        <f>ROUND(I581*H581,2)</f>
        <v>0</v>
      </c>
      <c r="BL581" s="19" t="s">
        <v>178</v>
      </c>
      <c r="BM581" s="191" t="s">
        <v>745</v>
      </c>
    </row>
    <row r="582" spans="1:65" s="2" customFormat="1" ht="29.25">
      <c r="A582" s="36"/>
      <c r="B582" s="37"/>
      <c r="C582" s="38"/>
      <c r="D582" s="193" t="s">
        <v>180</v>
      </c>
      <c r="E582" s="38"/>
      <c r="F582" s="194" t="s">
        <v>746</v>
      </c>
      <c r="G582" s="38"/>
      <c r="H582" s="38"/>
      <c r="I582" s="195"/>
      <c r="J582" s="38"/>
      <c r="K582" s="38"/>
      <c r="L582" s="41"/>
      <c r="M582" s="196"/>
      <c r="N582" s="197"/>
      <c r="O582" s="66"/>
      <c r="P582" s="66"/>
      <c r="Q582" s="66"/>
      <c r="R582" s="66"/>
      <c r="S582" s="66"/>
      <c r="T582" s="67"/>
      <c r="U582" s="36"/>
      <c r="V582" s="36"/>
      <c r="W582" s="36"/>
      <c r="X582" s="36"/>
      <c r="Y582" s="36"/>
      <c r="Z582" s="36"/>
      <c r="AA582" s="36"/>
      <c r="AB582" s="36"/>
      <c r="AC582" s="36"/>
      <c r="AD582" s="36"/>
      <c r="AE582" s="36"/>
      <c r="AT582" s="19" t="s">
        <v>180</v>
      </c>
      <c r="AU582" s="19" t="s">
        <v>82</v>
      </c>
    </row>
    <row r="583" spans="1:65" s="2" customFormat="1" ht="11.25">
      <c r="A583" s="36"/>
      <c r="B583" s="37"/>
      <c r="C583" s="38"/>
      <c r="D583" s="198" t="s">
        <v>182</v>
      </c>
      <c r="E583" s="38"/>
      <c r="F583" s="199" t="s">
        <v>747</v>
      </c>
      <c r="G583" s="38"/>
      <c r="H583" s="38"/>
      <c r="I583" s="195"/>
      <c r="J583" s="38"/>
      <c r="K583" s="38"/>
      <c r="L583" s="41"/>
      <c r="M583" s="196"/>
      <c r="N583" s="197"/>
      <c r="O583" s="66"/>
      <c r="P583" s="66"/>
      <c r="Q583" s="66"/>
      <c r="R583" s="66"/>
      <c r="S583" s="66"/>
      <c r="T583" s="67"/>
      <c r="U583" s="36"/>
      <c r="V583" s="36"/>
      <c r="W583" s="36"/>
      <c r="X583" s="36"/>
      <c r="Y583" s="36"/>
      <c r="Z583" s="36"/>
      <c r="AA583" s="36"/>
      <c r="AB583" s="36"/>
      <c r="AC583" s="36"/>
      <c r="AD583" s="36"/>
      <c r="AE583" s="36"/>
      <c r="AT583" s="19" t="s">
        <v>182</v>
      </c>
      <c r="AU583" s="19" t="s">
        <v>82</v>
      </c>
    </row>
    <row r="584" spans="1:65" s="2" customFormat="1" ht="24.2" customHeight="1">
      <c r="A584" s="36"/>
      <c r="B584" s="37"/>
      <c r="C584" s="180" t="s">
        <v>748</v>
      </c>
      <c r="D584" s="180" t="s">
        <v>173</v>
      </c>
      <c r="E584" s="181" t="s">
        <v>749</v>
      </c>
      <c r="F584" s="182" t="s">
        <v>750</v>
      </c>
      <c r="G584" s="183" t="s">
        <v>252</v>
      </c>
      <c r="H584" s="184">
        <v>37.29</v>
      </c>
      <c r="I584" s="185"/>
      <c r="J584" s="186">
        <f>ROUND(I584*H584,2)</f>
        <v>0</v>
      </c>
      <c r="K584" s="182" t="s">
        <v>177</v>
      </c>
      <c r="L584" s="41"/>
      <c r="M584" s="187" t="s">
        <v>19</v>
      </c>
      <c r="N584" s="188" t="s">
        <v>44</v>
      </c>
      <c r="O584" s="66"/>
      <c r="P584" s="189">
        <f>O584*H584</f>
        <v>0</v>
      </c>
      <c r="Q584" s="189">
        <v>0</v>
      </c>
      <c r="R584" s="189">
        <f>Q584*H584</f>
        <v>0</v>
      </c>
      <c r="S584" s="189">
        <v>0</v>
      </c>
      <c r="T584" s="190">
        <f>S584*H584</f>
        <v>0</v>
      </c>
      <c r="U584" s="36"/>
      <c r="V584" s="36"/>
      <c r="W584" s="36"/>
      <c r="X584" s="36"/>
      <c r="Y584" s="36"/>
      <c r="Z584" s="36"/>
      <c r="AA584" s="36"/>
      <c r="AB584" s="36"/>
      <c r="AC584" s="36"/>
      <c r="AD584" s="36"/>
      <c r="AE584" s="36"/>
      <c r="AR584" s="191" t="s">
        <v>178</v>
      </c>
      <c r="AT584" s="191" t="s">
        <v>173</v>
      </c>
      <c r="AU584" s="191" t="s">
        <v>82</v>
      </c>
      <c r="AY584" s="19" t="s">
        <v>171</v>
      </c>
      <c r="BE584" s="192">
        <f>IF(N584="základní",J584,0)</f>
        <v>0</v>
      </c>
      <c r="BF584" s="192">
        <f>IF(N584="snížená",J584,0)</f>
        <v>0</v>
      </c>
      <c r="BG584" s="192">
        <f>IF(N584="zákl. přenesená",J584,0)</f>
        <v>0</v>
      </c>
      <c r="BH584" s="192">
        <f>IF(N584="sníž. přenesená",J584,0)</f>
        <v>0</v>
      </c>
      <c r="BI584" s="192">
        <f>IF(N584="nulová",J584,0)</f>
        <v>0</v>
      </c>
      <c r="BJ584" s="19" t="s">
        <v>80</v>
      </c>
      <c r="BK584" s="192">
        <f>ROUND(I584*H584,2)</f>
        <v>0</v>
      </c>
      <c r="BL584" s="19" t="s">
        <v>178</v>
      </c>
      <c r="BM584" s="191" t="s">
        <v>751</v>
      </c>
    </row>
    <row r="585" spans="1:65" s="2" customFormat="1" ht="29.25">
      <c r="A585" s="36"/>
      <c r="B585" s="37"/>
      <c r="C585" s="38"/>
      <c r="D585" s="193" t="s">
        <v>180</v>
      </c>
      <c r="E585" s="38"/>
      <c r="F585" s="194" t="s">
        <v>752</v>
      </c>
      <c r="G585" s="38"/>
      <c r="H585" s="38"/>
      <c r="I585" s="195"/>
      <c r="J585" s="38"/>
      <c r="K585" s="38"/>
      <c r="L585" s="41"/>
      <c r="M585" s="196"/>
      <c r="N585" s="197"/>
      <c r="O585" s="66"/>
      <c r="P585" s="66"/>
      <c r="Q585" s="66"/>
      <c r="R585" s="66"/>
      <c r="S585" s="66"/>
      <c r="T585" s="67"/>
      <c r="U585" s="36"/>
      <c r="V585" s="36"/>
      <c r="W585" s="36"/>
      <c r="X585" s="36"/>
      <c r="Y585" s="36"/>
      <c r="Z585" s="36"/>
      <c r="AA585" s="36"/>
      <c r="AB585" s="36"/>
      <c r="AC585" s="36"/>
      <c r="AD585" s="36"/>
      <c r="AE585" s="36"/>
      <c r="AT585" s="19" t="s">
        <v>180</v>
      </c>
      <c r="AU585" s="19" t="s">
        <v>82</v>
      </c>
    </row>
    <row r="586" spans="1:65" s="2" customFormat="1" ht="11.25">
      <c r="A586" s="36"/>
      <c r="B586" s="37"/>
      <c r="C586" s="38"/>
      <c r="D586" s="198" t="s">
        <v>182</v>
      </c>
      <c r="E586" s="38"/>
      <c r="F586" s="199" t="s">
        <v>753</v>
      </c>
      <c r="G586" s="38"/>
      <c r="H586" s="38"/>
      <c r="I586" s="195"/>
      <c r="J586" s="38"/>
      <c r="K586" s="38"/>
      <c r="L586" s="41"/>
      <c r="M586" s="196"/>
      <c r="N586" s="197"/>
      <c r="O586" s="66"/>
      <c r="P586" s="66"/>
      <c r="Q586" s="66"/>
      <c r="R586" s="66"/>
      <c r="S586" s="66"/>
      <c r="T586" s="67"/>
      <c r="U586" s="36"/>
      <c r="V586" s="36"/>
      <c r="W586" s="36"/>
      <c r="X586" s="36"/>
      <c r="Y586" s="36"/>
      <c r="Z586" s="36"/>
      <c r="AA586" s="36"/>
      <c r="AB586" s="36"/>
      <c r="AC586" s="36"/>
      <c r="AD586" s="36"/>
      <c r="AE586" s="36"/>
      <c r="AT586" s="19" t="s">
        <v>182</v>
      </c>
      <c r="AU586" s="19" t="s">
        <v>82</v>
      </c>
    </row>
    <row r="587" spans="1:65" s="2" customFormat="1" ht="24.2" customHeight="1">
      <c r="A587" s="36"/>
      <c r="B587" s="37"/>
      <c r="C587" s="180" t="s">
        <v>754</v>
      </c>
      <c r="D587" s="180" t="s">
        <v>173</v>
      </c>
      <c r="E587" s="181" t="s">
        <v>755</v>
      </c>
      <c r="F587" s="182" t="s">
        <v>756</v>
      </c>
      <c r="G587" s="183" t="s">
        <v>252</v>
      </c>
      <c r="H587" s="184">
        <v>111.87</v>
      </c>
      <c r="I587" s="185"/>
      <c r="J587" s="186">
        <f>ROUND(I587*H587,2)</f>
        <v>0</v>
      </c>
      <c r="K587" s="182" t="s">
        <v>177</v>
      </c>
      <c r="L587" s="41"/>
      <c r="M587" s="187" t="s">
        <v>19</v>
      </c>
      <c r="N587" s="188" t="s">
        <v>44</v>
      </c>
      <c r="O587" s="66"/>
      <c r="P587" s="189">
        <f>O587*H587</f>
        <v>0</v>
      </c>
      <c r="Q587" s="189">
        <v>0</v>
      </c>
      <c r="R587" s="189">
        <f>Q587*H587</f>
        <v>0</v>
      </c>
      <c r="S587" s="189">
        <v>0</v>
      </c>
      <c r="T587" s="190">
        <f>S587*H587</f>
        <v>0</v>
      </c>
      <c r="U587" s="36"/>
      <c r="V587" s="36"/>
      <c r="W587" s="36"/>
      <c r="X587" s="36"/>
      <c r="Y587" s="36"/>
      <c r="Z587" s="36"/>
      <c r="AA587" s="36"/>
      <c r="AB587" s="36"/>
      <c r="AC587" s="36"/>
      <c r="AD587" s="36"/>
      <c r="AE587" s="36"/>
      <c r="AR587" s="191" t="s">
        <v>178</v>
      </c>
      <c r="AT587" s="191" t="s">
        <v>173</v>
      </c>
      <c r="AU587" s="191" t="s">
        <v>82</v>
      </c>
      <c r="AY587" s="19" t="s">
        <v>171</v>
      </c>
      <c r="BE587" s="192">
        <f>IF(N587="základní",J587,0)</f>
        <v>0</v>
      </c>
      <c r="BF587" s="192">
        <f>IF(N587="snížená",J587,0)</f>
        <v>0</v>
      </c>
      <c r="BG587" s="192">
        <f>IF(N587="zákl. přenesená",J587,0)</f>
        <v>0</v>
      </c>
      <c r="BH587" s="192">
        <f>IF(N587="sníž. přenesená",J587,0)</f>
        <v>0</v>
      </c>
      <c r="BI587" s="192">
        <f>IF(N587="nulová",J587,0)</f>
        <v>0</v>
      </c>
      <c r="BJ587" s="19" t="s">
        <v>80</v>
      </c>
      <c r="BK587" s="192">
        <f>ROUND(I587*H587,2)</f>
        <v>0</v>
      </c>
      <c r="BL587" s="19" t="s">
        <v>178</v>
      </c>
      <c r="BM587" s="191" t="s">
        <v>757</v>
      </c>
    </row>
    <row r="588" spans="1:65" s="2" customFormat="1" ht="39">
      <c r="A588" s="36"/>
      <c r="B588" s="37"/>
      <c r="C588" s="38"/>
      <c r="D588" s="193" t="s">
        <v>180</v>
      </c>
      <c r="E588" s="38"/>
      <c r="F588" s="194" t="s">
        <v>758</v>
      </c>
      <c r="G588" s="38"/>
      <c r="H588" s="38"/>
      <c r="I588" s="195"/>
      <c r="J588" s="38"/>
      <c r="K588" s="38"/>
      <c r="L588" s="41"/>
      <c r="M588" s="196"/>
      <c r="N588" s="197"/>
      <c r="O588" s="66"/>
      <c r="P588" s="66"/>
      <c r="Q588" s="66"/>
      <c r="R588" s="66"/>
      <c r="S588" s="66"/>
      <c r="T588" s="67"/>
      <c r="U588" s="36"/>
      <c r="V588" s="36"/>
      <c r="W588" s="36"/>
      <c r="X588" s="36"/>
      <c r="Y588" s="36"/>
      <c r="Z588" s="36"/>
      <c r="AA588" s="36"/>
      <c r="AB588" s="36"/>
      <c r="AC588" s="36"/>
      <c r="AD588" s="36"/>
      <c r="AE588" s="36"/>
      <c r="AT588" s="19" t="s">
        <v>180</v>
      </c>
      <c r="AU588" s="19" t="s">
        <v>82</v>
      </c>
    </row>
    <row r="589" spans="1:65" s="2" customFormat="1" ht="11.25">
      <c r="A589" s="36"/>
      <c r="B589" s="37"/>
      <c r="C589" s="38"/>
      <c r="D589" s="198" t="s">
        <v>182</v>
      </c>
      <c r="E589" s="38"/>
      <c r="F589" s="199" t="s">
        <v>759</v>
      </c>
      <c r="G589" s="38"/>
      <c r="H589" s="38"/>
      <c r="I589" s="195"/>
      <c r="J589" s="38"/>
      <c r="K589" s="38"/>
      <c r="L589" s="41"/>
      <c r="M589" s="196"/>
      <c r="N589" s="197"/>
      <c r="O589" s="66"/>
      <c r="P589" s="66"/>
      <c r="Q589" s="66"/>
      <c r="R589" s="66"/>
      <c r="S589" s="66"/>
      <c r="T589" s="67"/>
      <c r="U589" s="36"/>
      <c r="V589" s="36"/>
      <c r="W589" s="36"/>
      <c r="X589" s="36"/>
      <c r="Y589" s="36"/>
      <c r="Z589" s="36"/>
      <c r="AA589" s="36"/>
      <c r="AB589" s="36"/>
      <c r="AC589" s="36"/>
      <c r="AD589" s="36"/>
      <c r="AE589" s="36"/>
      <c r="AT589" s="19" t="s">
        <v>182</v>
      </c>
      <c r="AU589" s="19" t="s">
        <v>82</v>
      </c>
    </row>
    <row r="590" spans="1:65" s="13" customFormat="1" ht="11.25">
      <c r="B590" s="200"/>
      <c r="C590" s="201"/>
      <c r="D590" s="193" t="s">
        <v>184</v>
      </c>
      <c r="E590" s="202" t="s">
        <v>19</v>
      </c>
      <c r="F590" s="203" t="s">
        <v>760</v>
      </c>
      <c r="G590" s="201"/>
      <c r="H590" s="202" t="s">
        <v>19</v>
      </c>
      <c r="I590" s="204"/>
      <c r="J590" s="201"/>
      <c r="K590" s="201"/>
      <c r="L590" s="205"/>
      <c r="M590" s="206"/>
      <c r="N590" s="207"/>
      <c r="O590" s="207"/>
      <c r="P590" s="207"/>
      <c r="Q590" s="207"/>
      <c r="R590" s="207"/>
      <c r="S590" s="207"/>
      <c r="T590" s="208"/>
      <c r="AT590" s="209" t="s">
        <v>184</v>
      </c>
      <c r="AU590" s="209" t="s">
        <v>82</v>
      </c>
      <c r="AV590" s="13" t="s">
        <v>80</v>
      </c>
      <c r="AW590" s="13" t="s">
        <v>35</v>
      </c>
      <c r="AX590" s="13" t="s">
        <v>73</v>
      </c>
      <c r="AY590" s="209" t="s">
        <v>171</v>
      </c>
    </row>
    <row r="591" spans="1:65" s="14" customFormat="1" ht="11.25">
      <c r="B591" s="210"/>
      <c r="C591" s="211"/>
      <c r="D591" s="193" t="s">
        <v>184</v>
      </c>
      <c r="E591" s="212" t="s">
        <v>19</v>
      </c>
      <c r="F591" s="213" t="s">
        <v>761</v>
      </c>
      <c r="G591" s="211"/>
      <c r="H591" s="214">
        <v>111.87</v>
      </c>
      <c r="I591" s="215"/>
      <c r="J591" s="211"/>
      <c r="K591" s="211"/>
      <c r="L591" s="216"/>
      <c r="M591" s="217"/>
      <c r="N591" s="218"/>
      <c r="O591" s="218"/>
      <c r="P591" s="218"/>
      <c r="Q591" s="218"/>
      <c r="R591" s="218"/>
      <c r="S591" s="218"/>
      <c r="T591" s="219"/>
      <c r="AT591" s="220" t="s">
        <v>184</v>
      </c>
      <c r="AU591" s="220" t="s">
        <v>82</v>
      </c>
      <c r="AV591" s="14" t="s">
        <v>82</v>
      </c>
      <c r="AW591" s="14" t="s">
        <v>35</v>
      </c>
      <c r="AX591" s="14" t="s">
        <v>73</v>
      </c>
      <c r="AY591" s="220" t="s">
        <v>171</v>
      </c>
    </row>
    <row r="592" spans="1:65" s="15" customFormat="1" ht="11.25">
      <c r="B592" s="221"/>
      <c r="C592" s="222"/>
      <c r="D592" s="193" t="s">
        <v>184</v>
      </c>
      <c r="E592" s="223" t="s">
        <v>19</v>
      </c>
      <c r="F592" s="224" t="s">
        <v>189</v>
      </c>
      <c r="G592" s="222"/>
      <c r="H592" s="225">
        <v>111.87</v>
      </c>
      <c r="I592" s="226"/>
      <c r="J592" s="222"/>
      <c r="K592" s="222"/>
      <c r="L592" s="227"/>
      <c r="M592" s="228"/>
      <c r="N592" s="229"/>
      <c r="O592" s="229"/>
      <c r="P592" s="229"/>
      <c r="Q592" s="229"/>
      <c r="R592" s="229"/>
      <c r="S592" s="229"/>
      <c r="T592" s="230"/>
      <c r="AT592" s="231" t="s">
        <v>184</v>
      </c>
      <c r="AU592" s="231" t="s">
        <v>82</v>
      </c>
      <c r="AV592" s="15" t="s">
        <v>178</v>
      </c>
      <c r="AW592" s="15" t="s">
        <v>35</v>
      </c>
      <c r="AX592" s="15" t="s">
        <v>80</v>
      </c>
      <c r="AY592" s="231" t="s">
        <v>171</v>
      </c>
    </row>
    <row r="593" spans="1:65" s="2" customFormat="1" ht="24.2" customHeight="1">
      <c r="A593" s="36"/>
      <c r="B593" s="37"/>
      <c r="C593" s="180" t="s">
        <v>762</v>
      </c>
      <c r="D593" s="180" t="s">
        <v>173</v>
      </c>
      <c r="E593" s="181" t="s">
        <v>763</v>
      </c>
      <c r="F593" s="182" t="s">
        <v>764</v>
      </c>
      <c r="G593" s="183" t="s">
        <v>252</v>
      </c>
      <c r="H593" s="184">
        <v>37.29</v>
      </c>
      <c r="I593" s="185"/>
      <c r="J593" s="186">
        <f>ROUND(I593*H593,2)</f>
        <v>0</v>
      </c>
      <c r="K593" s="182" t="s">
        <v>177</v>
      </c>
      <c r="L593" s="41"/>
      <c r="M593" s="187" t="s">
        <v>19</v>
      </c>
      <c r="N593" s="188" t="s">
        <v>44</v>
      </c>
      <c r="O593" s="66"/>
      <c r="P593" s="189">
        <f>O593*H593</f>
        <v>0</v>
      </c>
      <c r="Q593" s="189">
        <v>0</v>
      </c>
      <c r="R593" s="189">
        <f>Q593*H593</f>
        <v>0</v>
      </c>
      <c r="S593" s="189">
        <v>0</v>
      </c>
      <c r="T593" s="190">
        <f>S593*H593</f>
        <v>0</v>
      </c>
      <c r="U593" s="36"/>
      <c r="V593" s="36"/>
      <c r="W593" s="36"/>
      <c r="X593" s="36"/>
      <c r="Y593" s="36"/>
      <c r="Z593" s="36"/>
      <c r="AA593" s="36"/>
      <c r="AB593" s="36"/>
      <c r="AC593" s="36"/>
      <c r="AD593" s="36"/>
      <c r="AE593" s="36"/>
      <c r="AR593" s="191" t="s">
        <v>178</v>
      </c>
      <c r="AT593" s="191" t="s">
        <v>173</v>
      </c>
      <c r="AU593" s="191" t="s">
        <v>82</v>
      </c>
      <c r="AY593" s="19" t="s">
        <v>171</v>
      </c>
      <c r="BE593" s="192">
        <f>IF(N593="základní",J593,0)</f>
        <v>0</v>
      </c>
      <c r="BF593" s="192">
        <f>IF(N593="snížená",J593,0)</f>
        <v>0</v>
      </c>
      <c r="BG593" s="192">
        <f>IF(N593="zákl. přenesená",J593,0)</f>
        <v>0</v>
      </c>
      <c r="BH593" s="192">
        <f>IF(N593="sníž. přenesená",J593,0)</f>
        <v>0</v>
      </c>
      <c r="BI593" s="192">
        <f>IF(N593="nulová",J593,0)</f>
        <v>0</v>
      </c>
      <c r="BJ593" s="19" t="s">
        <v>80</v>
      </c>
      <c r="BK593" s="192">
        <f>ROUND(I593*H593,2)</f>
        <v>0</v>
      </c>
      <c r="BL593" s="19" t="s">
        <v>178</v>
      </c>
      <c r="BM593" s="191" t="s">
        <v>765</v>
      </c>
    </row>
    <row r="594" spans="1:65" s="2" customFormat="1" ht="19.5">
      <c r="A594" s="36"/>
      <c r="B594" s="37"/>
      <c r="C594" s="38"/>
      <c r="D594" s="193" t="s">
        <v>180</v>
      </c>
      <c r="E594" s="38"/>
      <c r="F594" s="194" t="s">
        <v>766</v>
      </c>
      <c r="G594" s="38"/>
      <c r="H594" s="38"/>
      <c r="I594" s="195"/>
      <c r="J594" s="38"/>
      <c r="K594" s="38"/>
      <c r="L594" s="41"/>
      <c r="M594" s="196"/>
      <c r="N594" s="197"/>
      <c r="O594" s="66"/>
      <c r="P594" s="66"/>
      <c r="Q594" s="66"/>
      <c r="R594" s="66"/>
      <c r="S594" s="66"/>
      <c r="T594" s="67"/>
      <c r="U594" s="36"/>
      <c r="V594" s="36"/>
      <c r="W594" s="36"/>
      <c r="X594" s="36"/>
      <c r="Y594" s="36"/>
      <c r="Z594" s="36"/>
      <c r="AA594" s="36"/>
      <c r="AB594" s="36"/>
      <c r="AC594" s="36"/>
      <c r="AD594" s="36"/>
      <c r="AE594" s="36"/>
      <c r="AT594" s="19" t="s">
        <v>180</v>
      </c>
      <c r="AU594" s="19" t="s">
        <v>82</v>
      </c>
    </row>
    <row r="595" spans="1:65" s="2" customFormat="1" ht="11.25">
      <c r="A595" s="36"/>
      <c r="B595" s="37"/>
      <c r="C595" s="38"/>
      <c r="D595" s="198" t="s">
        <v>182</v>
      </c>
      <c r="E595" s="38"/>
      <c r="F595" s="199" t="s">
        <v>767</v>
      </c>
      <c r="G595" s="38"/>
      <c r="H595" s="38"/>
      <c r="I595" s="195"/>
      <c r="J595" s="38"/>
      <c r="K595" s="38"/>
      <c r="L595" s="41"/>
      <c r="M595" s="196"/>
      <c r="N595" s="197"/>
      <c r="O595" s="66"/>
      <c r="P595" s="66"/>
      <c r="Q595" s="66"/>
      <c r="R595" s="66"/>
      <c r="S595" s="66"/>
      <c r="T595" s="67"/>
      <c r="U595" s="36"/>
      <c r="V595" s="36"/>
      <c r="W595" s="36"/>
      <c r="X595" s="36"/>
      <c r="Y595" s="36"/>
      <c r="Z595" s="36"/>
      <c r="AA595" s="36"/>
      <c r="AB595" s="36"/>
      <c r="AC595" s="36"/>
      <c r="AD595" s="36"/>
      <c r="AE595" s="36"/>
      <c r="AT595" s="19" t="s">
        <v>182</v>
      </c>
      <c r="AU595" s="19" t="s">
        <v>82</v>
      </c>
    </row>
    <row r="596" spans="1:65" s="12" customFormat="1" ht="22.9" customHeight="1">
      <c r="B596" s="164"/>
      <c r="C596" s="165"/>
      <c r="D596" s="166" t="s">
        <v>72</v>
      </c>
      <c r="E596" s="178" t="s">
        <v>768</v>
      </c>
      <c r="F596" s="178" t="s">
        <v>769</v>
      </c>
      <c r="G596" s="165"/>
      <c r="H596" s="165"/>
      <c r="I596" s="168"/>
      <c r="J596" s="179">
        <f>BK596</f>
        <v>0</v>
      </c>
      <c r="K596" s="165"/>
      <c r="L596" s="170"/>
      <c r="M596" s="171"/>
      <c r="N596" s="172"/>
      <c r="O596" s="172"/>
      <c r="P596" s="173">
        <f>SUM(P597:P602)</f>
        <v>0</v>
      </c>
      <c r="Q596" s="172"/>
      <c r="R596" s="173">
        <f>SUM(R597:R602)</f>
        <v>0</v>
      </c>
      <c r="S596" s="172"/>
      <c r="T596" s="174">
        <f>SUM(T597:T602)</f>
        <v>0</v>
      </c>
      <c r="AR596" s="175" t="s">
        <v>80</v>
      </c>
      <c r="AT596" s="176" t="s">
        <v>72</v>
      </c>
      <c r="AU596" s="176" t="s">
        <v>80</v>
      </c>
      <c r="AY596" s="175" t="s">
        <v>171</v>
      </c>
      <c r="BK596" s="177">
        <f>SUM(BK597:BK602)</f>
        <v>0</v>
      </c>
    </row>
    <row r="597" spans="1:65" s="2" customFormat="1" ht="24.2" customHeight="1">
      <c r="A597" s="36"/>
      <c r="B597" s="37"/>
      <c r="C597" s="180" t="s">
        <v>770</v>
      </c>
      <c r="D597" s="180" t="s">
        <v>173</v>
      </c>
      <c r="E597" s="181" t="s">
        <v>771</v>
      </c>
      <c r="F597" s="182" t="s">
        <v>772</v>
      </c>
      <c r="G597" s="183" t="s">
        <v>252</v>
      </c>
      <c r="H597" s="184">
        <v>247.846</v>
      </c>
      <c r="I597" s="185"/>
      <c r="J597" s="186">
        <f>ROUND(I597*H597,2)</f>
        <v>0</v>
      </c>
      <c r="K597" s="182" t="s">
        <v>177</v>
      </c>
      <c r="L597" s="41"/>
      <c r="M597" s="187" t="s">
        <v>19</v>
      </c>
      <c r="N597" s="188" t="s">
        <v>44</v>
      </c>
      <c r="O597" s="66"/>
      <c r="P597" s="189">
        <f>O597*H597</f>
        <v>0</v>
      </c>
      <c r="Q597" s="189">
        <v>0</v>
      </c>
      <c r="R597" s="189">
        <f>Q597*H597</f>
        <v>0</v>
      </c>
      <c r="S597" s="189">
        <v>0</v>
      </c>
      <c r="T597" s="190">
        <f>S597*H597</f>
        <v>0</v>
      </c>
      <c r="U597" s="36"/>
      <c r="V597" s="36"/>
      <c r="W597" s="36"/>
      <c r="X597" s="36"/>
      <c r="Y597" s="36"/>
      <c r="Z597" s="36"/>
      <c r="AA597" s="36"/>
      <c r="AB597" s="36"/>
      <c r="AC597" s="36"/>
      <c r="AD597" s="36"/>
      <c r="AE597" s="36"/>
      <c r="AR597" s="191" t="s">
        <v>178</v>
      </c>
      <c r="AT597" s="191" t="s">
        <v>173</v>
      </c>
      <c r="AU597" s="191" t="s">
        <v>82</v>
      </c>
      <c r="AY597" s="19" t="s">
        <v>171</v>
      </c>
      <c r="BE597" s="192">
        <f>IF(N597="základní",J597,0)</f>
        <v>0</v>
      </c>
      <c r="BF597" s="192">
        <f>IF(N597="snížená",J597,0)</f>
        <v>0</v>
      </c>
      <c r="BG597" s="192">
        <f>IF(N597="zákl. přenesená",J597,0)</f>
        <v>0</v>
      </c>
      <c r="BH597" s="192">
        <f>IF(N597="sníž. přenesená",J597,0)</f>
        <v>0</v>
      </c>
      <c r="BI597" s="192">
        <f>IF(N597="nulová",J597,0)</f>
        <v>0</v>
      </c>
      <c r="BJ597" s="19" t="s">
        <v>80</v>
      </c>
      <c r="BK597" s="192">
        <f>ROUND(I597*H597,2)</f>
        <v>0</v>
      </c>
      <c r="BL597" s="19" t="s">
        <v>178</v>
      </c>
      <c r="BM597" s="191" t="s">
        <v>773</v>
      </c>
    </row>
    <row r="598" spans="1:65" s="2" customFormat="1" ht="29.25">
      <c r="A598" s="36"/>
      <c r="B598" s="37"/>
      <c r="C598" s="38"/>
      <c r="D598" s="193" t="s">
        <v>180</v>
      </c>
      <c r="E598" s="38"/>
      <c r="F598" s="194" t="s">
        <v>774</v>
      </c>
      <c r="G598" s="38"/>
      <c r="H598" s="38"/>
      <c r="I598" s="195"/>
      <c r="J598" s="38"/>
      <c r="K598" s="38"/>
      <c r="L598" s="41"/>
      <c r="M598" s="196"/>
      <c r="N598" s="197"/>
      <c r="O598" s="66"/>
      <c r="P598" s="66"/>
      <c r="Q598" s="66"/>
      <c r="R598" s="66"/>
      <c r="S598" s="66"/>
      <c r="T598" s="67"/>
      <c r="U598" s="36"/>
      <c r="V598" s="36"/>
      <c r="W598" s="36"/>
      <c r="X598" s="36"/>
      <c r="Y598" s="36"/>
      <c r="Z598" s="36"/>
      <c r="AA598" s="36"/>
      <c r="AB598" s="36"/>
      <c r="AC598" s="36"/>
      <c r="AD598" s="36"/>
      <c r="AE598" s="36"/>
      <c r="AT598" s="19" t="s">
        <v>180</v>
      </c>
      <c r="AU598" s="19" t="s">
        <v>82</v>
      </c>
    </row>
    <row r="599" spans="1:65" s="2" customFormat="1" ht="11.25">
      <c r="A599" s="36"/>
      <c r="B599" s="37"/>
      <c r="C599" s="38"/>
      <c r="D599" s="198" t="s">
        <v>182</v>
      </c>
      <c r="E599" s="38"/>
      <c r="F599" s="199" t="s">
        <v>775</v>
      </c>
      <c r="G599" s="38"/>
      <c r="H599" s="38"/>
      <c r="I599" s="195"/>
      <c r="J599" s="38"/>
      <c r="K599" s="38"/>
      <c r="L599" s="41"/>
      <c r="M599" s="196"/>
      <c r="N599" s="197"/>
      <c r="O599" s="66"/>
      <c r="P599" s="66"/>
      <c r="Q599" s="66"/>
      <c r="R599" s="66"/>
      <c r="S599" s="66"/>
      <c r="T599" s="67"/>
      <c r="U599" s="36"/>
      <c r="V599" s="36"/>
      <c r="W599" s="36"/>
      <c r="X599" s="36"/>
      <c r="Y599" s="36"/>
      <c r="Z599" s="36"/>
      <c r="AA599" s="36"/>
      <c r="AB599" s="36"/>
      <c r="AC599" s="36"/>
      <c r="AD599" s="36"/>
      <c r="AE599" s="36"/>
      <c r="AT599" s="19" t="s">
        <v>182</v>
      </c>
      <c r="AU599" s="19" t="s">
        <v>82</v>
      </c>
    </row>
    <row r="600" spans="1:65" s="2" customFormat="1" ht="33" customHeight="1">
      <c r="A600" s="36"/>
      <c r="B600" s="37"/>
      <c r="C600" s="180" t="s">
        <v>776</v>
      </c>
      <c r="D600" s="180" t="s">
        <v>173</v>
      </c>
      <c r="E600" s="181" t="s">
        <v>777</v>
      </c>
      <c r="F600" s="182" t="s">
        <v>778</v>
      </c>
      <c r="G600" s="183" t="s">
        <v>252</v>
      </c>
      <c r="H600" s="184">
        <v>247.846</v>
      </c>
      <c r="I600" s="185"/>
      <c r="J600" s="186">
        <f>ROUND(I600*H600,2)</f>
        <v>0</v>
      </c>
      <c r="K600" s="182" t="s">
        <v>177</v>
      </c>
      <c r="L600" s="41"/>
      <c r="M600" s="187" t="s">
        <v>19</v>
      </c>
      <c r="N600" s="188" t="s">
        <v>44</v>
      </c>
      <c r="O600" s="66"/>
      <c r="P600" s="189">
        <f>O600*H600</f>
        <v>0</v>
      </c>
      <c r="Q600" s="189">
        <v>0</v>
      </c>
      <c r="R600" s="189">
        <f>Q600*H600</f>
        <v>0</v>
      </c>
      <c r="S600" s="189">
        <v>0</v>
      </c>
      <c r="T600" s="190">
        <f>S600*H600</f>
        <v>0</v>
      </c>
      <c r="U600" s="36"/>
      <c r="V600" s="36"/>
      <c r="W600" s="36"/>
      <c r="X600" s="36"/>
      <c r="Y600" s="36"/>
      <c r="Z600" s="36"/>
      <c r="AA600" s="36"/>
      <c r="AB600" s="36"/>
      <c r="AC600" s="36"/>
      <c r="AD600" s="36"/>
      <c r="AE600" s="36"/>
      <c r="AR600" s="191" t="s">
        <v>178</v>
      </c>
      <c r="AT600" s="191" t="s">
        <v>173</v>
      </c>
      <c r="AU600" s="191" t="s">
        <v>82</v>
      </c>
      <c r="AY600" s="19" t="s">
        <v>171</v>
      </c>
      <c r="BE600" s="192">
        <f>IF(N600="základní",J600,0)</f>
        <v>0</v>
      </c>
      <c r="BF600" s="192">
        <f>IF(N600="snížená",J600,0)</f>
        <v>0</v>
      </c>
      <c r="BG600" s="192">
        <f>IF(N600="zákl. přenesená",J600,0)</f>
        <v>0</v>
      </c>
      <c r="BH600" s="192">
        <f>IF(N600="sníž. přenesená",J600,0)</f>
        <v>0</v>
      </c>
      <c r="BI600" s="192">
        <f>IF(N600="nulová",J600,0)</f>
        <v>0</v>
      </c>
      <c r="BJ600" s="19" t="s">
        <v>80</v>
      </c>
      <c r="BK600" s="192">
        <f>ROUND(I600*H600,2)</f>
        <v>0</v>
      </c>
      <c r="BL600" s="19" t="s">
        <v>178</v>
      </c>
      <c r="BM600" s="191" t="s">
        <v>779</v>
      </c>
    </row>
    <row r="601" spans="1:65" s="2" customFormat="1" ht="29.25">
      <c r="A601" s="36"/>
      <c r="B601" s="37"/>
      <c r="C601" s="38"/>
      <c r="D601" s="193" t="s">
        <v>180</v>
      </c>
      <c r="E601" s="38"/>
      <c r="F601" s="194" t="s">
        <v>780</v>
      </c>
      <c r="G601" s="38"/>
      <c r="H601" s="38"/>
      <c r="I601" s="195"/>
      <c r="J601" s="38"/>
      <c r="K601" s="38"/>
      <c r="L601" s="41"/>
      <c r="M601" s="196"/>
      <c r="N601" s="197"/>
      <c r="O601" s="66"/>
      <c r="P601" s="66"/>
      <c r="Q601" s="66"/>
      <c r="R601" s="66"/>
      <c r="S601" s="66"/>
      <c r="T601" s="67"/>
      <c r="U601" s="36"/>
      <c r="V601" s="36"/>
      <c r="W601" s="36"/>
      <c r="X601" s="36"/>
      <c r="Y601" s="36"/>
      <c r="Z601" s="36"/>
      <c r="AA601" s="36"/>
      <c r="AB601" s="36"/>
      <c r="AC601" s="36"/>
      <c r="AD601" s="36"/>
      <c r="AE601" s="36"/>
      <c r="AT601" s="19" t="s">
        <v>180</v>
      </c>
      <c r="AU601" s="19" t="s">
        <v>82</v>
      </c>
    </row>
    <row r="602" spans="1:65" s="2" customFormat="1" ht="11.25">
      <c r="A602" s="36"/>
      <c r="B602" s="37"/>
      <c r="C602" s="38"/>
      <c r="D602" s="198" t="s">
        <v>182</v>
      </c>
      <c r="E602" s="38"/>
      <c r="F602" s="199" t="s">
        <v>781</v>
      </c>
      <c r="G602" s="38"/>
      <c r="H602" s="38"/>
      <c r="I602" s="195"/>
      <c r="J602" s="38"/>
      <c r="K602" s="38"/>
      <c r="L602" s="41"/>
      <c r="M602" s="196"/>
      <c r="N602" s="197"/>
      <c r="O602" s="66"/>
      <c r="P602" s="66"/>
      <c r="Q602" s="66"/>
      <c r="R602" s="66"/>
      <c r="S602" s="66"/>
      <c r="T602" s="67"/>
      <c r="U602" s="36"/>
      <c r="V602" s="36"/>
      <c r="W602" s="36"/>
      <c r="X602" s="36"/>
      <c r="Y602" s="36"/>
      <c r="Z602" s="36"/>
      <c r="AA602" s="36"/>
      <c r="AB602" s="36"/>
      <c r="AC602" s="36"/>
      <c r="AD602" s="36"/>
      <c r="AE602" s="36"/>
      <c r="AT602" s="19" t="s">
        <v>182</v>
      </c>
      <c r="AU602" s="19" t="s">
        <v>82</v>
      </c>
    </row>
    <row r="603" spans="1:65" s="12" customFormat="1" ht="25.9" customHeight="1">
      <c r="B603" s="164"/>
      <c r="C603" s="165"/>
      <c r="D603" s="166" t="s">
        <v>72</v>
      </c>
      <c r="E603" s="167" t="s">
        <v>782</v>
      </c>
      <c r="F603" s="167" t="s">
        <v>783</v>
      </c>
      <c r="G603" s="165"/>
      <c r="H603" s="165"/>
      <c r="I603" s="168"/>
      <c r="J603" s="169">
        <f>BK603</f>
        <v>0</v>
      </c>
      <c r="K603" s="165"/>
      <c r="L603" s="170"/>
      <c r="M603" s="171"/>
      <c r="N603" s="172"/>
      <c r="O603" s="172"/>
      <c r="P603" s="173">
        <f>P604</f>
        <v>0</v>
      </c>
      <c r="Q603" s="172"/>
      <c r="R603" s="173">
        <f>R604</f>
        <v>6.9000000000000006E-2</v>
      </c>
      <c r="S603" s="172"/>
      <c r="T603" s="174">
        <f>T604</f>
        <v>0</v>
      </c>
      <c r="AR603" s="175" t="s">
        <v>82</v>
      </c>
      <c r="AT603" s="176" t="s">
        <v>72</v>
      </c>
      <c r="AU603" s="176" t="s">
        <v>73</v>
      </c>
      <c r="AY603" s="175" t="s">
        <v>171</v>
      </c>
      <c r="BK603" s="177">
        <f>BK604</f>
        <v>0</v>
      </c>
    </row>
    <row r="604" spans="1:65" s="12" customFormat="1" ht="22.9" customHeight="1">
      <c r="B604" s="164"/>
      <c r="C604" s="165"/>
      <c r="D604" s="166" t="s">
        <v>72</v>
      </c>
      <c r="E604" s="178" t="s">
        <v>784</v>
      </c>
      <c r="F604" s="178" t="s">
        <v>785</v>
      </c>
      <c r="G604" s="165"/>
      <c r="H604" s="165"/>
      <c r="I604" s="168"/>
      <c r="J604" s="179">
        <f>BK604</f>
        <v>0</v>
      </c>
      <c r="K604" s="165"/>
      <c r="L604" s="170"/>
      <c r="M604" s="171"/>
      <c r="N604" s="172"/>
      <c r="O604" s="172"/>
      <c r="P604" s="173">
        <f>SUM(P605:P639)</f>
        <v>0</v>
      </c>
      <c r="Q604" s="172"/>
      <c r="R604" s="173">
        <f>SUM(R605:R639)</f>
        <v>6.9000000000000006E-2</v>
      </c>
      <c r="S604" s="172"/>
      <c r="T604" s="174">
        <f>SUM(T605:T639)</f>
        <v>0</v>
      </c>
      <c r="AR604" s="175" t="s">
        <v>82</v>
      </c>
      <c r="AT604" s="176" t="s">
        <v>72</v>
      </c>
      <c r="AU604" s="176" t="s">
        <v>80</v>
      </c>
      <c r="AY604" s="175" t="s">
        <v>171</v>
      </c>
      <c r="BK604" s="177">
        <f>SUM(BK605:BK639)</f>
        <v>0</v>
      </c>
    </row>
    <row r="605" spans="1:65" s="2" customFormat="1" ht="24.2" customHeight="1">
      <c r="A605" s="36"/>
      <c r="B605" s="37"/>
      <c r="C605" s="180" t="s">
        <v>786</v>
      </c>
      <c r="D605" s="180" t="s">
        <v>173</v>
      </c>
      <c r="E605" s="181" t="s">
        <v>787</v>
      </c>
      <c r="F605" s="182" t="s">
        <v>788</v>
      </c>
      <c r="G605" s="183" t="s">
        <v>176</v>
      </c>
      <c r="H605" s="184">
        <v>60.16</v>
      </c>
      <c r="I605" s="185"/>
      <c r="J605" s="186">
        <f>ROUND(I605*H605,2)</f>
        <v>0</v>
      </c>
      <c r="K605" s="182" t="s">
        <v>177</v>
      </c>
      <c r="L605" s="41"/>
      <c r="M605" s="187" t="s">
        <v>19</v>
      </c>
      <c r="N605" s="188" t="s">
        <v>44</v>
      </c>
      <c r="O605" s="66"/>
      <c r="P605" s="189">
        <f>O605*H605</f>
        <v>0</v>
      </c>
      <c r="Q605" s="189">
        <v>0</v>
      </c>
      <c r="R605" s="189">
        <f>Q605*H605</f>
        <v>0</v>
      </c>
      <c r="S605" s="189">
        <v>0</v>
      </c>
      <c r="T605" s="190">
        <f>S605*H605</f>
        <v>0</v>
      </c>
      <c r="U605" s="36"/>
      <c r="V605" s="36"/>
      <c r="W605" s="36"/>
      <c r="X605" s="36"/>
      <c r="Y605" s="36"/>
      <c r="Z605" s="36"/>
      <c r="AA605" s="36"/>
      <c r="AB605" s="36"/>
      <c r="AC605" s="36"/>
      <c r="AD605" s="36"/>
      <c r="AE605" s="36"/>
      <c r="AR605" s="191" t="s">
        <v>301</v>
      </c>
      <c r="AT605" s="191" t="s">
        <v>173</v>
      </c>
      <c r="AU605" s="191" t="s">
        <v>82</v>
      </c>
      <c r="AY605" s="19" t="s">
        <v>171</v>
      </c>
      <c r="BE605" s="192">
        <f>IF(N605="základní",J605,0)</f>
        <v>0</v>
      </c>
      <c r="BF605" s="192">
        <f>IF(N605="snížená",J605,0)</f>
        <v>0</v>
      </c>
      <c r="BG605" s="192">
        <f>IF(N605="zákl. přenesená",J605,0)</f>
        <v>0</v>
      </c>
      <c r="BH605" s="192">
        <f>IF(N605="sníž. přenesená",J605,0)</f>
        <v>0</v>
      </c>
      <c r="BI605" s="192">
        <f>IF(N605="nulová",J605,0)</f>
        <v>0</v>
      </c>
      <c r="BJ605" s="19" t="s">
        <v>80</v>
      </c>
      <c r="BK605" s="192">
        <f>ROUND(I605*H605,2)</f>
        <v>0</v>
      </c>
      <c r="BL605" s="19" t="s">
        <v>301</v>
      </c>
      <c r="BM605" s="191" t="s">
        <v>789</v>
      </c>
    </row>
    <row r="606" spans="1:65" s="2" customFormat="1" ht="19.5">
      <c r="A606" s="36"/>
      <c r="B606" s="37"/>
      <c r="C606" s="38"/>
      <c r="D606" s="193" t="s">
        <v>180</v>
      </c>
      <c r="E606" s="38"/>
      <c r="F606" s="194" t="s">
        <v>790</v>
      </c>
      <c r="G606" s="38"/>
      <c r="H606" s="38"/>
      <c r="I606" s="195"/>
      <c r="J606" s="38"/>
      <c r="K606" s="38"/>
      <c r="L606" s="41"/>
      <c r="M606" s="196"/>
      <c r="N606" s="197"/>
      <c r="O606" s="66"/>
      <c r="P606" s="66"/>
      <c r="Q606" s="66"/>
      <c r="R606" s="66"/>
      <c r="S606" s="66"/>
      <c r="T606" s="67"/>
      <c r="U606" s="36"/>
      <c r="V606" s="36"/>
      <c r="W606" s="36"/>
      <c r="X606" s="36"/>
      <c r="Y606" s="36"/>
      <c r="Z606" s="36"/>
      <c r="AA606" s="36"/>
      <c r="AB606" s="36"/>
      <c r="AC606" s="36"/>
      <c r="AD606" s="36"/>
      <c r="AE606" s="36"/>
      <c r="AT606" s="19" t="s">
        <v>180</v>
      </c>
      <c r="AU606" s="19" t="s">
        <v>82</v>
      </c>
    </row>
    <row r="607" spans="1:65" s="2" customFormat="1" ht="11.25">
      <c r="A607" s="36"/>
      <c r="B607" s="37"/>
      <c r="C607" s="38"/>
      <c r="D607" s="198" t="s">
        <v>182</v>
      </c>
      <c r="E607" s="38"/>
      <c r="F607" s="199" t="s">
        <v>791</v>
      </c>
      <c r="G607" s="38"/>
      <c r="H607" s="38"/>
      <c r="I607" s="195"/>
      <c r="J607" s="38"/>
      <c r="K607" s="38"/>
      <c r="L607" s="41"/>
      <c r="M607" s="196"/>
      <c r="N607" s="197"/>
      <c r="O607" s="66"/>
      <c r="P607" s="66"/>
      <c r="Q607" s="66"/>
      <c r="R607" s="66"/>
      <c r="S607" s="66"/>
      <c r="T607" s="67"/>
      <c r="U607" s="36"/>
      <c r="V607" s="36"/>
      <c r="W607" s="36"/>
      <c r="X607" s="36"/>
      <c r="Y607" s="36"/>
      <c r="Z607" s="36"/>
      <c r="AA607" s="36"/>
      <c r="AB607" s="36"/>
      <c r="AC607" s="36"/>
      <c r="AD607" s="36"/>
      <c r="AE607" s="36"/>
      <c r="AT607" s="19" t="s">
        <v>182</v>
      </c>
      <c r="AU607" s="19" t="s">
        <v>82</v>
      </c>
    </row>
    <row r="608" spans="1:65" s="13" customFormat="1" ht="11.25">
      <c r="B608" s="200"/>
      <c r="C608" s="201"/>
      <c r="D608" s="193" t="s">
        <v>184</v>
      </c>
      <c r="E608" s="202" t="s">
        <v>19</v>
      </c>
      <c r="F608" s="203" t="s">
        <v>792</v>
      </c>
      <c r="G608" s="201"/>
      <c r="H608" s="202" t="s">
        <v>19</v>
      </c>
      <c r="I608" s="204"/>
      <c r="J608" s="201"/>
      <c r="K608" s="201"/>
      <c r="L608" s="205"/>
      <c r="M608" s="206"/>
      <c r="N608" s="207"/>
      <c r="O608" s="207"/>
      <c r="P608" s="207"/>
      <c r="Q608" s="207"/>
      <c r="R608" s="207"/>
      <c r="S608" s="207"/>
      <c r="T608" s="208"/>
      <c r="AT608" s="209" t="s">
        <v>184</v>
      </c>
      <c r="AU608" s="209" t="s">
        <v>82</v>
      </c>
      <c r="AV608" s="13" t="s">
        <v>80</v>
      </c>
      <c r="AW608" s="13" t="s">
        <v>35</v>
      </c>
      <c r="AX608" s="13" t="s">
        <v>73</v>
      </c>
      <c r="AY608" s="209" t="s">
        <v>171</v>
      </c>
    </row>
    <row r="609" spans="1:65" s="14" customFormat="1" ht="11.25">
      <c r="B609" s="210"/>
      <c r="C609" s="211"/>
      <c r="D609" s="193" t="s">
        <v>184</v>
      </c>
      <c r="E609" s="212" t="s">
        <v>19</v>
      </c>
      <c r="F609" s="213" t="s">
        <v>793</v>
      </c>
      <c r="G609" s="211"/>
      <c r="H609" s="214">
        <v>26.846</v>
      </c>
      <c r="I609" s="215"/>
      <c r="J609" s="211"/>
      <c r="K609" s="211"/>
      <c r="L609" s="216"/>
      <c r="M609" s="217"/>
      <c r="N609" s="218"/>
      <c r="O609" s="218"/>
      <c r="P609" s="218"/>
      <c r="Q609" s="218"/>
      <c r="R609" s="218"/>
      <c r="S609" s="218"/>
      <c r="T609" s="219"/>
      <c r="AT609" s="220" t="s">
        <v>184</v>
      </c>
      <c r="AU609" s="220" t="s">
        <v>82</v>
      </c>
      <c r="AV609" s="14" t="s">
        <v>82</v>
      </c>
      <c r="AW609" s="14" t="s">
        <v>35</v>
      </c>
      <c r="AX609" s="14" t="s">
        <v>73</v>
      </c>
      <c r="AY609" s="220" t="s">
        <v>171</v>
      </c>
    </row>
    <row r="610" spans="1:65" s="13" customFormat="1" ht="11.25">
      <c r="B610" s="200"/>
      <c r="C610" s="201"/>
      <c r="D610" s="193" t="s">
        <v>184</v>
      </c>
      <c r="E610" s="202" t="s">
        <v>19</v>
      </c>
      <c r="F610" s="203" t="s">
        <v>794</v>
      </c>
      <c r="G610" s="201"/>
      <c r="H610" s="202" t="s">
        <v>19</v>
      </c>
      <c r="I610" s="204"/>
      <c r="J610" s="201"/>
      <c r="K610" s="201"/>
      <c r="L610" s="205"/>
      <c r="M610" s="206"/>
      <c r="N610" s="207"/>
      <c r="O610" s="207"/>
      <c r="P610" s="207"/>
      <c r="Q610" s="207"/>
      <c r="R610" s="207"/>
      <c r="S610" s="207"/>
      <c r="T610" s="208"/>
      <c r="AT610" s="209" t="s">
        <v>184</v>
      </c>
      <c r="AU610" s="209" t="s">
        <v>82</v>
      </c>
      <c r="AV610" s="13" t="s">
        <v>80</v>
      </c>
      <c r="AW610" s="13" t="s">
        <v>35</v>
      </c>
      <c r="AX610" s="13" t="s">
        <v>73</v>
      </c>
      <c r="AY610" s="209" t="s">
        <v>171</v>
      </c>
    </row>
    <row r="611" spans="1:65" s="14" customFormat="1" ht="11.25">
      <c r="B611" s="210"/>
      <c r="C611" s="211"/>
      <c r="D611" s="193" t="s">
        <v>184</v>
      </c>
      <c r="E611" s="212" t="s">
        <v>19</v>
      </c>
      <c r="F611" s="213" t="s">
        <v>795</v>
      </c>
      <c r="G611" s="211"/>
      <c r="H611" s="214">
        <v>15.28</v>
      </c>
      <c r="I611" s="215"/>
      <c r="J611" s="211"/>
      <c r="K611" s="211"/>
      <c r="L611" s="216"/>
      <c r="M611" s="217"/>
      <c r="N611" s="218"/>
      <c r="O611" s="218"/>
      <c r="P611" s="218"/>
      <c r="Q611" s="218"/>
      <c r="R611" s="218"/>
      <c r="S611" s="218"/>
      <c r="T611" s="219"/>
      <c r="AT611" s="220" t="s">
        <v>184</v>
      </c>
      <c r="AU611" s="220" t="s">
        <v>82</v>
      </c>
      <c r="AV611" s="14" t="s">
        <v>82</v>
      </c>
      <c r="AW611" s="14" t="s">
        <v>35</v>
      </c>
      <c r="AX611" s="14" t="s">
        <v>73</v>
      </c>
      <c r="AY611" s="220" t="s">
        <v>171</v>
      </c>
    </row>
    <row r="612" spans="1:65" s="13" customFormat="1" ht="11.25">
      <c r="B612" s="200"/>
      <c r="C612" s="201"/>
      <c r="D612" s="193" t="s">
        <v>184</v>
      </c>
      <c r="E612" s="202" t="s">
        <v>19</v>
      </c>
      <c r="F612" s="203" t="s">
        <v>796</v>
      </c>
      <c r="G612" s="201"/>
      <c r="H612" s="202" t="s">
        <v>19</v>
      </c>
      <c r="I612" s="204"/>
      <c r="J612" s="201"/>
      <c r="K612" s="201"/>
      <c r="L612" s="205"/>
      <c r="M612" s="206"/>
      <c r="N612" s="207"/>
      <c r="O612" s="207"/>
      <c r="P612" s="207"/>
      <c r="Q612" s="207"/>
      <c r="R612" s="207"/>
      <c r="S612" s="207"/>
      <c r="T612" s="208"/>
      <c r="AT612" s="209" t="s">
        <v>184</v>
      </c>
      <c r="AU612" s="209" t="s">
        <v>82</v>
      </c>
      <c r="AV612" s="13" t="s">
        <v>80</v>
      </c>
      <c r="AW612" s="13" t="s">
        <v>35</v>
      </c>
      <c r="AX612" s="13" t="s">
        <v>73</v>
      </c>
      <c r="AY612" s="209" t="s">
        <v>171</v>
      </c>
    </row>
    <row r="613" spans="1:65" s="13" customFormat="1" ht="11.25">
      <c r="B613" s="200"/>
      <c r="C613" s="201"/>
      <c r="D613" s="193" t="s">
        <v>184</v>
      </c>
      <c r="E613" s="202" t="s">
        <v>19</v>
      </c>
      <c r="F613" s="203" t="s">
        <v>185</v>
      </c>
      <c r="G613" s="201"/>
      <c r="H613" s="202" t="s">
        <v>19</v>
      </c>
      <c r="I613" s="204"/>
      <c r="J613" s="201"/>
      <c r="K613" s="201"/>
      <c r="L613" s="205"/>
      <c r="M613" s="206"/>
      <c r="N613" s="207"/>
      <c r="O613" s="207"/>
      <c r="P613" s="207"/>
      <c r="Q613" s="207"/>
      <c r="R613" s="207"/>
      <c r="S613" s="207"/>
      <c r="T613" s="208"/>
      <c r="AT613" s="209" t="s">
        <v>184</v>
      </c>
      <c r="AU613" s="209" t="s">
        <v>82</v>
      </c>
      <c r="AV613" s="13" t="s">
        <v>80</v>
      </c>
      <c r="AW613" s="13" t="s">
        <v>35</v>
      </c>
      <c r="AX613" s="13" t="s">
        <v>73</v>
      </c>
      <c r="AY613" s="209" t="s">
        <v>171</v>
      </c>
    </row>
    <row r="614" spans="1:65" s="14" customFormat="1" ht="11.25">
      <c r="B614" s="210"/>
      <c r="C614" s="211"/>
      <c r="D614" s="193" t="s">
        <v>184</v>
      </c>
      <c r="E614" s="212" t="s">
        <v>19</v>
      </c>
      <c r="F614" s="213" t="s">
        <v>797</v>
      </c>
      <c r="G614" s="211"/>
      <c r="H614" s="214">
        <v>8.7289999999999992</v>
      </c>
      <c r="I614" s="215"/>
      <c r="J614" s="211"/>
      <c r="K614" s="211"/>
      <c r="L614" s="216"/>
      <c r="M614" s="217"/>
      <c r="N614" s="218"/>
      <c r="O614" s="218"/>
      <c r="P614" s="218"/>
      <c r="Q614" s="218"/>
      <c r="R614" s="218"/>
      <c r="S614" s="218"/>
      <c r="T614" s="219"/>
      <c r="AT614" s="220" t="s">
        <v>184</v>
      </c>
      <c r="AU614" s="220" t="s">
        <v>82</v>
      </c>
      <c r="AV614" s="14" t="s">
        <v>82</v>
      </c>
      <c r="AW614" s="14" t="s">
        <v>35</v>
      </c>
      <c r="AX614" s="14" t="s">
        <v>73</v>
      </c>
      <c r="AY614" s="220" t="s">
        <v>171</v>
      </c>
    </row>
    <row r="615" spans="1:65" s="13" customFormat="1" ht="11.25">
      <c r="B615" s="200"/>
      <c r="C615" s="201"/>
      <c r="D615" s="193" t="s">
        <v>184</v>
      </c>
      <c r="E615" s="202" t="s">
        <v>19</v>
      </c>
      <c r="F615" s="203" t="s">
        <v>187</v>
      </c>
      <c r="G615" s="201"/>
      <c r="H615" s="202" t="s">
        <v>19</v>
      </c>
      <c r="I615" s="204"/>
      <c r="J615" s="201"/>
      <c r="K615" s="201"/>
      <c r="L615" s="205"/>
      <c r="M615" s="206"/>
      <c r="N615" s="207"/>
      <c r="O615" s="207"/>
      <c r="P615" s="207"/>
      <c r="Q615" s="207"/>
      <c r="R615" s="207"/>
      <c r="S615" s="207"/>
      <c r="T615" s="208"/>
      <c r="AT615" s="209" t="s">
        <v>184</v>
      </c>
      <c r="AU615" s="209" t="s">
        <v>82</v>
      </c>
      <c r="AV615" s="13" t="s">
        <v>80</v>
      </c>
      <c r="AW615" s="13" t="s">
        <v>35</v>
      </c>
      <c r="AX615" s="13" t="s">
        <v>73</v>
      </c>
      <c r="AY615" s="209" t="s">
        <v>171</v>
      </c>
    </row>
    <row r="616" spans="1:65" s="14" customFormat="1" ht="11.25">
      <c r="B616" s="210"/>
      <c r="C616" s="211"/>
      <c r="D616" s="193" t="s">
        <v>184</v>
      </c>
      <c r="E616" s="212" t="s">
        <v>19</v>
      </c>
      <c r="F616" s="213" t="s">
        <v>798</v>
      </c>
      <c r="G616" s="211"/>
      <c r="H616" s="214">
        <v>9.3049999999999997</v>
      </c>
      <c r="I616" s="215"/>
      <c r="J616" s="211"/>
      <c r="K616" s="211"/>
      <c r="L616" s="216"/>
      <c r="M616" s="217"/>
      <c r="N616" s="218"/>
      <c r="O616" s="218"/>
      <c r="P616" s="218"/>
      <c r="Q616" s="218"/>
      <c r="R616" s="218"/>
      <c r="S616" s="218"/>
      <c r="T616" s="219"/>
      <c r="AT616" s="220" t="s">
        <v>184</v>
      </c>
      <c r="AU616" s="220" t="s">
        <v>82</v>
      </c>
      <c r="AV616" s="14" t="s">
        <v>82</v>
      </c>
      <c r="AW616" s="14" t="s">
        <v>35</v>
      </c>
      <c r="AX616" s="14" t="s">
        <v>73</v>
      </c>
      <c r="AY616" s="220" t="s">
        <v>171</v>
      </c>
    </row>
    <row r="617" spans="1:65" s="15" customFormat="1" ht="11.25">
      <c r="B617" s="221"/>
      <c r="C617" s="222"/>
      <c r="D617" s="193" t="s">
        <v>184</v>
      </c>
      <c r="E617" s="223" t="s">
        <v>19</v>
      </c>
      <c r="F617" s="224" t="s">
        <v>189</v>
      </c>
      <c r="G617" s="222"/>
      <c r="H617" s="225">
        <v>60.16</v>
      </c>
      <c r="I617" s="226"/>
      <c r="J617" s="222"/>
      <c r="K617" s="222"/>
      <c r="L617" s="227"/>
      <c r="M617" s="228"/>
      <c r="N617" s="229"/>
      <c r="O617" s="229"/>
      <c r="P617" s="229"/>
      <c r="Q617" s="229"/>
      <c r="R617" s="229"/>
      <c r="S617" s="229"/>
      <c r="T617" s="230"/>
      <c r="AT617" s="231" t="s">
        <v>184</v>
      </c>
      <c r="AU617" s="231" t="s">
        <v>82</v>
      </c>
      <c r="AV617" s="15" t="s">
        <v>178</v>
      </c>
      <c r="AW617" s="15" t="s">
        <v>35</v>
      </c>
      <c r="AX617" s="15" t="s">
        <v>80</v>
      </c>
      <c r="AY617" s="231" t="s">
        <v>171</v>
      </c>
    </row>
    <row r="618" spans="1:65" s="2" customFormat="1" ht="16.5" customHeight="1">
      <c r="A618" s="36"/>
      <c r="B618" s="37"/>
      <c r="C618" s="232" t="s">
        <v>799</v>
      </c>
      <c r="D618" s="232" t="s">
        <v>335</v>
      </c>
      <c r="E618" s="233" t="s">
        <v>800</v>
      </c>
      <c r="F618" s="234" t="s">
        <v>801</v>
      </c>
      <c r="G618" s="235" t="s">
        <v>252</v>
      </c>
      <c r="H618" s="236">
        <v>0.02</v>
      </c>
      <c r="I618" s="237"/>
      <c r="J618" s="238">
        <f>ROUND(I618*H618,2)</f>
        <v>0</v>
      </c>
      <c r="K618" s="234" t="s">
        <v>177</v>
      </c>
      <c r="L618" s="239"/>
      <c r="M618" s="240" t="s">
        <v>19</v>
      </c>
      <c r="N618" s="241" t="s">
        <v>44</v>
      </c>
      <c r="O618" s="66"/>
      <c r="P618" s="189">
        <f>O618*H618</f>
        <v>0</v>
      </c>
      <c r="Q618" s="189">
        <v>1</v>
      </c>
      <c r="R618" s="189">
        <f>Q618*H618</f>
        <v>0.02</v>
      </c>
      <c r="S618" s="189">
        <v>0</v>
      </c>
      <c r="T618" s="190">
        <f>S618*H618</f>
        <v>0</v>
      </c>
      <c r="U618" s="36"/>
      <c r="V618" s="36"/>
      <c r="W618" s="36"/>
      <c r="X618" s="36"/>
      <c r="Y618" s="36"/>
      <c r="Z618" s="36"/>
      <c r="AA618" s="36"/>
      <c r="AB618" s="36"/>
      <c r="AC618" s="36"/>
      <c r="AD618" s="36"/>
      <c r="AE618" s="36"/>
      <c r="AR618" s="191" t="s">
        <v>429</v>
      </c>
      <c r="AT618" s="191" t="s">
        <v>335</v>
      </c>
      <c r="AU618" s="191" t="s">
        <v>82</v>
      </c>
      <c r="AY618" s="19" t="s">
        <v>171</v>
      </c>
      <c r="BE618" s="192">
        <f>IF(N618="základní",J618,0)</f>
        <v>0</v>
      </c>
      <c r="BF618" s="192">
        <f>IF(N618="snížená",J618,0)</f>
        <v>0</v>
      </c>
      <c r="BG618" s="192">
        <f>IF(N618="zákl. přenesená",J618,0)</f>
        <v>0</v>
      </c>
      <c r="BH618" s="192">
        <f>IF(N618="sníž. přenesená",J618,0)</f>
        <v>0</v>
      </c>
      <c r="BI618" s="192">
        <f>IF(N618="nulová",J618,0)</f>
        <v>0</v>
      </c>
      <c r="BJ618" s="19" t="s">
        <v>80</v>
      </c>
      <c r="BK618" s="192">
        <f>ROUND(I618*H618,2)</f>
        <v>0</v>
      </c>
      <c r="BL618" s="19" t="s">
        <v>301</v>
      </c>
      <c r="BM618" s="191" t="s">
        <v>802</v>
      </c>
    </row>
    <row r="619" spans="1:65" s="2" customFormat="1" ht="11.25">
      <c r="A619" s="36"/>
      <c r="B619" s="37"/>
      <c r="C619" s="38"/>
      <c r="D619" s="193" t="s">
        <v>180</v>
      </c>
      <c r="E619" s="38"/>
      <c r="F619" s="194" t="s">
        <v>801</v>
      </c>
      <c r="G619" s="38"/>
      <c r="H619" s="38"/>
      <c r="I619" s="195"/>
      <c r="J619" s="38"/>
      <c r="K619" s="38"/>
      <c r="L619" s="41"/>
      <c r="M619" s="196"/>
      <c r="N619" s="197"/>
      <c r="O619" s="66"/>
      <c r="P619" s="66"/>
      <c r="Q619" s="66"/>
      <c r="R619" s="66"/>
      <c r="S619" s="66"/>
      <c r="T619" s="67"/>
      <c r="U619" s="36"/>
      <c r="V619" s="36"/>
      <c r="W619" s="36"/>
      <c r="X619" s="36"/>
      <c r="Y619" s="36"/>
      <c r="Z619" s="36"/>
      <c r="AA619" s="36"/>
      <c r="AB619" s="36"/>
      <c r="AC619" s="36"/>
      <c r="AD619" s="36"/>
      <c r="AE619" s="36"/>
      <c r="AT619" s="19" t="s">
        <v>180</v>
      </c>
      <c r="AU619" s="19" t="s">
        <v>82</v>
      </c>
    </row>
    <row r="620" spans="1:65" s="14" customFormat="1" ht="11.25">
      <c r="B620" s="210"/>
      <c r="C620" s="211"/>
      <c r="D620" s="193" t="s">
        <v>184</v>
      </c>
      <c r="E620" s="212" t="s">
        <v>19</v>
      </c>
      <c r="F620" s="213" t="s">
        <v>803</v>
      </c>
      <c r="G620" s="211"/>
      <c r="H620" s="214">
        <v>0.02</v>
      </c>
      <c r="I620" s="215"/>
      <c r="J620" s="211"/>
      <c r="K620" s="211"/>
      <c r="L620" s="216"/>
      <c r="M620" s="217"/>
      <c r="N620" s="218"/>
      <c r="O620" s="218"/>
      <c r="P620" s="218"/>
      <c r="Q620" s="218"/>
      <c r="R620" s="218"/>
      <c r="S620" s="218"/>
      <c r="T620" s="219"/>
      <c r="AT620" s="220" t="s">
        <v>184</v>
      </c>
      <c r="AU620" s="220" t="s">
        <v>82</v>
      </c>
      <c r="AV620" s="14" t="s">
        <v>82</v>
      </c>
      <c r="AW620" s="14" t="s">
        <v>35</v>
      </c>
      <c r="AX620" s="14" t="s">
        <v>73</v>
      </c>
      <c r="AY620" s="220" t="s">
        <v>171</v>
      </c>
    </row>
    <row r="621" spans="1:65" s="15" customFormat="1" ht="11.25">
      <c r="B621" s="221"/>
      <c r="C621" s="222"/>
      <c r="D621" s="193" t="s">
        <v>184</v>
      </c>
      <c r="E621" s="223" t="s">
        <v>19</v>
      </c>
      <c r="F621" s="224" t="s">
        <v>189</v>
      </c>
      <c r="G621" s="222"/>
      <c r="H621" s="225">
        <v>0.02</v>
      </c>
      <c r="I621" s="226"/>
      <c r="J621" s="222"/>
      <c r="K621" s="222"/>
      <c r="L621" s="227"/>
      <c r="M621" s="228"/>
      <c r="N621" s="229"/>
      <c r="O621" s="229"/>
      <c r="P621" s="229"/>
      <c r="Q621" s="229"/>
      <c r="R621" s="229"/>
      <c r="S621" s="229"/>
      <c r="T621" s="230"/>
      <c r="AT621" s="231" t="s">
        <v>184</v>
      </c>
      <c r="AU621" s="231" t="s">
        <v>82</v>
      </c>
      <c r="AV621" s="15" t="s">
        <v>178</v>
      </c>
      <c r="AW621" s="15" t="s">
        <v>35</v>
      </c>
      <c r="AX621" s="15" t="s">
        <v>80</v>
      </c>
      <c r="AY621" s="231" t="s">
        <v>171</v>
      </c>
    </row>
    <row r="622" spans="1:65" s="2" customFormat="1" ht="24.2" customHeight="1">
      <c r="A622" s="36"/>
      <c r="B622" s="37"/>
      <c r="C622" s="180" t="s">
        <v>804</v>
      </c>
      <c r="D622" s="180" t="s">
        <v>173</v>
      </c>
      <c r="E622" s="181" t="s">
        <v>805</v>
      </c>
      <c r="F622" s="182" t="s">
        <v>806</v>
      </c>
      <c r="G622" s="183" t="s">
        <v>176</v>
      </c>
      <c r="H622" s="184">
        <v>120.32</v>
      </c>
      <c r="I622" s="185"/>
      <c r="J622" s="186">
        <f>ROUND(I622*H622,2)</f>
        <v>0</v>
      </c>
      <c r="K622" s="182" t="s">
        <v>177</v>
      </c>
      <c r="L622" s="41"/>
      <c r="M622" s="187" t="s">
        <v>19</v>
      </c>
      <c r="N622" s="188" t="s">
        <v>44</v>
      </c>
      <c r="O622" s="66"/>
      <c r="P622" s="189">
        <f>O622*H622</f>
        <v>0</v>
      </c>
      <c r="Q622" s="189">
        <v>0</v>
      </c>
      <c r="R622" s="189">
        <f>Q622*H622</f>
        <v>0</v>
      </c>
      <c r="S622" s="189">
        <v>0</v>
      </c>
      <c r="T622" s="190">
        <f>S622*H622</f>
        <v>0</v>
      </c>
      <c r="U622" s="36"/>
      <c r="V622" s="36"/>
      <c r="W622" s="36"/>
      <c r="X622" s="36"/>
      <c r="Y622" s="36"/>
      <c r="Z622" s="36"/>
      <c r="AA622" s="36"/>
      <c r="AB622" s="36"/>
      <c r="AC622" s="36"/>
      <c r="AD622" s="36"/>
      <c r="AE622" s="36"/>
      <c r="AR622" s="191" t="s">
        <v>301</v>
      </c>
      <c r="AT622" s="191" t="s">
        <v>173</v>
      </c>
      <c r="AU622" s="191" t="s">
        <v>82</v>
      </c>
      <c r="AY622" s="19" t="s">
        <v>171</v>
      </c>
      <c r="BE622" s="192">
        <f>IF(N622="základní",J622,0)</f>
        <v>0</v>
      </c>
      <c r="BF622" s="192">
        <f>IF(N622="snížená",J622,0)</f>
        <v>0</v>
      </c>
      <c r="BG622" s="192">
        <f>IF(N622="zákl. přenesená",J622,0)</f>
        <v>0</v>
      </c>
      <c r="BH622" s="192">
        <f>IF(N622="sníž. přenesená",J622,0)</f>
        <v>0</v>
      </c>
      <c r="BI622" s="192">
        <f>IF(N622="nulová",J622,0)</f>
        <v>0</v>
      </c>
      <c r="BJ622" s="19" t="s">
        <v>80</v>
      </c>
      <c r="BK622" s="192">
        <f>ROUND(I622*H622,2)</f>
        <v>0</v>
      </c>
      <c r="BL622" s="19" t="s">
        <v>301</v>
      </c>
      <c r="BM622" s="191" t="s">
        <v>807</v>
      </c>
    </row>
    <row r="623" spans="1:65" s="2" customFormat="1" ht="19.5">
      <c r="A623" s="36"/>
      <c r="B623" s="37"/>
      <c r="C623" s="38"/>
      <c r="D623" s="193" t="s">
        <v>180</v>
      </c>
      <c r="E623" s="38"/>
      <c r="F623" s="194" t="s">
        <v>808</v>
      </c>
      <c r="G623" s="38"/>
      <c r="H623" s="38"/>
      <c r="I623" s="195"/>
      <c r="J623" s="38"/>
      <c r="K623" s="38"/>
      <c r="L623" s="41"/>
      <c r="M623" s="196"/>
      <c r="N623" s="197"/>
      <c r="O623" s="66"/>
      <c r="P623" s="66"/>
      <c r="Q623" s="66"/>
      <c r="R623" s="66"/>
      <c r="S623" s="66"/>
      <c r="T623" s="67"/>
      <c r="U623" s="36"/>
      <c r="V623" s="36"/>
      <c r="W623" s="36"/>
      <c r="X623" s="36"/>
      <c r="Y623" s="36"/>
      <c r="Z623" s="36"/>
      <c r="AA623" s="36"/>
      <c r="AB623" s="36"/>
      <c r="AC623" s="36"/>
      <c r="AD623" s="36"/>
      <c r="AE623" s="36"/>
      <c r="AT623" s="19" t="s">
        <v>180</v>
      </c>
      <c r="AU623" s="19" t="s">
        <v>82</v>
      </c>
    </row>
    <row r="624" spans="1:65" s="2" customFormat="1" ht="11.25">
      <c r="A624" s="36"/>
      <c r="B624" s="37"/>
      <c r="C624" s="38"/>
      <c r="D624" s="198" t="s">
        <v>182</v>
      </c>
      <c r="E624" s="38"/>
      <c r="F624" s="199" t="s">
        <v>809</v>
      </c>
      <c r="G624" s="38"/>
      <c r="H624" s="38"/>
      <c r="I624" s="195"/>
      <c r="J624" s="38"/>
      <c r="K624" s="38"/>
      <c r="L624" s="41"/>
      <c r="M624" s="196"/>
      <c r="N624" s="197"/>
      <c r="O624" s="66"/>
      <c r="P624" s="66"/>
      <c r="Q624" s="66"/>
      <c r="R624" s="66"/>
      <c r="S624" s="66"/>
      <c r="T624" s="67"/>
      <c r="U624" s="36"/>
      <c r="V624" s="36"/>
      <c r="W624" s="36"/>
      <c r="X624" s="36"/>
      <c r="Y624" s="36"/>
      <c r="Z624" s="36"/>
      <c r="AA624" s="36"/>
      <c r="AB624" s="36"/>
      <c r="AC624" s="36"/>
      <c r="AD624" s="36"/>
      <c r="AE624" s="36"/>
      <c r="AT624" s="19" t="s">
        <v>182</v>
      </c>
      <c r="AU624" s="19" t="s">
        <v>82</v>
      </c>
    </row>
    <row r="625" spans="1:65" s="13" customFormat="1" ht="11.25">
      <c r="B625" s="200"/>
      <c r="C625" s="201"/>
      <c r="D625" s="193" t="s">
        <v>184</v>
      </c>
      <c r="E625" s="202" t="s">
        <v>19</v>
      </c>
      <c r="F625" s="203" t="s">
        <v>810</v>
      </c>
      <c r="G625" s="201"/>
      <c r="H625" s="202" t="s">
        <v>19</v>
      </c>
      <c r="I625" s="204"/>
      <c r="J625" s="201"/>
      <c r="K625" s="201"/>
      <c r="L625" s="205"/>
      <c r="M625" s="206"/>
      <c r="N625" s="207"/>
      <c r="O625" s="207"/>
      <c r="P625" s="207"/>
      <c r="Q625" s="207"/>
      <c r="R625" s="207"/>
      <c r="S625" s="207"/>
      <c r="T625" s="208"/>
      <c r="AT625" s="209" t="s">
        <v>184</v>
      </c>
      <c r="AU625" s="209" t="s">
        <v>82</v>
      </c>
      <c r="AV625" s="13" t="s">
        <v>80</v>
      </c>
      <c r="AW625" s="13" t="s">
        <v>35</v>
      </c>
      <c r="AX625" s="13" t="s">
        <v>73</v>
      </c>
      <c r="AY625" s="209" t="s">
        <v>171</v>
      </c>
    </row>
    <row r="626" spans="1:65" s="13" customFormat="1" ht="11.25">
      <c r="B626" s="200"/>
      <c r="C626" s="201"/>
      <c r="D626" s="193" t="s">
        <v>184</v>
      </c>
      <c r="E626" s="202" t="s">
        <v>19</v>
      </c>
      <c r="F626" s="203" t="s">
        <v>792</v>
      </c>
      <c r="G626" s="201"/>
      <c r="H626" s="202" t="s">
        <v>19</v>
      </c>
      <c r="I626" s="204"/>
      <c r="J626" s="201"/>
      <c r="K626" s="201"/>
      <c r="L626" s="205"/>
      <c r="M626" s="206"/>
      <c r="N626" s="207"/>
      <c r="O626" s="207"/>
      <c r="P626" s="207"/>
      <c r="Q626" s="207"/>
      <c r="R626" s="207"/>
      <c r="S626" s="207"/>
      <c r="T626" s="208"/>
      <c r="AT626" s="209" t="s">
        <v>184</v>
      </c>
      <c r="AU626" s="209" t="s">
        <v>82</v>
      </c>
      <c r="AV626" s="13" t="s">
        <v>80</v>
      </c>
      <c r="AW626" s="13" t="s">
        <v>35</v>
      </c>
      <c r="AX626" s="13" t="s">
        <v>73</v>
      </c>
      <c r="AY626" s="209" t="s">
        <v>171</v>
      </c>
    </row>
    <row r="627" spans="1:65" s="14" customFormat="1" ht="11.25">
      <c r="B627" s="210"/>
      <c r="C627" s="211"/>
      <c r="D627" s="193" t="s">
        <v>184</v>
      </c>
      <c r="E627" s="212" t="s">
        <v>19</v>
      </c>
      <c r="F627" s="213" t="s">
        <v>811</v>
      </c>
      <c r="G627" s="211"/>
      <c r="H627" s="214">
        <v>53.692</v>
      </c>
      <c r="I627" s="215"/>
      <c r="J627" s="211"/>
      <c r="K627" s="211"/>
      <c r="L627" s="216"/>
      <c r="M627" s="217"/>
      <c r="N627" s="218"/>
      <c r="O627" s="218"/>
      <c r="P627" s="218"/>
      <c r="Q627" s="218"/>
      <c r="R627" s="218"/>
      <c r="S627" s="218"/>
      <c r="T627" s="219"/>
      <c r="AT627" s="220" t="s">
        <v>184</v>
      </c>
      <c r="AU627" s="220" t="s">
        <v>82</v>
      </c>
      <c r="AV627" s="14" t="s">
        <v>82</v>
      </c>
      <c r="AW627" s="14" t="s">
        <v>35</v>
      </c>
      <c r="AX627" s="14" t="s">
        <v>73</v>
      </c>
      <c r="AY627" s="220" t="s">
        <v>171</v>
      </c>
    </row>
    <row r="628" spans="1:65" s="13" customFormat="1" ht="11.25">
      <c r="B628" s="200"/>
      <c r="C628" s="201"/>
      <c r="D628" s="193" t="s">
        <v>184</v>
      </c>
      <c r="E628" s="202" t="s">
        <v>19</v>
      </c>
      <c r="F628" s="203" t="s">
        <v>794</v>
      </c>
      <c r="G628" s="201"/>
      <c r="H628" s="202" t="s">
        <v>19</v>
      </c>
      <c r="I628" s="204"/>
      <c r="J628" s="201"/>
      <c r="K628" s="201"/>
      <c r="L628" s="205"/>
      <c r="M628" s="206"/>
      <c r="N628" s="207"/>
      <c r="O628" s="207"/>
      <c r="P628" s="207"/>
      <c r="Q628" s="207"/>
      <c r="R628" s="207"/>
      <c r="S628" s="207"/>
      <c r="T628" s="208"/>
      <c r="AT628" s="209" t="s">
        <v>184</v>
      </c>
      <c r="AU628" s="209" t="s">
        <v>82</v>
      </c>
      <c r="AV628" s="13" t="s">
        <v>80</v>
      </c>
      <c r="AW628" s="13" t="s">
        <v>35</v>
      </c>
      <c r="AX628" s="13" t="s">
        <v>73</v>
      </c>
      <c r="AY628" s="209" t="s">
        <v>171</v>
      </c>
    </row>
    <row r="629" spans="1:65" s="14" customFormat="1" ht="11.25">
      <c r="B629" s="210"/>
      <c r="C629" s="211"/>
      <c r="D629" s="193" t="s">
        <v>184</v>
      </c>
      <c r="E629" s="212" t="s">
        <v>19</v>
      </c>
      <c r="F629" s="213" t="s">
        <v>812</v>
      </c>
      <c r="G629" s="211"/>
      <c r="H629" s="214">
        <v>30.56</v>
      </c>
      <c r="I629" s="215"/>
      <c r="J629" s="211"/>
      <c r="K629" s="211"/>
      <c r="L629" s="216"/>
      <c r="M629" s="217"/>
      <c r="N629" s="218"/>
      <c r="O629" s="218"/>
      <c r="P629" s="218"/>
      <c r="Q629" s="218"/>
      <c r="R629" s="218"/>
      <c r="S629" s="218"/>
      <c r="T629" s="219"/>
      <c r="AT629" s="220" t="s">
        <v>184</v>
      </c>
      <c r="AU629" s="220" t="s">
        <v>82</v>
      </c>
      <c r="AV629" s="14" t="s">
        <v>82</v>
      </c>
      <c r="AW629" s="14" t="s">
        <v>35</v>
      </c>
      <c r="AX629" s="14" t="s">
        <v>73</v>
      </c>
      <c r="AY629" s="220" t="s">
        <v>171</v>
      </c>
    </row>
    <row r="630" spans="1:65" s="13" customFormat="1" ht="11.25">
      <c r="B630" s="200"/>
      <c r="C630" s="201"/>
      <c r="D630" s="193" t="s">
        <v>184</v>
      </c>
      <c r="E630" s="202" t="s">
        <v>19</v>
      </c>
      <c r="F630" s="203" t="s">
        <v>796</v>
      </c>
      <c r="G630" s="201"/>
      <c r="H630" s="202" t="s">
        <v>19</v>
      </c>
      <c r="I630" s="204"/>
      <c r="J630" s="201"/>
      <c r="K630" s="201"/>
      <c r="L630" s="205"/>
      <c r="M630" s="206"/>
      <c r="N630" s="207"/>
      <c r="O630" s="207"/>
      <c r="P630" s="207"/>
      <c r="Q630" s="207"/>
      <c r="R630" s="207"/>
      <c r="S630" s="207"/>
      <c r="T630" s="208"/>
      <c r="AT630" s="209" t="s">
        <v>184</v>
      </c>
      <c r="AU630" s="209" t="s">
        <v>82</v>
      </c>
      <c r="AV630" s="13" t="s">
        <v>80</v>
      </c>
      <c r="AW630" s="13" t="s">
        <v>35</v>
      </c>
      <c r="AX630" s="13" t="s">
        <v>73</v>
      </c>
      <c r="AY630" s="209" t="s">
        <v>171</v>
      </c>
    </row>
    <row r="631" spans="1:65" s="13" customFormat="1" ht="11.25">
      <c r="B631" s="200"/>
      <c r="C631" s="201"/>
      <c r="D631" s="193" t="s">
        <v>184</v>
      </c>
      <c r="E631" s="202" t="s">
        <v>19</v>
      </c>
      <c r="F631" s="203" t="s">
        <v>185</v>
      </c>
      <c r="G631" s="201"/>
      <c r="H631" s="202" t="s">
        <v>19</v>
      </c>
      <c r="I631" s="204"/>
      <c r="J631" s="201"/>
      <c r="K631" s="201"/>
      <c r="L631" s="205"/>
      <c r="M631" s="206"/>
      <c r="N631" s="207"/>
      <c r="O631" s="207"/>
      <c r="P631" s="207"/>
      <c r="Q631" s="207"/>
      <c r="R631" s="207"/>
      <c r="S631" s="207"/>
      <c r="T631" s="208"/>
      <c r="AT631" s="209" t="s">
        <v>184</v>
      </c>
      <c r="AU631" s="209" t="s">
        <v>82</v>
      </c>
      <c r="AV631" s="13" t="s">
        <v>80</v>
      </c>
      <c r="AW631" s="13" t="s">
        <v>35</v>
      </c>
      <c r="AX631" s="13" t="s">
        <v>73</v>
      </c>
      <c r="AY631" s="209" t="s">
        <v>171</v>
      </c>
    </row>
    <row r="632" spans="1:65" s="14" customFormat="1" ht="11.25">
      <c r="B632" s="210"/>
      <c r="C632" s="211"/>
      <c r="D632" s="193" t="s">
        <v>184</v>
      </c>
      <c r="E632" s="212" t="s">
        <v>19</v>
      </c>
      <c r="F632" s="213" t="s">
        <v>813</v>
      </c>
      <c r="G632" s="211"/>
      <c r="H632" s="214">
        <v>17.457999999999998</v>
      </c>
      <c r="I632" s="215"/>
      <c r="J632" s="211"/>
      <c r="K632" s="211"/>
      <c r="L632" s="216"/>
      <c r="M632" s="217"/>
      <c r="N632" s="218"/>
      <c r="O632" s="218"/>
      <c r="P632" s="218"/>
      <c r="Q632" s="218"/>
      <c r="R632" s="218"/>
      <c r="S632" s="218"/>
      <c r="T632" s="219"/>
      <c r="AT632" s="220" t="s">
        <v>184</v>
      </c>
      <c r="AU632" s="220" t="s">
        <v>82</v>
      </c>
      <c r="AV632" s="14" t="s">
        <v>82</v>
      </c>
      <c r="AW632" s="14" t="s">
        <v>35</v>
      </c>
      <c r="AX632" s="14" t="s">
        <v>73</v>
      </c>
      <c r="AY632" s="220" t="s">
        <v>171</v>
      </c>
    </row>
    <row r="633" spans="1:65" s="13" customFormat="1" ht="11.25">
      <c r="B633" s="200"/>
      <c r="C633" s="201"/>
      <c r="D633" s="193" t="s">
        <v>184</v>
      </c>
      <c r="E633" s="202" t="s">
        <v>19</v>
      </c>
      <c r="F633" s="203" t="s">
        <v>187</v>
      </c>
      <c r="G633" s="201"/>
      <c r="H633" s="202" t="s">
        <v>19</v>
      </c>
      <c r="I633" s="204"/>
      <c r="J633" s="201"/>
      <c r="K633" s="201"/>
      <c r="L633" s="205"/>
      <c r="M633" s="206"/>
      <c r="N633" s="207"/>
      <c r="O633" s="207"/>
      <c r="P633" s="207"/>
      <c r="Q633" s="207"/>
      <c r="R633" s="207"/>
      <c r="S633" s="207"/>
      <c r="T633" s="208"/>
      <c r="AT633" s="209" t="s">
        <v>184</v>
      </c>
      <c r="AU633" s="209" t="s">
        <v>82</v>
      </c>
      <c r="AV633" s="13" t="s">
        <v>80</v>
      </c>
      <c r="AW633" s="13" t="s">
        <v>35</v>
      </c>
      <c r="AX633" s="13" t="s">
        <v>73</v>
      </c>
      <c r="AY633" s="209" t="s">
        <v>171</v>
      </c>
    </row>
    <row r="634" spans="1:65" s="14" customFormat="1" ht="11.25">
      <c r="B634" s="210"/>
      <c r="C634" s="211"/>
      <c r="D634" s="193" t="s">
        <v>184</v>
      </c>
      <c r="E634" s="212" t="s">
        <v>19</v>
      </c>
      <c r="F634" s="213" t="s">
        <v>814</v>
      </c>
      <c r="G634" s="211"/>
      <c r="H634" s="214">
        <v>18.61</v>
      </c>
      <c r="I634" s="215"/>
      <c r="J634" s="211"/>
      <c r="K634" s="211"/>
      <c r="L634" s="216"/>
      <c r="M634" s="217"/>
      <c r="N634" s="218"/>
      <c r="O634" s="218"/>
      <c r="P634" s="218"/>
      <c r="Q634" s="218"/>
      <c r="R634" s="218"/>
      <c r="S634" s="218"/>
      <c r="T634" s="219"/>
      <c r="AT634" s="220" t="s">
        <v>184</v>
      </c>
      <c r="AU634" s="220" t="s">
        <v>82</v>
      </c>
      <c r="AV634" s="14" t="s">
        <v>82</v>
      </c>
      <c r="AW634" s="14" t="s">
        <v>35</v>
      </c>
      <c r="AX634" s="14" t="s">
        <v>73</v>
      </c>
      <c r="AY634" s="220" t="s">
        <v>171</v>
      </c>
    </row>
    <row r="635" spans="1:65" s="15" customFormat="1" ht="11.25">
      <c r="B635" s="221"/>
      <c r="C635" s="222"/>
      <c r="D635" s="193" t="s">
        <v>184</v>
      </c>
      <c r="E635" s="223" t="s">
        <v>19</v>
      </c>
      <c r="F635" s="224" t="s">
        <v>189</v>
      </c>
      <c r="G635" s="222"/>
      <c r="H635" s="225">
        <v>120.32</v>
      </c>
      <c r="I635" s="226"/>
      <c r="J635" s="222"/>
      <c r="K635" s="222"/>
      <c r="L635" s="227"/>
      <c r="M635" s="228"/>
      <c r="N635" s="229"/>
      <c r="O635" s="229"/>
      <c r="P635" s="229"/>
      <c r="Q635" s="229"/>
      <c r="R635" s="229"/>
      <c r="S635" s="229"/>
      <c r="T635" s="230"/>
      <c r="AT635" s="231" t="s">
        <v>184</v>
      </c>
      <c r="AU635" s="231" t="s">
        <v>82</v>
      </c>
      <c r="AV635" s="15" t="s">
        <v>178</v>
      </c>
      <c r="AW635" s="15" t="s">
        <v>35</v>
      </c>
      <c r="AX635" s="15" t="s">
        <v>80</v>
      </c>
      <c r="AY635" s="231" t="s">
        <v>171</v>
      </c>
    </row>
    <row r="636" spans="1:65" s="2" customFormat="1" ht="16.5" customHeight="1">
      <c r="A636" s="36"/>
      <c r="B636" s="37"/>
      <c r="C636" s="232" t="s">
        <v>815</v>
      </c>
      <c r="D636" s="232" t="s">
        <v>335</v>
      </c>
      <c r="E636" s="233" t="s">
        <v>816</v>
      </c>
      <c r="F636" s="234" t="s">
        <v>817</v>
      </c>
      <c r="G636" s="235" t="s">
        <v>252</v>
      </c>
      <c r="H636" s="236">
        <v>4.9000000000000002E-2</v>
      </c>
      <c r="I636" s="237"/>
      <c r="J636" s="238">
        <f>ROUND(I636*H636,2)</f>
        <v>0</v>
      </c>
      <c r="K636" s="234" t="s">
        <v>177</v>
      </c>
      <c r="L636" s="239"/>
      <c r="M636" s="240" t="s">
        <v>19</v>
      </c>
      <c r="N636" s="241" t="s">
        <v>44</v>
      </c>
      <c r="O636" s="66"/>
      <c r="P636" s="189">
        <f>O636*H636</f>
        <v>0</v>
      </c>
      <c r="Q636" s="189">
        <v>1</v>
      </c>
      <c r="R636" s="189">
        <f>Q636*H636</f>
        <v>4.9000000000000002E-2</v>
      </c>
      <c r="S636" s="189">
        <v>0</v>
      </c>
      <c r="T636" s="190">
        <f>S636*H636</f>
        <v>0</v>
      </c>
      <c r="U636" s="36"/>
      <c r="V636" s="36"/>
      <c r="W636" s="36"/>
      <c r="X636" s="36"/>
      <c r="Y636" s="36"/>
      <c r="Z636" s="36"/>
      <c r="AA636" s="36"/>
      <c r="AB636" s="36"/>
      <c r="AC636" s="36"/>
      <c r="AD636" s="36"/>
      <c r="AE636" s="36"/>
      <c r="AR636" s="191" t="s">
        <v>429</v>
      </c>
      <c r="AT636" s="191" t="s">
        <v>335</v>
      </c>
      <c r="AU636" s="191" t="s">
        <v>82</v>
      </c>
      <c r="AY636" s="19" t="s">
        <v>171</v>
      </c>
      <c r="BE636" s="192">
        <f>IF(N636="základní",J636,0)</f>
        <v>0</v>
      </c>
      <c r="BF636" s="192">
        <f>IF(N636="snížená",J636,0)</f>
        <v>0</v>
      </c>
      <c r="BG636" s="192">
        <f>IF(N636="zákl. přenesená",J636,0)</f>
        <v>0</v>
      </c>
      <c r="BH636" s="192">
        <f>IF(N636="sníž. přenesená",J636,0)</f>
        <v>0</v>
      </c>
      <c r="BI636" s="192">
        <f>IF(N636="nulová",J636,0)</f>
        <v>0</v>
      </c>
      <c r="BJ636" s="19" t="s">
        <v>80</v>
      </c>
      <c r="BK636" s="192">
        <f>ROUND(I636*H636,2)</f>
        <v>0</v>
      </c>
      <c r="BL636" s="19" t="s">
        <v>301</v>
      </c>
      <c r="BM636" s="191" t="s">
        <v>818</v>
      </c>
    </row>
    <row r="637" spans="1:65" s="2" customFormat="1" ht="11.25">
      <c r="A637" s="36"/>
      <c r="B637" s="37"/>
      <c r="C637" s="38"/>
      <c r="D637" s="193" t="s">
        <v>180</v>
      </c>
      <c r="E637" s="38"/>
      <c r="F637" s="194" t="s">
        <v>817</v>
      </c>
      <c r="G637" s="38"/>
      <c r="H637" s="38"/>
      <c r="I637" s="195"/>
      <c r="J637" s="38"/>
      <c r="K637" s="38"/>
      <c r="L637" s="41"/>
      <c r="M637" s="196"/>
      <c r="N637" s="197"/>
      <c r="O637" s="66"/>
      <c r="P637" s="66"/>
      <c r="Q637" s="66"/>
      <c r="R637" s="66"/>
      <c r="S637" s="66"/>
      <c r="T637" s="67"/>
      <c r="U637" s="36"/>
      <c r="V637" s="36"/>
      <c r="W637" s="36"/>
      <c r="X637" s="36"/>
      <c r="Y637" s="36"/>
      <c r="Z637" s="36"/>
      <c r="AA637" s="36"/>
      <c r="AB637" s="36"/>
      <c r="AC637" s="36"/>
      <c r="AD637" s="36"/>
      <c r="AE637" s="36"/>
      <c r="AT637" s="19" t="s">
        <v>180</v>
      </c>
      <c r="AU637" s="19" t="s">
        <v>82</v>
      </c>
    </row>
    <row r="638" spans="1:65" s="14" customFormat="1" ht="11.25">
      <c r="B638" s="210"/>
      <c r="C638" s="211"/>
      <c r="D638" s="193" t="s">
        <v>184</v>
      </c>
      <c r="E638" s="212" t="s">
        <v>19</v>
      </c>
      <c r="F638" s="213" t="s">
        <v>819</v>
      </c>
      <c r="G638" s="211"/>
      <c r="H638" s="214">
        <v>4.9000000000000002E-2</v>
      </c>
      <c r="I638" s="215"/>
      <c r="J638" s="211"/>
      <c r="K638" s="211"/>
      <c r="L638" s="216"/>
      <c r="M638" s="217"/>
      <c r="N638" s="218"/>
      <c r="O638" s="218"/>
      <c r="P638" s="218"/>
      <c r="Q638" s="218"/>
      <c r="R638" s="218"/>
      <c r="S638" s="218"/>
      <c r="T638" s="219"/>
      <c r="AT638" s="220" t="s">
        <v>184</v>
      </c>
      <c r="AU638" s="220" t="s">
        <v>82</v>
      </c>
      <c r="AV638" s="14" t="s">
        <v>82</v>
      </c>
      <c r="AW638" s="14" t="s">
        <v>35</v>
      </c>
      <c r="AX638" s="14" t="s">
        <v>73</v>
      </c>
      <c r="AY638" s="220" t="s">
        <v>171</v>
      </c>
    </row>
    <row r="639" spans="1:65" s="15" customFormat="1" ht="11.25">
      <c r="B639" s="221"/>
      <c r="C639" s="222"/>
      <c r="D639" s="193" t="s">
        <v>184</v>
      </c>
      <c r="E639" s="223" t="s">
        <v>19</v>
      </c>
      <c r="F639" s="224" t="s">
        <v>189</v>
      </c>
      <c r="G639" s="222"/>
      <c r="H639" s="225">
        <v>4.9000000000000002E-2</v>
      </c>
      <c r="I639" s="226"/>
      <c r="J639" s="222"/>
      <c r="K639" s="222"/>
      <c r="L639" s="227"/>
      <c r="M639" s="228"/>
      <c r="N639" s="229"/>
      <c r="O639" s="229"/>
      <c r="P639" s="229"/>
      <c r="Q639" s="229"/>
      <c r="R639" s="229"/>
      <c r="S639" s="229"/>
      <c r="T639" s="230"/>
      <c r="AT639" s="231" t="s">
        <v>184</v>
      </c>
      <c r="AU639" s="231" t="s">
        <v>82</v>
      </c>
      <c r="AV639" s="15" t="s">
        <v>178</v>
      </c>
      <c r="AW639" s="15" t="s">
        <v>35</v>
      </c>
      <c r="AX639" s="15" t="s">
        <v>80</v>
      </c>
      <c r="AY639" s="231" t="s">
        <v>171</v>
      </c>
    </row>
    <row r="640" spans="1:65" s="12" customFormat="1" ht="25.9" customHeight="1">
      <c r="B640" s="164"/>
      <c r="C640" s="165"/>
      <c r="D640" s="166" t="s">
        <v>72</v>
      </c>
      <c r="E640" s="167" t="s">
        <v>130</v>
      </c>
      <c r="F640" s="167" t="s">
        <v>131</v>
      </c>
      <c r="G640" s="165"/>
      <c r="H640" s="165"/>
      <c r="I640" s="168"/>
      <c r="J640" s="169">
        <f>BK640</f>
        <v>0</v>
      </c>
      <c r="K640" s="165"/>
      <c r="L640" s="170"/>
      <c r="M640" s="171"/>
      <c r="N640" s="172"/>
      <c r="O640" s="172"/>
      <c r="P640" s="173">
        <f>P641</f>
        <v>0</v>
      </c>
      <c r="Q640" s="172"/>
      <c r="R640" s="173">
        <f>R641</f>
        <v>0</v>
      </c>
      <c r="S640" s="172"/>
      <c r="T640" s="174">
        <f>T641</f>
        <v>0</v>
      </c>
      <c r="AR640" s="175" t="s">
        <v>210</v>
      </c>
      <c r="AT640" s="176" t="s">
        <v>72</v>
      </c>
      <c r="AU640" s="176" t="s">
        <v>73</v>
      </c>
      <c r="AY640" s="175" t="s">
        <v>171</v>
      </c>
      <c r="BK640" s="177">
        <f>BK641</f>
        <v>0</v>
      </c>
    </row>
    <row r="641" spans="1:65" s="12" customFormat="1" ht="22.9" customHeight="1">
      <c r="B641" s="164"/>
      <c r="C641" s="165"/>
      <c r="D641" s="166" t="s">
        <v>72</v>
      </c>
      <c r="E641" s="178" t="s">
        <v>820</v>
      </c>
      <c r="F641" s="178" t="s">
        <v>821</v>
      </c>
      <c r="G641" s="165"/>
      <c r="H641" s="165"/>
      <c r="I641" s="168"/>
      <c r="J641" s="179">
        <f>BK641</f>
        <v>0</v>
      </c>
      <c r="K641" s="165"/>
      <c r="L641" s="170"/>
      <c r="M641" s="171"/>
      <c r="N641" s="172"/>
      <c r="O641" s="172"/>
      <c r="P641" s="173">
        <f>SUM(P642:P650)</f>
        <v>0</v>
      </c>
      <c r="Q641" s="172"/>
      <c r="R641" s="173">
        <f>SUM(R642:R650)</f>
        <v>0</v>
      </c>
      <c r="S641" s="172"/>
      <c r="T641" s="174">
        <f>SUM(T642:T650)</f>
        <v>0</v>
      </c>
      <c r="AR641" s="175" t="s">
        <v>210</v>
      </c>
      <c r="AT641" s="176" t="s">
        <v>72</v>
      </c>
      <c r="AU641" s="176" t="s">
        <v>80</v>
      </c>
      <c r="AY641" s="175" t="s">
        <v>171</v>
      </c>
      <c r="BK641" s="177">
        <f>SUM(BK642:BK650)</f>
        <v>0</v>
      </c>
    </row>
    <row r="642" spans="1:65" s="2" customFormat="1" ht="16.5" customHeight="1">
      <c r="A642" s="36"/>
      <c r="B642" s="37"/>
      <c r="C642" s="180" t="s">
        <v>822</v>
      </c>
      <c r="D642" s="180" t="s">
        <v>173</v>
      </c>
      <c r="E642" s="181" t="s">
        <v>823</v>
      </c>
      <c r="F642" s="182" t="s">
        <v>824</v>
      </c>
      <c r="G642" s="183" t="s">
        <v>825</v>
      </c>
      <c r="H642" s="184">
        <v>110</v>
      </c>
      <c r="I642" s="185"/>
      <c r="J642" s="186">
        <f>ROUND(I642*H642,2)</f>
        <v>0</v>
      </c>
      <c r="K642" s="182" t="s">
        <v>19</v>
      </c>
      <c r="L642" s="41"/>
      <c r="M642" s="187" t="s">
        <v>19</v>
      </c>
      <c r="N642" s="188" t="s">
        <v>44</v>
      </c>
      <c r="O642" s="66"/>
      <c r="P642" s="189">
        <f>O642*H642</f>
        <v>0</v>
      </c>
      <c r="Q642" s="189">
        <v>0</v>
      </c>
      <c r="R642" s="189">
        <f>Q642*H642</f>
        <v>0</v>
      </c>
      <c r="S642" s="189">
        <v>0</v>
      </c>
      <c r="T642" s="190">
        <f>S642*H642</f>
        <v>0</v>
      </c>
      <c r="U642" s="36"/>
      <c r="V642" s="36"/>
      <c r="W642" s="36"/>
      <c r="X642" s="36"/>
      <c r="Y642" s="36"/>
      <c r="Z642" s="36"/>
      <c r="AA642" s="36"/>
      <c r="AB642" s="36"/>
      <c r="AC642" s="36"/>
      <c r="AD642" s="36"/>
      <c r="AE642" s="36"/>
      <c r="AR642" s="191" t="s">
        <v>826</v>
      </c>
      <c r="AT642" s="191" t="s">
        <v>173</v>
      </c>
      <c r="AU642" s="191" t="s">
        <v>82</v>
      </c>
      <c r="AY642" s="19" t="s">
        <v>171</v>
      </c>
      <c r="BE642" s="192">
        <f>IF(N642="základní",J642,0)</f>
        <v>0</v>
      </c>
      <c r="BF642" s="192">
        <f>IF(N642="snížená",J642,0)</f>
        <v>0</v>
      </c>
      <c r="BG642" s="192">
        <f>IF(N642="zákl. přenesená",J642,0)</f>
        <v>0</v>
      </c>
      <c r="BH642" s="192">
        <f>IF(N642="sníž. přenesená",J642,0)</f>
        <v>0</v>
      </c>
      <c r="BI642" s="192">
        <f>IF(N642="nulová",J642,0)</f>
        <v>0</v>
      </c>
      <c r="BJ642" s="19" t="s">
        <v>80</v>
      </c>
      <c r="BK642" s="192">
        <f>ROUND(I642*H642,2)</f>
        <v>0</v>
      </c>
      <c r="BL642" s="19" t="s">
        <v>826</v>
      </c>
      <c r="BM642" s="191" t="s">
        <v>827</v>
      </c>
    </row>
    <row r="643" spans="1:65" s="2" customFormat="1" ht="11.25">
      <c r="A643" s="36"/>
      <c r="B643" s="37"/>
      <c r="C643" s="38"/>
      <c r="D643" s="193" t="s">
        <v>180</v>
      </c>
      <c r="E643" s="38"/>
      <c r="F643" s="194" t="s">
        <v>824</v>
      </c>
      <c r="G643" s="38"/>
      <c r="H643" s="38"/>
      <c r="I643" s="195"/>
      <c r="J643" s="38"/>
      <c r="K643" s="38"/>
      <c r="L643" s="41"/>
      <c r="M643" s="196"/>
      <c r="N643" s="197"/>
      <c r="O643" s="66"/>
      <c r="P643" s="66"/>
      <c r="Q643" s="66"/>
      <c r="R643" s="66"/>
      <c r="S643" s="66"/>
      <c r="T643" s="67"/>
      <c r="U643" s="36"/>
      <c r="V643" s="36"/>
      <c r="W643" s="36"/>
      <c r="X643" s="36"/>
      <c r="Y643" s="36"/>
      <c r="Z643" s="36"/>
      <c r="AA643" s="36"/>
      <c r="AB643" s="36"/>
      <c r="AC643" s="36"/>
      <c r="AD643" s="36"/>
      <c r="AE643" s="36"/>
      <c r="AT643" s="19" t="s">
        <v>180</v>
      </c>
      <c r="AU643" s="19" t="s">
        <v>82</v>
      </c>
    </row>
    <row r="644" spans="1:65" s="14" customFormat="1" ht="11.25">
      <c r="B644" s="210"/>
      <c r="C644" s="211"/>
      <c r="D644" s="193" t="s">
        <v>184</v>
      </c>
      <c r="E644" s="212" t="s">
        <v>19</v>
      </c>
      <c r="F644" s="213" t="s">
        <v>828</v>
      </c>
      <c r="G644" s="211"/>
      <c r="H644" s="214">
        <v>110</v>
      </c>
      <c r="I644" s="215"/>
      <c r="J644" s="211"/>
      <c r="K644" s="211"/>
      <c r="L644" s="216"/>
      <c r="M644" s="217"/>
      <c r="N644" s="218"/>
      <c r="O644" s="218"/>
      <c r="P644" s="218"/>
      <c r="Q644" s="218"/>
      <c r="R644" s="218"/>
      <c r="S644" s="218"/>
      <c r="T644" s="219"/>
      <c r="AT644" s="220" t="s">
        <v>184</v>
      </c>
      <c r="AU644" s="220" t="s">
        <v>82</v>
      </c>
      <c r="AV644" s="14" t="s">
        <v>82</v>
      </c>
      <c r="AW644" s="14" t="s">
        <v>35</v>
      </c>
      <c r="AX644" s="14" t="s">
        <v>73</v>
      </c>
      <c r="AY644" s="220" t="s">
        <v>171</v>
      </c>
    </row>
    <row r="645" spans="1:65" s="15" customFormat="1" ht="11.25">
      <c r="B645" s="221"/>
      <c r="C645" s="222"/>
      <c r="D645" s="193" t="s">
        <v>184</v>
      </c>
      <c r="E645" s="223" t="s">
        <v>19</v>
      </c>
      <c r="F645" s="224" t="s">
        <v>189</v>
      </c>
      <c r="G645" s="222"/>
      <c r="H645" s="225">
        <v>110</v>
      </c>
      <c r="I645" s="226"/>
      <c r="J645" s="222"/>
      <c r="K645" s="222"/>
      <c r="L645" s="227"/>
      <c r="M645" s="228"/>
      <c r="N645" s="229"/>
      <c r="O645" s="229"/>
      <c r="P645" s="229"/>
      <c r="Q645" s="229"/>
      <c r="R645" s="229"/>
      <c r="S645" s="229"/>
      <c r="T645" s="230"/>
      <c r="AT645" s="231" t="s">
        <v>184</v>
      </c>
      <c r="AU645" s="231" t="s">
        <v>82</v>
      </c>
      <c r="AV645" s="15" t="s">
        <v>178</v>
      </c>
      <c r="AW645" s="15" t="s">
        <v>35</v>
      </c>
      <c r="AX645" s="15" t="s">
        <v>80</v>
      </c>
      <c r="AY645" s="231" t="s">
        <v>171</v>
      </c>
    </row>
    <row r="646" spans="1:65" s="2" customFormat="1" ht="21.75" customHeight="1">
      <c r="A646" s="36"/>
      <c r="B646" s="37"/>
      <c r="C646" s="180" t="s">
        <v>829</v>
      </c>
      <c r="D646" s="180" t="s">
        <v>173</v>
      </c>
      <c r="E646" s="181" t="s">
        <v>830</v>
      </c>
      <c r="F646" s="182" t="s">
        <v>831</v>
      </c>
      <c r="G646" s="183" t="s">
        <v>825</v>
      </c>
      <c r="H646" s="184">
        <v>5</v>
      </c>
      <c r="I646" s="185"/>
      <c r="J646" s="186">
        <f>ROUND(I646*H646,2)</f>
        <v>0</v>
      </c>
      <c r="K646" s="182" t="s">
        <v>19</v>
      </c>
      <c r="L646" s="41"/>
      <c r="M646" s="187" t="s">
        <v>19</v>
      </c>
      <c r="N646" s="188" t="s">
        <v>44</v>
      </c>
      <c r="O646" s="66"/>
      <c r="P646" s="189">
        <f>O646*H646</f>
        <v>0</v>
      </c>
      <c r="Q646" s="189">
        <v>0</v>
      </c>
      <c r="R646" s="189">
        <f>Q646*H646</f>
        <v>0</v>
      </c>
      <c r="S646" s="189">
        <v>0</v>
      </c>
      <c r="T646" s="190">
        <f>S646*H646</f>
        <v>0</v>
      </c>
      <c r="U646" s="36"/>
      <c r="V646" s="36"/>
      <c r="W646" s="36"/>
      <c r="X646" s="36"/>
      <c r="Y646" s="36"/>
      <c r="Z646" s="36"/>
      <c r="AA646" s="36"/>
      <c r="AB646" s="36"/>
      <c r="AC646" s="36"/>
      <c r="AD646" s="36"/>
      <c r="AE646" s="36"/>
      <c r="AR646" s="191" t="s">
        <v>826</v>
      </c>
      <c r="AT646" s="191" t="s">
        <v>173</v>
      </c>
      <c r="AU646" s="191" t="s">
        <v>82</v>
      </c>
      <c r="AY646" s="19" t="s">
        <v>171</v>
      </c>
      <c r="BE646" s="192">
        <f>IF(N646="základní",J646,0)</f>
        <v>0</v>
      </c>
      <c r="BF646" s="192">
        <f>IF(N646="snížená",J646,0)</f>
        <v>0</v>
      </c>
      <c r="BG646" s="192">
        <f>IF(N646="zákl. přenesená",J646,0)</f>
        <v>0</v>
      </c>
      <c r="BH646" s="192">
        <f>IF(N646="sníž. přenesená",J646,0)</f>
        <v>0</v>
      </c>
      <c r="BI646" s="192">
        <f>IF(N646="nulová",J646,0)</f>
        <v>0</v>
      </c>
      <c r="BJ646" s="19" t="s">
        <v>80</v>
      </c>
      <c r="BK646" s="192">
        <f>ROUND(I646*H646,2)</f>
        <v>0</v>
      </c>
      <c r="BL646" s="19" t="s">
        <v>826</v>
      </c>
      <c r="BM646" s="191" t="s">
        <v>832</v>
      </c>
    </row>
    <row r="647" spans="1:65" s="2" customFormat="1" ht="11.25">
      <c r="A647" s="36"/>
      <c r="B647" s="37"/>
      <c r="C647" s="38"/>
      <c r="D647" s="193" t="s">
        <v>180</v>
      </c>
      <c r="E647" s="38"/>
      <c r="F647" s="194" t="s">
        <v>831</v>
      </c>
      <c r="G647" s="38"/>
      <c r="H647" s="38"/>
      <c r="I647" s="195"/>
      <c r="J647" s="38"/>
      <c r="K647" s="38"/>
      <c r="L647" s="41"/>
      <c r="M647" s="196"/>
      <c r="N647" s="197"/>
      <c r="O647" s="66"/>
      <c r="P647" s="66"/>
      <c r="Q647" s="66"/>
      <c r="R647" s="66"/>
      <c r="S647" s="66"/>
      <c r="T647" s="67"/>
      <c r="U647" s="36"/>
      <c r="V647" s="36"/>
      <c r="W647" s="36"/>
      <c r="X647" s="36"/>
      <c r="Y647" s="36"/>
      <c r="Z647" s="36"/>
      <c r="AA647" s="36"/>
      <c r="AB647" s="36"/>
      <c r="AC647" s="36"/>
      <c r="AD647" s="36"/>
      <c r="AE647" s="36"/>
      <c r="AT647" s="19" t="s">
        <v>180</v>
      </c>
      <c r="AU647" s="19" t="s">
        <v>82</v>
      </c>
    </row>
    <row r="648" spans="1:65" s="13" customFormat="1" ht="11.25">
      <c r="B648" s="200"/>
      <c r="C648" s="201"/>
      <c r="D648" s="193" t="s">
        <v>184</v>
      </c>
      <c r="E648" s="202" t="s">
        <v>19</v>
      </c>
      <c r="F648" s="203" t="s">
        <v>833</v>
      </c>
      <c r="G648" s="201"/>
      <c r="H648" s="202" t="s">
        <v>19</v>
      </c>
      <c r="I648" s="204"/>
      <c r="J648" s="201"/>
      <c r="K648" s="201"/>
      <c r="L648" s="205"/>
      <c r="M648" s="206"/>
      <c r="N648" s="207"/>
      <c r="O648" s="207"/>
      <c r="P648" s="207"/>
      <c r="Q648" s="207"/>
      <c r="R648" s="207"/>
      <c r="S648" s="207"/>
      <c r="T648" s="208"/>
      <c r="AT648" s="209" t="s">
        <v>184</v>
      </c>
      <c r="AU648" s="209" t="s">
        <v>82</v>
      </c>
      <c r="AV648" s="13" t="s">
        <v>80</v>
      </c>
      <c r="AW648" s="13" t="s">
        <v>35</v>
      </c>
      <c r="AX648" s="13" t="s">
        <v>73</v>
      </c>
      <c r="AY648" s="209" t="s">
        <v>171</v>
      </c>
    </row>
    <row r="649" spans="1:65" s="14" customFormat="1" ht="11.25">
      <c r="B649" s="210"/>
      <c r="C649" s="211"/>
      <c r="D649" s="193" t="s">
        <v>184</v>
      </c>
      <c r="E649" s="212" t="s">
        <v>19</v>
      </c>
      <c r="F649" s="213" t="s">
        <v>834</v>
      </c>
      <c r="G649" s="211"/>
      <c r="H649" s="214">
        <v>5</v>
      </c>
      <c r="I649" s="215"/>
      <c r="J649" s="211"/>
      <c r="K649" s="211"/>
      <c r="L649" s="216"/>
      <c r="M649" s="217"/>
      <c r="N649" s="218"/>
      <c r="O649" s="218"/>
      <c r="P649" s="218"/>
      <c r="Q649" s="218"/>
      <c r="R649" s="218"/>
      <c r="S649" s="218"/>
      <c r="T649" s="219"/>
      <c r="AT649" s="220" t="s">
        <v>184</v>
      </c>
      <c r="AU649" s="220" t="s">
        <v>82</v>
      </c>
      <c r="AV649" s="14" t="s">
        <v>82</v>
      </c>
      <c r="AW649" s="14" t="s">
        <v>35</v>
      </c>
      <c r="AX649" s="14" t="s">
        <v>73</v>
      </c>
      <c r="AY649" s="220" t="s">
        <v>171</v>
      </c>
    </row>
    <row r="650" spans="1:65" s="15" customFormat="1" ht="11.25">
      <c r="B650" s="221"/>
      <c r="C650" s="222"/>
      <c r="D650" s="193" t="s">
        <v>184</v>
      </c>
      <c r="E650" s="223" t="s">
        <v>19</v>
      </c>
      <c r="F650" s="224" t="s">
        <v>189</v>
      </c>
      <c r="G650" s="222"/>
      <c r="H650" s="225">
        <v>5</v>
      </c>
      <c r="I650" s="226"/>
      <c r="J650" s="222"/>
      <c r="K650" s="222"/>
      <c r="L650" s="227"/>
      <c r="M650" s="253"/>
      <c r="N650" s="254"/>
      <c r="O650" s="254"/>
      <c r="P650" s="254"/>
      <c r="Q650" s="254"/>
      <c r="R650" s="254"/>
      <c r="S650" s="254"/>
      <c r="T650" s="255"/>
      <c r="AT650" s="231" t="s">
        <v>184</v>
      </c>
      <c r="AU650" s="231" t="s">
        <v>82</v>
      </c>
      <c r="AV650" s="15" t="s">
        <v>178</v>
      </c>
      <c r="AW650" s="15" t="s">
        <v>35</v>
      </c>
      <c r="AX650" s="15" t="s">
        <v>80</v>
      </c>
      <c r="AY650" s="231" t="s">
        <v>171</v>
      </c>
    </row>
    <row r="651" spans="1:65" s="2" customFormat="1" ht="6.95" customHeight="1">
      <c r="A651" s="36"/>
      <c r="B651" s="49"/>
      <c r="C651" s="50"/>
      <c r="D651" s="50"/>
      <c r="E651" s="50"/>
      <c r="F651" s="50"/>
      <c r="G651" s="50"/>
      <c r="H651" s="50"/>
      <c r="I651" s="50"/>
      <c r="J651" s="50"/>
      <c r="K651" s="50"/>
      <c r="L651" s="41"/>
      <c r="M651" s="36"/>
      <c r="O651" s="36"/>
      <c r="P651" s="36"/>
      <c r="Q651" s="36"/>
      <c r="R651" s="36"/>
      <c r="S651" s="36"/>
      <c r="T651" s="36"/>
      <c r="U651" s="36"/>
      <c r="V651" s="36"/>
      <c r="W651" s="36"/>
      <c r="X651" s="36"/>
      <c r="Y651" s="36"/>
      <c r="Z651" s="36"/>
      <c r="AA651" s="36"/>
      <c r="AB651" s="36"/>
      <c r="AC651" s="36"/>
      <c r="AD651" s="36"/>
      <c r="AE651" s="36"/>
    </row>
  </sheetData>
  <sheetProtection algorithmName="SHA-512" hashValue="bZQvy+gHx4Vs/BUM9E4fcXds1m9rKiKHFIWx1bGBn4fAvUbpzYG0ox+p3hqbyTzFmLQFr2E1JHra+uKWWr2Vdw==" saltValue="17trtM4rtWQfv7DZ3Wv1XcuVGV5zjiqVxBaHewwgawhRhi+Pfveb09a+xPll2t1BgeIMmLi9poheoBJP9EfCrA==" spinCount="100000" sheet="1" objects="1" scenarios="1" formatColumns="0" formatRows="0" autoFilter="0"/>
  <autoFilter ref="C98:K650"/>
  <mergeCells count="12">
    <mergeCell ref="E91:H91"/>
    <mergeCell ref="L2:V2"/>
    <mergeCell ref="E50:H50"/>
    <mergeCell ref="E52:H52"/>
    <mergeCell ref="E54:H54"/>
    <mergeCell ref="E87:H87"/>
    <mergeCell ref="E89:H89"/>
    <mergeCell ref="E7:H7"/>
    <mergeCell ref="E9:H9"/>
    <mergeCell ref="E11:H11"/>
    <mergeCell ref="E20:H20"/>
    <mergeCell ref="E29:H29"/>
  </mergeCells>
  <hyperlinks>
    <hyperlink ref="F104" r:id="rId1"/>
    <hyperlink ref="F112" r:id="rId2"/>
    <hyperlink ref="F120" r:id="rId3"/>
    <hyperlink ref="F125" r:id="rId4"/>
    <hyperlink ref="F128" r:id="rId5"/>
    <hyperlink ref="F131" r:id="rId6"/>
    <hyperlink ref="F137" r:id="rId7"/>
    <hyperlink ref="F155" r:id="rId8"/>
    <hyperlink ref="F160" r:id="rId9"/>
    <hyperlink ref="F169" r:id="rId10"/>
    <hyperlink ref="F175" r:id="rId11"/>
    <hyperlink ref="F181" r:id="rId12"/>
    <hyperlink ref="F184" r:id="rId13"/>
    <hyperlink ref="F187" r:id="rId14"/>
    <hyperlink ref="F193" r:id="rId15"/>
    <hyperlink ref="F199" r:id="rId16"/>
    <hyperlink ref="F204" r:id="rId17"/>
    <hyperlink ref="F210" r:id="rId18"/>
    <hyperlink ref="F219" r:id="rId19"/>
    <hyperlink ref="F231" r:id="rId20"/>
    <hyperlink ref="F242" r:id="rId21"/>
    <hyperlink ref="F248" r:id="rId22"/>
    <hyperlink ref="F257" r:id="rId23"/>
    <hyperlink ref="F267" r:id="rId24"/>
    <hyperlink ref="F273" r:id="rId25"/>
    <hyperlink ref="F276" r:id="rId26"/>
    <hyperlink ref="F282" r:id="rId27"/>
    <hyperlink ref="F285" r:id="rId28"/>
    <hyperlink ref="F292" r:id="rId29"/>
    <hyperlink ref="F300" r:id="rId30"/>
    <hyperlink ref="F305" r:id="rId31"/>
    <hyperlink ref="F313" r:id="rId32"/>
    <hyperlink ref="F325" r:id="rId33"/>
    <hyperlink ref="F329" r:id="rId34"/>
    <hyperlink ref="F335" r:id="rId35"/>
    <hyperlink ref="F340" r:id="rId36"/>
    <hyperlink ref="F346" r:id="rId37"/>
    <hyperlink ref="F349" r:id="rId38"/>
    <hyperlink ref="F357" r:id="rId39"/>
    <hyperlink ref="F366" r:id="rId40"/>
    <hyperlink ref="F371" r:id="rId41"/>
    <hyperlink ref="F380" r:id="rId42"/>
    <hyperlink ref="F383" r:id="rId43"/>
    <hyperlink ref="F386" r:id="rId44"/>
    <hyperlink ref="F396" r:id="rId45"/>
    <hyperlink ref="F406" r:id="rId46"/>
    <hyperlink ref="F420" r:id="rId47"/>
    <hyperlink ref="F429" r:id="rId48"/>
    <hyperlink ref="F446" r:id="rId49"/>
    <hyperlink ref="F463" r:id="rId50"/>
    <hyperlink ref="F470" r:id="rId51"/>
    <hyperlink ref="F479" r:id="rId52"/>
    <hyperlink ref="F485" r:id="rId53"/>
    <hyperlink ref="F491" r:id="rId54"/>
    <hyperlink ref="F497" r:id="rId55"/>
    <hyperlink ref="F504" r:id="rId56"/>
    <hyperlink ref="F512" r:id="rId57"/>
    <hyperlink ref="F521" r:id="rId58"/>
    <hyperlink ref="F527" r:id="rId59"/>
    <hyperlink ref="F538" r:id="rId60"/>
    <hyperlink ref="F547" r:id="rId61"/>
    <hyperlink ref="F554" r:id="rId62"/>
    <hyperlink ref="F565" r:id="rId63"/>
    <hyperlink ref="F572" r:id="rId64"/>
    <hyperlink ref="F575" r:id="rId65"/>
    <hyperlink ref="F580" r:id="rId66"/>
    <hyperlink ref="F583" r:id="rId67"/>
    <hyperlink ref="F586" r:id="rId68"/>
    <hyperlink ref="F589" r:id="rId69"/>
    <hyperlink ref="F595" r:id="rId70"/>
    <hyperlink ref="F599" r:id="rId71"/>
    <hyperlink ref="F602" r:id="rId72"/>
    <hyperlink ref="F607" r:id="rId73"/>
    <hyperlink ref="F624" r:id="rId74"/>
  </hyperlinks>
  <pageMargins left="0.39374999999999999" right="0.39374999999999999" top="0.39374999999999999" bottom="0.39374999999999999" header="0" footer="0"/>
  <pageSetup paperSize="9" fitToHeight="100" orientation="portrait" blackAndWhite="1"/>
  <headerFooter>
    <oddFooter>&amp;CStrana &amp;P z &amp;N</oddFooter>
  </headerFooter>
  <drawing r:id="rId7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249"/>
  <sheetViews>
    <sheetView showGridLines="0" workbookViewId="0"/>
  </sheetViews>
  <sheetFormatPr defaultRowHeight="12.7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370"/>
      <c r="M2" s="370"/>
      <c r="N2" s="370"/>
      <c r="O2" s="370"/>
      <c r="P2" s="370"/>
      <c r="Q2" s="370"/>
      <c r="R2" s="370"/>
      <c r="S2" s="370"/>
      <c r="T2" s="370"/>
      <c r="U2" s="370"/>
      <c r="V2" s="370"/>
      <c r="AT2" s="19" t="s">
        <v>90</v>
      </c>
    </row>
    <row r="3" spans="1:46" s="1" customFormat="1" ht="6.95" customHeight="1">
      <c r="B3" s="110"/>
      <c r="C3" s="111"/>
      <c r="D3" s="111"/>
      <c r="E3" s="111"/>
      <c r="F3" s="111"/>
      <c r="G3" s="111"/>
      <c r="H3" s="111"/>
      <c r="I3" s="111"/>
      <c r="J3" s="111"/>
      <c r="K3" s="111"/>
      <c r="L3" s="22"/>
      <c r="AT3" s="19" t="s">
        <v>82</v>
      </c>
    </row>
    <row r="4" spans="1:46" s="1" customFormat="1" ht="24.95" customHeight="1">
      <c r="B4" s="22"/>
      <c r="D4" s="112" t="s">
        <v>133</v>
      </c>
      <c r="L4" s="22"/>
      <c r="M4" s="113" t="s">
        <v>10</v>
      </c>
      <c r="AT4" s="19" t="s">
        <v>4</v>
      </c>
    </row>
    <row r="5" spans="1:46" s="1" customFormat="1" ht="6.95" customHeight="1">
      <c r="B5" s="22"/>
      <c r="L5" s="22"/>
    </row>
    <row r="6" spans="1:46" s="1" customFormat="1" ht="12" customHeight="1">
      <c r="B6" s="22"/>
      <c r="D6" s="114" t="s">
        <v>16</v>
      </c>
      <c r="L6" s="22"/>
    </row>
    <row r="7" spans="1:46" s="1" customFormat="1" ht="16.5" customHeight="1">
      <c r="B7" s="22"/>
      <c r="E7" s="387" t="str">
        <f>'Rekapitulace stavby'!K6</f>
        <v>Oprava propustků na trati odb. Moravice - Svobodné Heřmanice</v>
      </c>
      <c r="F7" s="388"/>
      <c r="G7" s="388"/>
      <c r="H7" s="388"/>
      <c r="L7" s="22"/>
    </row>
    <row r="8" spans="1:46" s="1" customFormat="1" ht="12" customHeight="1">
      <c r="B8" s="22"/>
      <c r="D8" s="114" t="s">
        <v>134</v>
      </c>
      <c r="L8" s="22"/>
    </row>
    <row r="9" spans="1:46" s="2" customFormat="1" ht="16.5" customHeight="1">
      <c r="A9" s="36"/>
      <c r="B9" s="41"/>
      <c r="C9" s="36"/>
      <c r="D9" s="36"/>
      <c r="E9" s="387" t="s">
        <v>135</v>
      </c>
      <c r="F9" s="389"/>
      <c r="G9" s="389"/>
      <c r="H9" s="389"/>
      <c r="I9" s="36"/>
      <c r="J9" s="36"/>
      <c r="K9" s="36"/>
      <c r="L9" s="115"/>
      <c r="S9" s="36"/>
      <c r="T9" s="36"/>
      <c r="U9" s="36"/>
      <c r="V9" s="36"/>
      <c r="W9" s="36"/>
      <c r="X9" s="36"/>
      <c r="Y9" s="36"/>
      <c r="Z9" s="36"/>
      <c r="AA9" s="36"/>
      <c r="AB9" s="36"/>
      <c r="AC9" s="36"/>
      <c r="AD9" s="36"/>
      <c r="AE9" s="36"/>
    </row>
    <row r="10" spans="1:46" s="2" customFormat="1" ht="12" customHeight="1">
      <c r="A10" s="36"/>
      <c r="B10" s="41"/>
      <c r="C10" s="36"/>
      <c r="D10" s="114" t="s">
        <v>136</v>
      </c>
      <c r="E10" s="36"/>
      <c r="F10" s="36"/>
      <c r="G10" s="36"/>
      <c r="H10" s="36"/>
      <c r="I10" s="36"/>
      <c r="J10" s="36"/>
      <c r="K10" s="36"/>
      <c r="L10" s="115"/>
      <c r="S10" s="36"/>
      <c r="T10" s="36"/>
      <c r="U10" s="36"/>
      <c r="V10" s="36"/>
      <c r="W10" s="36"/>
      <c r="X10" s="36"/>
      <c r="Y10" s="36"/>
      <c r="Z10" s="36"/>
      <c r="AA10" s="36"/>
      <c r="AB10" s="36"/>
      <c r="AC10" s="36"/>
      <c r="AD10" s="36"/>
      <c r="AE10" s="36"/>
    </row>
    <row r="11" spans="1:46" s="2" customFormat="1" ht="16.5" customHeight="1">
      <c r="A11" s="36"/>
      <c r="B11" s="41"/>
      <c r="C11" s="36"/>
      <c r="D11" s="36"/>
      <c r="E11" s="390" t="s">
        <v>835</v>
      </c>
      <c r="F11" s="389"/>
      <c r="G11" s="389"/>
      <c r="H11" s="389"/>
      <c r="I11" s="36"/>
      <c r="J11" s="36"/>
      <c r="K11" s="36"/>
      <c r="L11" s="115"/>
      <c r="S11" s="36"/>
      <c r="T11" s="36"/>
      <c r="U11" s="36"/>
      <c r="V11" s="36"/>
      <c r="W11" s="36"/>
      <c r="X11" s="36"/>
      <c r="Y11" s="36"/>
      <c r="Z11" s="36"/>
      <c r="AA11" s="36"/>
      <c r="AB11" s="36"/>
      <c r="AC11" s="36"/>
      <c r="AD11" s="36"/>
      <c r="AE11" s="36"/>
    </row>
    <row r="12" spans="1:46" s="2" customFormat="1" ht="11.25">
      <c r="A12" s="36"/>
      <c r="B12" s="41"/>
      <c r="C12" s="36"/>
      <c r="D12" s="36"/>
      <c r="E12" s="36"/>
      <c r="F12" s="36"/>
      <c r="G12" s="36"/>
      <c r="H12" s="36"/>
      <c r="I12" s="36"/>
      <c r="J12" s="36"/>
      <c r="K12" s="36"/>
      <c r="L12" s="115"/>
      <c r="S12" s="36"/>
      <c r="T12" s="36"/>
      <c r="U12" s="36"/>
      <c r="V12" s="36"/>
      <c r="W12" s="36"/>
      <c r="X12" s="36"/>
      <c r="Y12" s="36"/>
      <c r="Z12" s="36"/>
      <c r="AA12" s="36"/>
      <c r="AB12" s="36"/>
      <c r="AC12" s="36"/>
      <c r="AD12" s="36"/>
      <c r="AE12" s="36"/>
    </row>
    <row r="13" spans="1:46" s="2" customFormat="1" ht="12" customHeight="1">
      <c r="A13" s="36"/>
      <c r="B13" s="41"/>
      <c r="C13" s="36"/>
      <c r="D13" s="114" t="s">
        <v>18</v>
      </c>
      <c r="E13" s="36"/>
      <c r="F13" s="105" t="s">
        <v>19</v>
      </c>
      <c r="G13" s="36"/>
      <c r="H13" s="36"/>
      <c r="I13" s="114" t="s">
        <v>20</v>
      </c>
      <c r="J13" s="105" t="s">
        <v>19</v>
      </c>
      <c r="K13" s="36"/>
      <c r="L13" s="115"/>
      <c r="S13" s="36"/>
      <c r="T13" s="36"/>
      <c r="U13" s="36"/>
      <c r="V13" s="36"/>
      <c r="W13" s="36"/>
      <c r="X13" s="36"/>
      <c r="Y13" s="36"/>
      <c r="Z13" s="36"/>
      <c r="AA13" s="36"/>
      <c r="AB13" s="36"/>
      <c r="AC13" s="36"/>
      <c r="AD13" s="36"/>
      <c r="AE13" s="36"/>
    </row>
    <row r="14" spans="1:46" s="2" customFormat="1" ht="12" customHeight="1">
      <c r="A14" s="36"/>
      <c r="B14" s="41"/>
      <c r="C14" s="36"/>
      <c r="D14" s="114" t="s">
        <v>21</v>
      </c>
      <c r="E14" s="36"/>
      <c r="F14" s="105" t="s">
        <v>22</v>
      </c>
      <c r="G14" s="36"/>
      <c r="H14" s="36"/>
      <c r="I14" s="114" t="s">
        <v>23</v>
      </c>
      <c r="J14" s="116" t="str">
        <f>'Rekapitulace stavby'!AN8</f>
        <v>10. 5. 2023</v>
      </c>
      <c r="K14" s="36"/>
      <c r="L14" s="115"/>
      <c r="S14" s="36"/>
      <c r="T14" s="36"/>
      <c r="U14" s="36"/>
      <c r="V14" s="36"/>
      <c r="W14" s="36"/>
      <c r="X14" s="36"/>
      <c r="Y14" s="36"/>
      <c r="Z14" s="36"/>
      <c r="AA14" s="36"/>
      <c r="AB14" s="36"/>
      <c r="AC14" s="36"/>
      <c r="AD14" s="36"/>
      <c r="AE14" s="36"/>
    </row>
    <row r="15" spans="1:46" s="2" customFormat="1" ht="10.9" customHeight="1">
      <c r="A15" s="36"/>
      <c r="B15" s="41"/>
      <c r="C15" s="36"/>
      <c r="D15" s="36"/>
      <c r="E15" s="36"/>
      <c r="F15" s="36"/>
      <c r="G15" s="36"/>
      <c r="H15" s="36"/>
      <c r="I15" s="36"/>
      <c r="J15" s="36"/>
      <c r="K15" s="36"/>
      <c r="L15" s="115"/>
      <c r="S15" s="36"/>
      <c r="T15" s="36"/>
      <c r="U15" s="36"/>
      <c r="V15" s="36"/>
      <c r="W15" s="36"/>
      <c r="X15" s="36"/>
      <c r="Y15" s="36"/>
      <c r="Z15" s="36"/>
      <c r="AA15" s="36"/>
      <c r="AB15" s="36"/>
      <c r="AC15" s="36"/>
      <c r="AD15" s="36"/>
      <c r="AE15" s="36"/>
    </row>
    <row r="16" spans="1:46" s="2" customFormat="1" ht="12" customHeight="1">
      <c r="A16" s="36"/>
      <c r="B16" s="41"/>
      <c r="C16" s="36"/>
      <c r="D16" s="114" t="s">
        <v>25</v>
      </c>
      <c r="E16" s="36"/>
      <c r="F16" s="36"/>
      <c r="G16" s="36"/>
      <c r="H16" s="36"/>
      <c r="I16" s="114" t="s">
        <v>26</v>
      </c>
      <c r="J16" s="105" t="s">
        <v>27</v>
      </c>
      <c r="K16" s="36"/>
      <c r="L16" s="115"/>
      <c r="S16" s="36"/>
      <c r="T16" s="36"/>
      <c r="U16" s="36"/>
      <c r="V16" s="36"/>
      <c r="W16" s="36"/>
      <c r="X16" s="36"/>
      <c r="Y16" s="36"/>
      <c r="Z16" s="36"/>
      <c r="AA16" s="36"/>
      <c r="AB16" s="36"/>
      <c r="AC16" s="36"/>
      <c r="AD16" s="36"/>
      <c r="AE16" s="36"/>
    </row>
    <row r="17" spans="1:31" s="2" customFormat="1" ht="18" customHeight="1">
      <c r="A17" s="36"/>
      <c r="B17" s="41"/>
      <c r="C17" s="36"/>
      <c r="D17" s="36"/>
      <c r="E17" s="105" t="s">
        <v>28</v>
      </c>
      <c r="F17" s="36"/>
      <c r="G17" s="36"/>
      <c r="H17" s="36"/>
      <c r="I17" s="114" t="s">
        <v>29</v>
      </c>
      <c r="J17" s="105" t="s">
        <v>30</v>
      </c>
      <c r="K17" s="36"/>
      <c r="L17" s="115"/>
      <c r="S17" s="36"/>
      <c r="T17" s="36"/>
      <c r="U17" s="36"/>
      <c r="V17" s="36"/>
      <c r="W17" s="36"/>
      <c r="X17" s="36"/>
      <c r="Y17" s="36"/>
      <c r="Z17" s="36"/>
      <c r="AA17" s="36"/>
      <c r="AB17" s="36"/>
      <c r="AC17" s="36"/>
      <c r="AD17" s="36"/>
      <c r="AE17" s="36"/>
    </row>
    <row r="18" spans="1:31" s="2" customFormat="1" ht="6.95" customHeight="1">
      <c r="A18" s="36"/>
      <c r="B18" s="41"/>
      <c r="C18" s="36"/>
      <c r="D18" s="36"/>
      <c r="E18" s="36"/>
      <c r="F18" s="36"/>
      <c r="G18" s="36"/>
      <c r="H18" s="36"/>
      <c r="I18" s="36"/>
      <c r="J18" s="36"/>
      <c r="K18" s="36"/>
      <c r="L18" s="115"/>
      <c r="S18" s="36"/>
      <c r="T18" s="36"/>
      <c r="U18" s="36"/>
      <c r="V18" s="36"/>
      <c r="W18" s="36"/>
      <c r="X18" s="36"/>
      <c r="Y18" s="36"/>
      <c r="Z18" s="36"/>
      <c r="AA18" s="36"/>
      <c r="AB18" s="36"/>
      <c r="AC18" s="36"/>
      <c r="AD18" s="36"/>
      <c r="AE18" s="36"/>
    </row>
    <row r="19" spans="1:31" s="2" customFormat="1" ht="12" customHeight="1">
      <c r="A19" s="36"/>
      <c r="B19" s="41"/>
      <c r="C19" s="36"/>
      <c r="D19" s="114" t="s">
        <v>31</v>
      </c>
      <c r="E19" s="36"/>
      <c r="F19" s="36"/>
      <c r="G19" s="36"/>
      <c r="H19" s="36"/>
      <c r="I19" s="114" t="s">
        <v>26</v>
      </c>
      <c r="J19" s="32" t="str">
        <f>'Rekapitulace stavby'!AN13</f>
        <v>Vyplň údaj</v>
      </c>
      <c r="K19" s="36"/>
      <c r="L19" s="115"/>
      <c r="S19" s="36"/>
      <c r="T19" s="36"/>
      <c r="U19" s="36"/>
      <c r="V19" s="36"/>
      <c r="W19" s="36"/>
      <c r="X19" s="36"/>
      <c r="Y19" s="36"/>
      <c r="Z19" s="36"/>
      <c r="AA19" s="36"/>
      <c r="AB19" s="36"/>
      <c r="AC19" s="36"/>
      <c r="AD19" s="36"/>
      <c r="AE19" s="36"/>
    </row>
    <row r="20" spans="1:31" s="2" customFormat="1" ht="18" customHeight="1">
      <c r="A20" s="36"/>
      <c r="B20" s="41"/>
      <c r="C20" s="36"/>
      <c r="D20" s="36"/>
      <c r="E20" s="391" t="str">
        <f>'Rekapitulace stavby'!E14</f>
        <v>Vyplň údaj</v>
      </c>
      <c r="F20" s="392"/>
      <c r="G20" s="392"/>
      <c r="H20" s="392"/>
      <c r="I20" s="114" t="s">
        <v>29</v>
      </c>
      <c r="J20" s="32" t="str">
        <f>'Rekapitulace stavby'!AN14</f>
        <v>Vyplň údaj</v>
      </c>
      <c r="K20" s="36"/>
      <c r="L20" s="115"/>
      <c r="S20" s="36"/>
      <c r="T20" s="36"/>
      <c r="U20" s="36"/>
      <c r="V20" s="36"/>
      <c r="W20" s="36"/>
      <c r="X20" s="36"/>
      <c r="Y20" s="36"/>
      <c r="Z20" s="36"/>
      <c r="AA20" s="36"/>
      <c r="AB20" s="36"/>
      <c r="AC20" s="36"/>
      <c r="AD20" s="36"/>
      <c r="AE20" s="36"/>
    </row>
    <row r="21" spans="1:31" s="2" customFormat="1" ht="6.95" customHeight="1">
      <c r="A21" s="36"/>
      <c r="B21" s="41"/>
      <c r="C21" s="36"/>
      <c r="D21" s="36"/>
      <c r="E21" s="36"/>
      <c r="F21" s="36"/>
      <c r="G21" s="36"/>
      <c r="H21" s="36"/>
      <c r="I21" s="36"/>
      <c r="J21" s="36"/>
      <c r="K21" s="36"/>
      <c r="L21" s="115"/>
      <c r="S21" s="36"/>
      <c r="T21" s="36"/>
      <c r="U21" s="36"/>
      <c r="V21" s="36"/>
      <c r="W21" s="36"/>
      <c r="X21" s="36"/>
      <c r="Y21" s="36"/>
      <c r="Z21" s="36"/>
      <c r="AA21" s="36"/>
      <c r="AB21" s="36"/>
      <c r="AC21" s="36"/>
      <c r="AD21" s="36"/>
      <c r="AE21" s="36"/>
    </row>
    <row r="22" spans="1:31" s="2" customFormat="1" ht="12" customHeight="1">
      <c r="A22" s="36"/>
      <c r="B22" s="41"/>
      <c r="C22" s="36"/>
      <c r="D22" s="114" t="s">
        <v>33</v>
      </c>
      <c r="E22" s="36"/>
      <c r="F22" s="36"/>
      <c r="G22" s="36"/>
      <c r="H22" s="36"/>
      <c r="I22" s="114" t="s">
        <v>26</v>
      </c>
      <c r="J22" s="105" t="str">
        <f>IF('Rekapitulace stavby'!AN16="","",'Rekapitulace stavby'!AN16)</f>
        <v/>
      </c>
      <c r="K22" s="36"/>
      <c r="L22" s="115"/>
      <c r="S22" s="36"/>
      <c r="T22" s="36"/>
      <c r="U22" s="36"/>
      <c r="V22" s="36"/>
      <c r="W22" s="36"/>
      <c r="X22" s="36"/>
      <c r="Y22" s="36"/>
      <c r="Z22" s="36"/>
      <c r="AA22" s="36"/>
      <c r="AB22" s="36"/>
      <c r="AC22" s="36"/>
      <c r="AD22" s="36"/>
      <c r="AE22" s="36"/>
    </row>
    <row r="23" spans="1:31" s="2" customFormat="1" ht="18" customHeight="1">
      <c r="A23" s="36"/>
      <c r="B23" s="41"/>
      <c r="C23" s="36"/>
      <c r="D23" s="36"/>
      <c r="E23" s="105" t="str">
        <f>IF('Rekapitulace stavby'!E17="","",'Rekapitulace stavby'!E17)</f>
        <v xml:space="preserve"> </v>
      </c>
      <c r="F23" s="36"/>
      <c r="G23" s="36"/>
      <c r="H23" s="36"/>
      <c r="I23" s="114" t="s">
        <v>29</v>
      </c>
      <c r="J23" s="105" t="str">
        <f>IF('Rekapitulace stavby'!AN17="","",'Rekapitulace stavby'!AN17)</f>
        <v/>
      </c>
      <c r="K23" s="36"/>
      <c r="L23" s="115"/>
      <c r="S23" s="36"/>
      <c r="T23" s="36"/>
      <c r="U23" s="36"/>
      <c r="V23" s="36"/>
      <c r="W23" s="36"/>
      <c r="X23" s="36"/>
      <c r="Y23" s="36"/>
      <c r="Z23" s="36"/>
      <c r="AA23" s="36"/>
      <c r="AB23" s="36"/>
      <c r="AC23" s="36"/>
      <c r="AD23" s="36"/>
      <c r="AE23" s="36"/>
    </row>
    <row r="24" spans="1:31" s="2" customFormat="1" ht="6.95" customHeight="1">
      <c r="A24" s="36"/>
      <c r="B24" s="41"/>
      <c r="C24" s="36"/>
      <c r="D24" s="36"/>
      <c r="E24" s="36"/>
      <c r="F24" s="36"/>
      <c r="G24" s="36"/>
      <c r="H24" s="36"/>
      <c r="I24" s="36"/>
      <c r="J24" s="36"/>
      <c r="K24" s="36"/>
      <c r="L24" s="115"/>
      <c r="S24" s="36"/>
      <c r="T24" s="36"/>
      <c r="U24" s="36"/>
      <c r="V24" s="36"/>
      <c r="W24" s="36"/>
      <c r="X24" s="36"/>
      <c r="Y24" s="36"/>
      <c r="Z24" s="36"/>
      <c r="AA24" s="36"/>
      <c r="AB24" s="36"/>
      <c r="AC24" s="36"/>
      <c r="AD24" s="36"/>
      <c r="AE24" s="36"/>
    </row>
    <row r="25" spans="1:31" s="2" customFormat="1" ht="12" customHeight="1">
      <c r="A25" s="36"/>
      <c r="B25" s="41"/>
      <c r="C25" s="36"/>
      <c r="D25" s="114" t="s">
        <v>36</v>
      </c>
      <c r="E25" s="36"/>
      <c r="F25" s="36"/>
      <c r="G25" s="36"/>
      <c r="H25" s="36"/>
      <c r="I25" s="114" t="s">
        <v>26</v>
      </c>
      <c r="J25" s="105" t="str">
        <f>IF('Rekapitulace stavby'!AN19="","",'Rekapitulace stavby'!AN19)</f>
        <v/>
      </c>
      <c r="K25" s="36"/>
      <c r="L25" s="115"/>
      <c r="S25" s="36"/>
      <c r="T25" s="36"/>
      <c r="U25" s="36"/>
      <c r="V25" s="36"/>
      <c r="W25" s="36"/>
      <c r="X25" s="36"/>
      <c r="Y25" s="36"/>
      <c r="Z25" s="36"/>
      <c r="AA25" s="36"/>
      <c r="AB25" s="36"/>
      <c r="AC25" s="36"/>
      <c r="AD25" s="36"/>
      <c r="AE25" s="36"/>
    </row>
    <row r="26" spans="1:31" s="2" customFormat="1" ht="18" customHeight="1">
      <c r="A26" s="36"/>
      <c r="B26" s="41"/>
      <c r="C26" s="36"/>
      <c r="D26" s="36"/>
      <c r="E26" s="105" t="str">
        <f>IF('Rekapitulace stavby'!E20="","",'Rekapitulace stavby'!E20)</f>
        <v xml:space="preserve"> </v>
      </c>
      <c r="F26" s="36"/>
      <c r="G26" s="36"/>
      <c r="H26" s="36"/>
      <c r="I26" s="114" t="s">
        <v>29</v>
      </c>
      <c r="J26" s="105" t="str">
        <f>IF('Rekapitulace stavby'!AN20="","",'Rekapitulace stavby'!AN20)</f>
        <v/>
      </c>
      <c r="K26" s="36"/>
      <c r="L26" s="115"/>
      <c r="S26" s="36"/>
      <c r="T26" s="36"/>
      <c r="U26" s="36"/>
      <c r="V26" s="36"/>
      <c r="W26" s="36"/>
      <c r="X26" s="36"/>
      <c r="Y26" s="36"/>
      <c r="Z26" s="36"/>
      <c r="AA26" s="36"/>
      <c r="AB26" s="36"/>
      <c r="AC26" s="36"/>
      <c r="AD26" s="36"/>
      <c r="AE26" s="36"/>
    </row>
    <row r="27" spans="1:31" s="2" customFormat="1" ht="6.95" customHeight="1">
      <c r="A27" s="36"/>
      <c r="B27" s="41"/>
      <c r="C27" s="36"/>
      <c r="D27" s="36"/>
      <c r="E27" s="36"/>
      <c r="F27" s="36"/>
      <c r="G27" s="36"/>
      <c r="H27" s="36"/>
      <c r="I27" s="36"/>
      <c r="J27" s="36"/>
      <c r="K27" s="36"/>
      <c r="L27" s="115"/>
      <c r="S27" s="36"/>
      <c r="T27" s="36"/>
      <c r="U27" s="36"/>
      <c r="V27" s="36"/>
      <c r="W27" s="36"/>
      <c r="X27" s="36"/>
      <c r="Y27" s="36"/>
      <c r="Z27" s="36"/>
      <c r="AA27" s="36"/>
      <c r="AB27" s="36"/>
      <c r="AC27" s="36"/>
      <c r="AD27" s="36"/>
      <c r="AE27" s="36"/>
    </row>
    <row r="28" spans="1:31" s="2" customFormat="1" ht="12" customHeight="1">
      <c r="A28" s="36"/>
      <c r="B28" s="41"/>
      <c r="C28" s="36"/>
      <c r="D28" s="114" t="s">
        <v>37</v>
      </c>
      <c r="E28" s="36"/>
      <c r="F28" s="36"/>
      <c r="G28" s="36"/>
      <c r="H28" s="36"/>
      <c r="I28" s="36"/>
      <c r="J28" s="36"/>
      <c r="K28" s="36"/>
      <c r="L28" s="115"/>
      <c r="S28" s="36"/>
      <c r="T28" s="36"/>
      <c r="U28" s="36"/>
      <c r="V28" s="36"/>
      <c r="W28" s="36"/>
      <c r="X28" s="36"/>
      <c r="Y28" s="36"/>
      <c r="Z28" s="36"/>
      <c r="AA28" s="36"/>
      <c r="AB28" s="36"/>
      <c r="AC28" s="36"/>
      <c r="AD28" s="36"/>
      <c r="AE28" s="36"/>
    </row>
    <row r="29" spans="1:31" s="8" customFormat="1" ht="16.5" customHeight="1">
      <c r="A29" s="117"/>
      <c r="B29" s="118"/>
      <c r="C29" s="117"/>
      <c r="D29" s="117"/>
      <c r="E29" s="393" t="s">
        <v>19</v>
      </c>
      <c r="F29" s="393"/>
      <c r="G29" s="393"/>
      <c r="H29" s="393"/>
      <c r="I29" s="117"/>
      <c r="J29" s="117"/>
      <c r="K29" s="117"/>
      <c r="L29" s="119"/>
      <c r="S29" s="117"/>
      <c r="T29" s="117"/>
      <c r="U29" s="117"/>
      <c r="V29" s="117"/>
      <c r="W29" s="117"/>
      <c r="X29" s="117"/>
      <c r="Y29" s="117"/>
      <c r="Z29" s="117"/>
      <c r="AA29" s="117"/>
      <c r="AB29" s="117"/>
      <c r="AC29" s="117"/>
      <c r="AD29" s="117"/>
      <c r="AE29" s="117"/>
    </row>
    <row r="30" spans="1:31" s="2" customFormat="1" ht="6.95" customHeight="1">
      <c r="A30" s="36"/>
      <c r="B30" s="41"/>
      <c r="C30" s="36"/>
      <c r="D30" s="36"/>
      <c r="E30" s="36"/>
      <c r="F30" s="36"/>
      <c r="G30" s="36"/>
      <c r="H30" s="36"/>
      <c r="I30" s="36"/>
      <c r="J30" s="36"/>
      <c r="K30" s="36"/>
      <c r="L30" s="115"/>
      <c r="S30" s="36"/>
      <c r="T30" s="36"/>
      <c r="U30" s="36"/>
      <c r="V30" s="36"/>
      <c r="W30" s="36"/>
      <c r="X30" s="36"/>
      <c r="Y30" s="36"/>
      <c r="Z30" s="36"/>
      <c r="AA30" s="36"/>
      <c r="AB30" s="36"/>
      <c r="AC30" s="36"/>
      <c r="AD30" s="36"/>
      <c r="AE30" s="36"/>
    </row>
    <row r="31" spans="1:31" s="2" customFormat="1" ht="6.95" customHeight="1">
      <c r="A31" s="36"/>
      <c r="B31" s="41"/>
      <c r="C31" s="36"/>
      <c r="D31" s="120"/>
      <c r="E31" s="120"/>
      <c r="F31" s="120"/>
      <c r="G31" s="120"/>
      <c r="H31" s="120"/>
      <c r="I31" s="120"/>
      <c r="J31" s="120"/>
      <c r="K31" s="120"/>
      <c r="L31" s="115"/>
      <c r="S31" s="36"/>
      <c r="T31" s="36"/>
      <c r="U31" s="36"/>
      <c r="V31" s="36"/>
      <c r="W31" s="36"/>
      <c r="X31" s="36"/>
      <c r="Y31" s="36"/>
      <c r="Z31" s="36"/>
      <c r="AA31" s="36"/>
      <c r="AB31" s="36"/>
      <c r="AC31" s="36"/>
      <c r="AD31" s="36"/>
      <c r="AE31" s="36"/>
    </row>
    <row r="32" spans="1:31" s="2" customFormat="1" ht="25.35" customHeight="1">
      <c r="A32" s="36"/>
      <c r="B32" s="41"/>
      <c r="C32" s="36"/>
      <c r="D32" s="121" t="s">
        <v>39</v>
      </c>
      <c r="E32" s="36"/>
      <c r="F32" s="36"/>
      <c r="G32" s="36"/>
      <c r="H32" s="36"/>
      <c r="I32" s="36"/>
      <c r="J32" s="122">
        <f>ROUND(J88, 2)</f>
        <v>0</v>
      </c>
      <c r="K32" s="36"/>
      <c r="L32" s="115"/>
      <c r="S32" s="36"/>
      <c r="T32" s="36"/>
      <c r="U32" s="36"/>
      <c r="V32" s="36"/>
      <c r="W32" s="36"/>
      <c r="X32" s="36"/>
      <c r="Y32" s="36"/>
      <c r="Z32" s="36"/>
      <c r="AA32" s="36"/>
      <c r="AB32" s="36"/>
      <c r="AC32" s="36"/>
      <c r="AD32" s="36"/>
      <c r="AE32" s="36"/>
    </row>
    <row r="33" spans="1:31" s="2" customFormat="1" ht="6.95" customHeight="1">
      <c r="A33" s="36"/>
      <c r="B33" s="41"/>
      <c r="C33" s="36"/>
      <c r="D33" s="120"/>
      <c r="E33" s="120"/>
      <c r="F33" s="120"/>
      <c r="G33" s="120"/>
      <c r="H33" s="120"/>
      <c r="I33" s="120"/>
      <c r="J33" s="120"/>
      <c r="K33" s="120"/>
      <c r="L33" s="115"/>
      <c r="S33" s="36"/>
      <c r="T33" s="36"/>
      <c r="U33" s="36"/>
      <c r="V33" s="36"/>
      <c r="W33" s="36"/>
      <c r="X33" s="36"/>
      <c r="Y33" s="36"/>
      <c r="Z33" s="36"/>
      <c r="AA33" s="36"/>
      <c r="AB33" s="36"/>
      <c r="AC33" s="36"/>
      <c r="AD33" s="36"/>
      <c r="AE33" s="36"/>
    </row>
    <row r="34" spans="1:31" s="2" customFormat="1" ht="14.45" customHeight="1">
      <c r="A34" s="36"/>
      <c r="B34" s="41"/>
      <c r="C34" s="36"/>
      <c r="D34" s="36"/>
      <c r="E34" s="36"/>
      <c r="F34" s="123" t="s">
        <v>41</v>
      </c>
      <c r="G34" s="36"/>
      <c r="H34" s="36"/>
      <c r="I34" s="123" t="s">
        <v>40</v>
      </c>
      <c r="J34" s="123" t="s">
        <v>42</v>
      </c>
      <c r="K34" s="36"/>
      <c r="L34" s="115"/>
      <c r="S34" s="36"/>
      <c r="T34" s="36"/>
      <c r="U34" s="36"/>
      <c r="V34" s="36"/>
      <c r="W34" s="36"/>
      <c r="X34" s="36"/>
      <c r="Y34" s="36"/>
      <c r="Z34" s="36"/>
      <c r="AA34" s="36"/>
      <c r="AB34" s="36"/>
      <c r="AC34" s="36"/>
      <c r="AD34" s="36"/>
      <c r="AE34" s="36"/>
    </row>
    <row r="35" spans="1:31" s="2" customFormat="1" ht="14.45" customHeight="1">
      <c r="A35" s="36"/>
      <c r="B35" s="41"/>
      <c r="C35" s="36"/>
      <c r="D35" s="124" t="s">
        <v>43</v>
      </c>
      <c r="E35" s="114" t="s">
        <v>44</v>
      </c>
      <c r="F35" s="125">
        <f>ROUND((SUM(BE88:BE248)),  2)</f>
        <v>0</v>
      </c>
      <c r="G35" s="36"/>
      <c r="H35" s="36"/>
      <c r="I35" s="126">
        <v>0.21</v>
      </c>
      <c r="J35" s="125">
        <f>ROUND(((SUM(BE88:BE248))*I35),  2)</f>
        <v>0</v>
      </c>
      <c r="K35" s="36"/>
      <c r="L35" s="115"/>
      <c r="S35" s="36"/>
      <c r="T35" s="36"/>
      <c r="U35" s="36"/>
      <c r="V35" s="36"/>
      <c r="W35" s="36"/>
      <c r="X35" s="36"/>
      <c r="Y35" s="36"/>
      <c r="Z35" s="36"/>
      <c r="AA35" s="36"/>
      <c r="AB35" s="36"/>
      <c r="AC35" s="36"/>
      <c r="AD35" s="36"/>
      <c r="AE35" s="36"/>
    </row>
    <row r="36" spans="1:31" s="2" customFormat="1" ht="14.45" customHeight="1">
      <c r="A36" s="36"/>
      <c r="B36" s="41"/>
      <c r="C36" s="36"/>
      <c r="D36" s="36"/>
      <c r="E36" s="114" t="s">
        <v>45</v>
      </c>
      <c r="F36" s="125">
        <f>ROUND((SUM(BF88:BF248)),  2)</f>
        <v>0</v>
      </c>
      <c r="G36" s="36"/>
      <c r="H36" s="36"/>
      <c r="I36" s="126">
        <v>0.15</v>
      </c>
      <c r="J36" s="125">
        <f>ROUND(((SUM(BF88:BF248))*I36),  2)</f>
        <v>0</v>
      </c>
      <c r="K36" s="36"/>
      <c r="L36" s="115"/>
      <c r="S36" s="36"/>
      <c r="T36" s="36"/>
      <c r="U36" s="36"/>
      <c r="V36" s="36"/>
      <c r="W36" s="36"/>
      <c r="X36" s="36"/>
      <c r="Y36" s="36"/>
      <c r="Z36" s="36"/>
      <c r="AA36" s="36"/>
      <c r="AB36" s="36"/>
      <c r="AC36" s="36"/>
      <c r="AD36" s="36"/>
      <c r="AE36" s="36"/>
    </row>
    <row r="37" spans="1:31" s="2" customFormat="1" ht="14.45" hidden="1" customHeight="1">
      <c r="A37" s="36"/>
      <c r="B37" s="41"/>
      <c r="C37" s="36"/>
      <c r="D37" s="36"/>
      <c r="E37" s="114" t="s">
        <v>46</v>
      </c>
      <c r="F37" s="125">
        <f>ROUND((SUM(BG88:BG248)),  2)</f>
        <v>0</v>
      </c>
      <c r="G37" s="36"/>
      <c r="H37" s="36"/>
      <c r="I37" s="126">
        <v>0.21</v>
      </c>
      <c r="J37" s="125">
        <f>0</f>
        <v>0</v>
      </c>
      <c r="K37" s="36"/>
      <c r="L37" s="115"/>
      <c r="S37" s="36"/>
      <c r="T37" s="36"/>
      <c r="U37" s="36"/>
      <c r="V37" s="36"/>
      <c r="W37" s="36"/>
      <c r="X37" s="36"/>
      <c r="Y37" s="36"/>
      <c r="Z37" s="36"/>
      <c r="AA37" s="36"/>
      <c r="AB37" s="36"/>
      <c r="AC37" s="36"/>
      <c r="AD37" s="36"/>
      <c r="AE37" s="36"/>
    </row>
    <row r="38" spans="1:31" s="2" customFormat="1" ht="14.45" hidden="1" customHeight="1">
      <c r="A38" s="36"/>
      <c r="B38" s="41"/>
      <c r="C38" s="36"/>
      <c r="D38" s="36"/>
      <c r="E38" s="114" t="s">
        <v>47</v>
      </c>
      <c r="F38" s="125">
        <f>ROUND((SUM(BH88:BH248)),  2)</f>
        <v>0</v>
      </c>
      <c r="G38" s="36"/>
      <c r="H38" s="36"/>
      <c r="I38" s="126">
        <v>0.15</v>
      </c>
      <c r="J38" s="125">
        <f>0</f>
        <v>0</v>
      </c>
      <c r="K38" s="36"/>
      <c r="L38" s="115"/>
      <c r="S38" s="36"/>
      <c r="T38" s="36"/>
      <c r="U38" s="36"/>
      <c r="V38" s="36"/>
      <c r="W38" s="36"/>
      <c r="X38" s="36"/>
      <c r="Y38" s="36"/>
      <c r="Z38" s="36"/>
      <c r="AA38" s="36"/>
      <c r="AB38" s="36"/>
      <c r="AC38" s="36"/>
      <c r="AD38" s="36"/>
      <c r="AE38" s="36"/>
    </row>
    <row r="39" spans="1:31" s="2" customFormat="1" ht="14.45" hidden="1" customHeight="1">
      <c r="A39" s="36"/>
      <c r="B39" s="41"/>
      <c r="C39" s="36"/>
      <c r="D39" s="36"/>
      <c r="E39" s="114" t="s">
        <v>48</v>
      </c>
      <c r="F39" s="125">
        <f>ROUND((SUM(BI88:BI248)),  2)</f>
        <v>0</v>
      </c>
      <c r="G39" s="36"/>
      <c r="H39" s="36"/>
      <c r="I39" s="126">
        <v>0</v>
      </c>
      <c r="J39" s="125">
        <f>0</f>
        <v>0</v>
      </c>
      <c r="K39" s="36"/>
      <c r="L39" s="115"/>
      <c r="S39" s="36"/>
      <c r="T39" s="36"/>
      <c r="U39" s="36"/>
      <c r="V39" s="36"/>
      <c r="W39" s="36"/>
      <c r="X39" s="36"/>
      <c r="Y39" s="36"/>
      <c r="Z39" s="36"/>
      <c r="AA39" s="36"/>
      <c r="AB39" s="36"/>
      <c r="AC39" s="36"/>
      <c r="AD39" s="36"/>
      <c r="AE39" s="36"/>
    </row>
    <row r="40" spans="1:31" s="2" customFormat="1" ht="6.95" customHeight="1">
      <c r="A40" s="36"/>
      <c r="B40" s="41"/>
      <c r="C40" s="36"/>
      <c r="D40" s="36"/>
      <c r="E40" s="36"/>
      <c r="F40" s="36"/>
      <c r="G40" s="36"/>
      <c r="H40" s="36"/>
      <c r="I40" s="36"/>
      <c r="J40" s="36"/>
      <c r="K40" s="36"/>
      <c r="L40" s="115"/>
      <c r="S40" s="36"/>
      <c r="T40" s="36"/>
      <c r="U40" s="36"/>
      <c r="V40" s="36"/>
      <c r="W40" s="36"/>
      <c r="X40" s="36"/>
      <c r="Y40" s="36"/>
      <c r="Z40" s="36"/>
      <c r="AA40" s="36"/>
      <c r="AB40" s="36"/>
      <c r="AC40" s="36"/>
      <c r="AD40" s="36"/>
      <c r="AE40" s="36"/>
    </row>
    <row r="41" spans="1:31" s="2" customFormat="1" ht="25.35" customHeight="1">
      <c r="A41" s="36"/>
      <c r="B41" s="41"/>
      <c r="C41" s="127"/>
      <c r="D41" s="128" t="s">
        <v>49</v>
      </c>
      <c r="E41" s="129"/>
      <c r="F41" s="129"/>
      <c r="G41" s="130" t="s">
        <v>50</v>
      </c>
      <c r="H41" s="131" t="s">
        <v>51</v>
      </c>
      <c r="I41" s="129"/>
      <c r="J41" s="132">
        <f>SUM(J32:J39)</f>
        <v>0</v>
      </c>
      <c r="K41" s="133"/>
      <c r="L41" s="115"/>
      <c r="S41" s="36"/>
      <c r="T41" s="36"/>
      <c r="U41" s="36"/>
      <c r="V41" s="36"/>
      <c r="W41" s="36"/>
      <c r="X41" s="36"/>
      <c r="Y41" s="36"/>
      <c r="Z41" s="36"/>
      <c r="AA41" s="36"/>
      <c r="AB41" s="36"/>
      <c r="AC41" s="36"/>
      <c r="AD41" s="36"/>
      <c r="AE41" s="36"/>
    </row>
    <row r="42" spans="1:31" s="2" customFormat="1" ht="14.45" customHeight="1">
      <c r="A42" s="36"/>
      <c r="B42" s="134"/>
      <c r="C42" s="135"/>
      <c r="D42" s="135"/>
      <c r="E42" s="135"/>
      <c r="F42" s="135"/>
      <c r="G42" s="135"/>
      <c r="H42" s="135"/>
      <c r="I42" s="135"/>
      <c r="J42" s="135"/>
      <c r="K42" s="135"/>
      <c r="L42" s="115"/>
      <c r="S42" s="36"/>
      <c r="T42" s="36"/>
      <c r="U42" s="36"/>
      <c r="V42" s="36"/>
      <c r="W42" s="36"/>
      <c r="X42" s="36"/>
      <c r="Y42" s="36"/>
      <c r="Z42" s="36"/>
      <c r="AA42" s="36"/>
      <c r="AB42" s="36"/>
      <c r="AC42" s="36"/>
      <c r="AD42" s="36"/>
      <c r="AE42" s="36"/>
    </row>
    <row r="46" spans="1:31" s="2" customFormat="1" ht="6.95" customHeight="1">
      <c r="A46" s="36"/>
      <c r="B46" s="136"/>
      <c r="C46" s="137"/>
      <c r="D46" s="137"/>
      <c r="E46" s="137"/>
      <c r="F46" s="137"/>
      <c r="G46" s="137"/>
      <c r="H46" s="137"/>
      <c r="I46" s="137"/>
      <c r="J46" s="137"/>
      <c r="K46" s="137"/>
      <c r="L46" s="115"/>
      <c r="S46" s="36"/>
      <c r="T46" s="36"/>
      <c r="U46" s="36"/>
      <c r="V46" s="36"/>
      <c r="W46" s="36"/>
      <c r="X46" s="36"/>
      <c r="Y46" s="36"/>
      <c r="Z46" s="36"/>
      <c r="AA46" s="36"/>
      <c r="AB46" s="36"/>
      <c r="AC46" s="36"/>
      <c r="AD46" s="36"/>
      <c r="AE46" s="36"/>
    </row>
    <row r="47" spans="1:31" s="2" customFormat="1" ht="24.95" customHeight="1">
      <c r="A47" s="36"/>
      <c r="B47" s="37"/>
      <c r="C47" s="25" t="s">
        <v>138</v>
      </c>
      <c r="D47" s="38"/>
      <c r="E47" s="38"/>
      <c r="F47" s="38"/>
      <c r="G47" s="38"/>
      <c r="H47" s="38"/>
      <c r="I47" s="38"/>
      <c r="J47" s="38"/>
      <c r="K47" s="38"/>
      <c r="L47" s="115"/>
      <c r="S47" s="36"/>
      <c r="T47" s="36"/>
      <c r="U47" s="36"/>
      <c r="V47" s="36"/>
      <c r="W47" s="36"/>
      <c r="X47" s="36"/>
      <c r="Y47" s="36"/>
      <c r="Z47" s="36"/>
      <c r="AA47" s="36"/>
      <c r="AB47" s="36"/>
      <c r="AC47" s="36"/>
      <c r="AD47" s="36"/>
      <c r="AE47" s="36"/>
    </row>
    <row r="48" spans="1:31" s="2" customFormat="1" ht="6.95" customHeight="1">
      <c r="A48" s="36"/>
      <c r="B48" s="37"/>
      <c r="C48" s="38"/>
      <c r="D48" s="38"/>
      <c r="E48" s="38"/>
      <c r="F48" s="38"/>
      <c r="G48" s="38"/>
      <c r="H48" s="38"/>
      <c r="I48" s="38"/>
      <c r="J48" s="38"/>
      <c r="K48" s="38"/>
      <c r="L48" s="115"/>
      <c r="S48" s="36"/>
      <c r="T48" s="36"/>
      <c r="U48" s="36"/>
      <c r="V48" s="36"/>
      <c r="W48" s="36"/>
      <c r="X48" s="36"/>
      <c r="Y48" s="36"/>
      <c r="Z48" s="36"/>
      <c r="AA48" s="36"/>
      <c r="AB48" s="36"/>
      <c r="AC48" s="36"/>
      <c r="AD48" s="36"/>
      <c r="AE48" s="36"/>
    </row>
    <row r="49" spans="1:47" s="2" customFormat="1" ht="12" customHeight="1">
      <c r="A49" s="36"/>
      <c r="B49" s="37"/>
      <c r="C49" s="31" t="s">
        <v>16</v>
      </c>
      <c r="D49" s="38"/>
      <c r="E49" s="38"/>
      <c r="F49" s="38"/>
      <c r="G49" s="38"/>
      <c r="H49" s="38"/>
      <c r="I49" s="38"/>
      <c r="J49" s="38"/>
      <c r="K49" s="38"/>
      <c r="L49" s="115"/>
      <c r="S49" s="36"/>
      <c r="T49" s="36"/>
      <c r="U49" s="36"/>
      <c r="V49" s="36"/>
      <c r="W49" s="36"/>
      <c r="X49" s="36"/>
      <c r="Y49" s="36"/>
      <c r="Z49" s="36"/>
      <c r="AA49" s="36"/>
      <c r="AB49" s="36"/>
      <c r="AC49" s="36"/>
      <c r="AD49" s="36"/>
      <c r="AE49" s="36"/>
    </row>
    <row r="50" spans="1:47" s="2" customFormat="1" ht="16.5" customHeight="1">
      <c r="A50" s="36"/>
      <c r="B50" s="37"/>
      <c r="C50" s="38"/>
      <c r="D50" s="38"/>
      <c r="E50" s="394" t="str">
        <f>E7</f>
        <v>Oprava propustků na trati odb. Moravice - Svobodné Heřmanice</v>
      </c>
      <c r="F50" s="395"/>
      <c r="G50" s="395"/>
      <c r="H50" s="395"/>
      <c r="I50" s="38"/>
      <c r="J50" s="38"/>
      <c r="K50" s="38"/>
      <c r="L50" s="115"/>
      <c r="S50" s="36"/>
      <c r="T50" s="36"/>
      <c r="U50" s="36"/>
      <c r="V50" s="36"/>
      <c r="W50" s="36"/>
      <c r="X50" s="36"/>
      <c r="Y50" s="36"/>
      <c r="Z50" s="36"/>
      <c r="AA50" s="36"/>
      <c r="AB50" s="36"/>
      <c r="AC50" s="36"/>
      <c r="AD50" s="36"/>
      <c r="AE50" s="36"/>
    </row>
    <row r="51" spans="1:47" s="1" customFormat="1" ht="12" customHeight="1">
      <c r="B51" s="23"/>
      <c r="C51" s="31" t="s">
        <v>134</v>
      </c>
      <c r="D51" s="24"/>
      <c r="E51" s="24"/>
      <c r="F51" s="24"/>
      <c r="G51" s="24"/>
      <c r="H51" s="24"/>
      <c r="I51" s="24"/>
      <c r="J51" s="24"/>
      <c r="K51" s="24"/>
      <c r="L51" s="22"/>
    </row>
    <row r="52" spans="1:47" s="2" customFormat="1" ht="16.5" customHeight="1">
      <c r="A52" s="36"/>
      <c r="B52" s="37"/>
      <c r="C52" s="38"/>
      <c r="D52" s="38"/>
      <c r="E52" s="394" t="s">
        <v>135</v>
      </c>
      <c r="F52" s="396"/>
      <c r="G52" s="396"/>
      <c r="H52" s="396"/>
      <c r="I52" s="38"/>
      <c r="J52" s="38"/>
      <c r="K52" s="38"/>
      <c r="L52" s="115"/>
      <c r="S52" s="36"/>
      <c r="T52" s="36"/>
      <c r="U52" s="36"/>
      <c r="V52" s="36"/>
      <c r="W52" s="36"/>
      <c r="X52" s="36"/>
      <c r="Y52" s="36"/>
      <c r="Z52" s="36"/>
      <c r="AA52" s="36"/>
      <c r="AB52" s="36"/>
      <c r="AC52" s="36"/>
      <c r="AD52" s="36"/>
      <c r="AE52" s="36"/>
    </row>
    <row r="53" spans="1:47" s="2" customFormat="1" ht="12" customHeight="1">
      <c r="A53" s="36"/>
      <c r="B53" s="37"/>
      <c r="C53" s="31" t="s">
        <v>136</v>
      </c>
      <c r="D53" s="38"/>
      <c r="E53" s="38"/>
      <c r="F53" s="38"/>
      <c r="G53" s="38"/>
      <c r="H53" s="38"/>
      <c r="I53" s="38"/>
      <c r="J53" s="38"/>
      <c r="K53" s="38"/>
      <c r="L53" s="115"/>
      <c r="S53" s="36"/>
      <c r="T53" s="36"/>
      <c r="U53" s="36"/>
      <c r="V53" s="36"/>
      <c r="W53" s="36"/>
      <c r="X53" s="36"/>
      <c r="Y53" s="36"/>
      <c r="Z53" s="36"/>
      <c r="AA53" s="36"/>
      <c r="AB53" s="36"/>
      <c r="AC53" s="36"/>
      <c r="AD53" s="36"/>
      <c r="AE53" s="36"/>
    </row>
    <row r="54" spans="1:47" s="2" customFormat="1" ht="16.5" customHeight="1">
      <c r="A54" s="36"/>
      <c r="B54" s="37"/>
      <c r="C54" s="38"/>
      <c r="D54" s="38"/>
      <c r="E54" s="348" t="str">
        <f>E11</f>
        <v>SO 01.2 - Propustek v km 9,931 - železniční svršek</v>
      </c>
      <c r="F54" s="396"/>
      <c r="G54" s="396"/>
      <c r="H54" s="396"/>
      <c r="I54" s="38"/>
      <c r="J54" s="38"/>
      <c r="K54" s="38"/>
      <c r="L54" s="115"/>
      <c r="S54" s="36"/>
      <c r="T54" s="36"/>
      <c r="U54" s="36"/>
      <c r="V54" s="36"/>
      <c r="W54" s="36"/>
      <c r="X54" s="36"/>
      <c r="Y54" s="36"/>
      <c r="Z54" s="36"/>
      <c r="AA54" s="36"/>
      <c r="AB54" s="36"/>
      <c r="AC54" s="36"/>
      <c r="AD54" s="36"/>
      <c r="AE54" s="36"/>
    </row>
    <row r="55" spans="1:47" s="2" customFormat="1" ht="6.95" customHeight="1">
      <c r="A55" s="36"/>
      <c r="B55" s="37"/>
      <c r="C55" s="38"/>
      <c r="D55" s="38"/>
      <c r="E55" s="38"/>
      <c r="F55" s="38"/>
      <c r="G55" s="38"/>
      <c r="H55" s="38"/>
      <c r="I55" s="38"/>
      <c r="J55" s="38"/>
      <c r="K55" s="38"/>
      <c r="L55" s="115"/>
      <c r="S55" s="36"/>
      <c r="T55" s="36"/>
      <c r="U55" s="36"/>
      <c r="V55" s="36"/>
      <c r="W55" s="36"/>
      <c r="X55" s="36"/>
      <c r="Y55" s="36"/>
      <c r="Z55" s="36"/>
      <c r="AA55" s="36"/>
      <c r="AB55" s="36"/>
      <c r="AC55" s="36"/>
      <c r="AD55" s="36"/>
      <c r="AE55" s="36"/>
    </row>
    <row r="56" spans="1:47" s="2" customFormat="1" ht="12" customHeight="1">
      <c r="A56" s="36"/>
      <c r="B56" s="37"/>
      <c r="C56" s="31" t="s">
        <v>21</v>
      </c>
      <c r="D56" s="38"/>
      <c r="E56" s="38"/>
      <c r="F56" s="29" t="str">
        <f>F14</f>
        <v>OŘ Ostrava</v>
      </c>
      <c r="G56" s="38"/>
      <c r="H56" s="38"/>
      <c r="I56" s="31" t="s">
        <v>23</v>
      </c>
      <c r="J56" s="61" t="str">
        <f>IF(J14="","",J14)</f>
        <v>10. 5. 2023</v>
      </c>
      <c r="K56" s="38"/>
      <c r="L56" s="115"/>
      <c r="S56" s="36"/>
      <c r="T56" s="36"/>
      <c r="U56" s="36"/>
      <c r="V56" s="36"/>
      <c r="W56" s="36"/>
      <c r="X56" s="36"/>
      <c r="Y56" s="36"/>
      <c r="Z56" s="36"/>
      <c r="AA56" s="36"/>
      <c r="AB56" s="36"/>
      <c r="AC56" s="36"/>
      <c r="AD56" s="36"/>
      <c r="AE56" s="36"/>
    </row>
    <row r="57" spans="1:47" s="2" customFormat="1" ht="6.95" customHeight="1">
      <c r="A57" s="36"/>
      <c r="B57" s="37"/>
      <c r="C57" s="38"/>
      <c r="D57" s="38"/>
      <c r="E57" s="38"/>
      <c r="F57" s="38"/>
      <c r="G57" s="38"/>
      <c r="H57" s="38"/>
      <c r="I57" s="38"/>
      <c r="J57" s="38"/>
      <c r="K57" s="38"/>
      <c r="L57" s="115"/>
      <c r="S57" s="36"/>
      <c r="T57" s="36"/>
      <c r="U57" s="36"/>
      <c r="V57" s="36"/>
      <c r="W57" s="36"/>
      <c r="X57" s="36"/>
      <c r="Y57" s="36"/>
      <c r="Z57" s="36"/>
      <c r="AA57" s="36"/>
      <c r="AB57" s="36"/>
      <c r="AC57" s="36"/>
      <c r="AD57" s="36"/>
      <c r="AE57" s="36"/>
    </row>
    <row r="58" spans="1:47" s="2" customFormat="1" ht="15.2" customHeight="1">
      <c r="A58" s="36"/>
      <c r="B58" s="37"/>
      <c r="C58" s="31" t="s">
        <v>25</v>
      </c>
      <c r="D58" s="38"/>
      <c r="E58" s="38"/>
      <c r="F58" s="29" t="str">
        <f>E17</f>
        <v>Správa železnic s.o. OŘ Ostrava</v>
      </c>
      <c r="G58" s="38"/>
      <c r="H58" s="38"/>
      <c r="I58" s="31" t="s">
        <v>33</v>
      </c>
      <c r="J58" s="34" t="str">
        <f>E23</f>
        <v xml:space="preserve"> </v>
      </c>
      <c r="K58" s="38"/>
      <c r="L58" s="115"/>
      <c r="S58" s="36"/>
      <c r="T58" s="36"/>
      <c r="U58" s="36"/>
      <c r="V58" s="36"/>
      <c r="W58" s="36"/>
      <c r="X58" s="36"/>
      <c r="Y58" s="36"/>
      <c r="Z58" s="36"/>
      <c r="AA58" s="36"/>
      <c r="AB58" s="36"/>
      <c r="AC58" s="36"/>
      <c r="AD58" s="36"/>
      <c r="AE58" s="36"/>
    </row>
    <row r="59" spans="1:47" s="2" customFormat="1" ht="15.2" customHeight="1">
      <c r="A59" s="36"/>
      <c r="B59" s="37"/>
      <c r="C59" s="31" t="s">
        <v>31</v>
      </c>
      <c r="D59" s="38"/>
      <c r="E59" s="38"/>
      <c r="F59" s="29" t="str">
        <f>IF(E20="","",E20)</f>
        <v>Vyplň údaj</v>
      </c>
      <c r="G59" s="38"/>
      <c r="H59" s="38"/>
      <c r="I59" s="31" t="s">
        <v>36</v>
      </c>
      <c r="J59" s="34" t="str">
        <f>E26</f>
        <v xml:space="preserve"> </v>
      </c>
      <c r="K59" s="38"/>
      <c r="L59" s="115"/>
      <c r="S59" s="36"/>
      <c r="T59" s="36"/>
      <c r="U59" s="36"/>
      <c r="V59" s="36"/>
      <c r="W59" s="36"/>
      <c r="X59" s="36"/>
      <c r="Y59" s="36"/>
      <c r="Z59" s="36"/>
      <c r="AA59" s="36"/>
      <c r="AB59" s="36"/>
      <c r="AC59" s="36"/>
      <c r="AD59" s="36"/>
      <c r="AE59" s="36"/>
    </row>
    <row r="60" spans="1:47" s="2" customFormat="1" ht="10.35" customHeight="1">
      <c r="A60" s="36"/>
      <c r="B60" s="37"/>
      <c r="C60" s="38"/>
      <c r="D60" s="38"/>
      <c r="E60" s="38"/>
      <c r="F60" s="38"/>
      <c r="G60" s="38"/>
      <c r="H60" s="38"/>
      <c r="I60" s="38"/>
      <c r="J60" s="38"/>
      <c r="K60" s="38"/>
      <c r="L60" s="115"/>
      <c r="S60" s="36"/>
      <c r="T60" s="36"/>
      <c r="U60" s="36"/>
      <c r="V60" s="36"/>
      <c r="W60" s="36"/>
      <c r="X60" s="36"/>
      <c r="Y60" s="36"/>
      <c r="Z60" s="36"/>
      <c r="AA60" s="36"/>
      <c r="AB60" s="36"/>
      <c r="AC60" s="36"/>
      <c r="AD60" s="36"/>
      <c r="AE60" s="36"/>
    </row>
    <row r="61" spans="1:47" s="2" customFormat="1" ht="29.25" customHeight="1">
      <c r="A61" s="36"/>
      <c r="B61" s="37"/>
      <c r="C61" s="138" t="s">
        <v>139</v>
      </c>
      <c r="D61" s="139"/>
      <c r="E61" s="139"/>
      <c r="F61" s="139"/>
      <c r="G61" s="139"/>
      <c r="H61" s="139"/>
      <c r="I61" s="139"/>
      <c r="J61" s="140" t="s">
        <v>140</v>
      </c>
      <c r="K61" s="139"/>
      <c r="L61" s="115"/>
      <c r="S61" s="36"/>
      <c r="T61" s="36"/>
      <c r="U61" s="36"/>
      <c r="V61" s="36"/>
      <c r="W61" s="36"/>
      <c r="X61" s="36"/>
      <c r="Y61" s="36"/>
      <c r="Z61" s="36"/>
      <c r="AA61" s="36"/>
      <c r="AB61" s="36"/>
      <c r="AC61" s="36"/>
      <c r="AD61" s="36"/>
      <c r="AE61" s="36"/>
    </row>
    <row r="62" spans="1:47" s="2" customFormat="1" ht="10.35" customHeight="1">
      <c r="A62" s="36"/>
      <c r="B62" s="37"/>
      <c r="C62" s="38"/>
      <c r="D62" s="38"/>
      <c r="E62" s="38"/>
      <c r="F62" s="38"/>
      <c r="G62" s="38"/>
      <c r="H62" s="38"/>
      <c r="I62" s="38"/>
      <c r="J62" s="38"/>
      <c r="K62" s="38"/>
      <c r="L62" s="115"/>
      <c r="S62" s="36"/>
      <c r="T62" s="36"/>
      <c r="U62" s="36"/>
      <c r="V62" s="36"/>
      <c r="W62" s="36"/>
      <c r="X62" s="36"/>
      <c r="Y62" s="36"/>
      <c r="Z62" s="36"/>
      <c r="AA62" s="36"/>
      <c r="AB62" s="36"/>
      <c r="AC62" s="36"/>
      <c r="AD62" s="36"/>
      <c r="AE62" s="36"/>
    </row>
    <row r="63" spans="1:47" s="2" customFormat="1" ht="22.9" customHeight="1">
      <c r="A63" s="36"/>
      <c r="B63" s="37"/>
      <c r="C63" s="141" t="s">
        <v>71</v>
      </c>
      <c r="D63" s="38"/>
      <c r="E63" s="38"/>
      <c r="F63" s="38"/>
      <c r="G63" s="38"/>
      <c r="H63" s="38"/>
      <c r="I63" s="38"/>
      <c r="J63" s="79">
        <f>J88</f>
        <v>0</v>
      </c>
      <c r="K63" s="38"/>
      <c r="L63" s="115"/>
      <c r="S63" s="36"/>
      <c r="T63" s="36"/>
      <c r="U63" s="36"/>
      <c r="V63" s="36"/>
      <c r="W63" s="36"/>
      <c r="X63" s="36"/>
      <c r="Y63" s="36"/>
      <c r="Z63" s="36"/>
      <c r="AA63" s="36"/>
      <c r="AB63" s="36"/>
      <c r="AC63" s="36"/>
      <c r="AD63" s="36"/>
      <c r="AE63" s="36"/>
      <c r="AU63" s="19" t="s">
        <v>141</v>
      </c>
    </row>
    <row r="64" spans="1:47" s="9" customFormat="1" ht="24.95" customHeight="1">
      <c r="B64" s="142"/>
      <c r="C64" s="143"/>
      <c r="D64" s="144" t="s">
        <v>142</v>
      </c>
      <c r="E64" s="145"/>
      <c r="F64" s="145"/>
      <c r="G64" s="145"/>
      <c r="H64" s="145"/>
      <c r="I64" s="145"/>
      <c r="J64" s="146">
        <f>J89</f>
        <v>0</v>
      </c>
      <c r="K64" s="143"/>
      <c r="L64" s="147"/>
    </row>
    <row r="65" spans="1:31" s="10" customFormat="1" ht="19.899999999999999" customHeight="1">
      <c r="B65" s="148"/>
      <c r="C65" s="99"/>
      <c r="D65" s="149" t="s">
        <v>147</v>
      </c>
      <c r="E65" s="150"/>
      <c r="F65" s="150"/>
      <c r="G65" s="150"/>
      <c r="H65" s="150"/>
      <c r="I65" s="150"/>
      <c r="J65" s="151">
        <f>J90</f>
        <v>0</v>
      </c>
      <c r="K65" s="99"/>
      <c r="L65" s="152"/>
    </row>
    <row r="66" spans="1:31" s="9" customFormat="1" ht="24.95" customHeight="1">
      <c r="B66" s="142"/>
      <c r="C66" s="143"/>
      <c r="D66" s="144" t="s">
        <v>836</v>
      </c>
      <c r="E66" s="145"/>
      <c r="F66" s="145"/>
      <c r="G66" s="145"/>
      <c r="H66" s="145"/>
      <c r="I66" s="145"/>
      <c r="J66" s="146">
        <f>J193</f>
        <v>0</v>
      </c>
      <c r="K66" s="143"/>
      <c r="L66" s="147"/>
    </row>
    <row r="67" spans="1:31" s="2" customFormat="1" ht="21.75" customHeight="1">
      <c r="A67" s="36"/>
      <c r="B67" s="37"/>
      <c r="C67" s="38"/>
      <c r="D67" s="38"/>
      <c r="E67" s="38"/>
      <c r="F67" s="38"/>
      <c r="G67" s="38"/>
      <c r="H67" s="38"/>
      <c r="I67" s="38"/>
      <c r="J67" s="38"/>
      <c r="K67" s="38"/>
      <c r="L67" s="115"/>
      <c r="S67" s="36"/>
      <c r="T67" s="36"/>
      <c r="U67" s="36"/>
      <c r="V67" s="36"/>
      <c r="W67" s="36"/>
      <c r="X67" s="36"/>
      <c r="Y67" s="36"/>
      <c r="Z67" s="36"/>
      <c r="AA67" s="36"/>
      <c r="AB67" s="36"/>
      <c r="AC67" s="36"/>
      <c r="AD67" s="36"/>
      <c r="AE67" s="36"/>
    </row>
    <row r="68" spans="1:31" s="2" customFormat="1" ht="6.95" customHeight="1">
      <c r="A68" s="36"/>
      <c r="B68" s="49"/>
      <c r="C68" s="50"/>
      <c r="D68" s="50"/>
      <c r="E68" s="50"/>
      <c r="F68" s="50"/>
      <c r="G68" s="50"/>
      <c r="H68" s="50"/>
      <c r="I68" s="50"/>
      <c r="J68" s="50"/>
      <c r="K68" s="50"/>
      <c r="L68" s="115"/>
      <c r="S68" s="36"/>
      <c r="T68" s="36"/>
      <c r="U68" s="36"/>
      <c r="V68" s="36"/>
      <c r="W68" s="36"/>
      <c r="X68" s="36"/>
      <c r="Y68" s="36"/>
      <c r="Z68" s="36"/>
      <c r="AA68" s="36"/>
      <c r="AB68" s="36"/>
      <c r="AC68" s="36"/>
      <c r="AD68" s="36"/>
      <c r="AE68" s="36"/>
    </row>
    <row r="72" spans="1:31" s="2" customFormat="1" ht="6.95" customHeight="1">
      <c r="A72" s="36"/>
      <c r="B72" s="51"/>
      <c r="C72" s="52"/>
      <c r="D72" s="52"/>
      <c r="E72" s="52"/>
      <c r="F72" s="52"/>
      <c r="G72" s="52"/>
      <c r="H72" s="52"/>
      <c r="I72" s="52"/>
      <c r="J72" s="52"/>
      <c r="K72" s="52"/>
      <c r="L72" s="115"/>
      <c r="S72" s="36"/>
      <c r="T72" s="36"/>
      <c r="U72" s="36"/>
      <c r="V72" s="36"/>
      <c r="W72" s="36"/>
      <c r="X72" s="36"/>
      <c r="Y72" s="36"/>
      <c r="Z72" s="36"/>
      <c r="AA72" s="36"/>
      <c r="AB72" s="36"/>
      <c r="AC72" s="36"/>
      <c r="AD72" s="36"/>
      <c r="AE72" s="36"/>
    </row>
    <row r="73" spans="1:31" s="2" customFormat="1" ht="24.95" customHeight="1">
      <c r="A73" s="36"/>
      <c r="B73" s="37"/>
      <c r="C73" s="25" t="s">
        <v>156</v>
      </c>
      <c r="D73" s="38"/>
      <c r="E73" s="38"/>
      <c r="F73" s="38"/>
      <c r="G73" s="38"/>
      <c r="H73" s="38"/>
      <c r="I73" s="38"/>
      <c r="J73" s="38"/>
      <c r="K73" s="38"/>
      <c r="L73" s="115"/>
      <c r="S73" s="36"/>
      <c r="T73" s="36"/>
      <c r="U73" s="36"/>
      <c r="V73" s="36"/>
      <c r="W73" s="36"/>
      <c r="X73" s="36"/>
      <c r="Y73" s="36"/>
      <c r="Z73" s="36"/>
      <c r="AA73" s="36"/>
      <c r="AB73" s="36"/>
      <c r="AC73" s="36"/>
      <c r="AD73" s="36"/>
      <c r="AE73" s="36"/>
    </row>
    <row r="74" spans="1:31" s="2" customFormat="1" ht="6.95" customHeight="1">
      <c r="A74" s="36"/>
      <c r="B74" s="37"/>
      <c r="C74" s="38"/>
      <c r="D74" s="38"/>
      <c r="E74" s="38"/>
      <c r="F74" s="38"/>
      <c r="G74" s="38"/>
      <c r="H74" s="38"/>
      <c r="I74" s="38"/>
      <c r="J74" s="38"/>
      <c r="K74" s="38"/>
      <c r="L74" s="115"/>
      <c r="S74" s="36"/>
      <c r="T74" s="36"/>
      <c r="U74" s="36"/>
      <c r="V74" s="36"/>
      <c r="W74" s="36"/>
      <c r="X74" s="36"/>
      <c r="Y74" s="36"/>
      <c r="Z74" s="36"/>
      <c r="AA74" s="36"/>
      <c r="AB74" s="36"/>
      <c r="AC74" s="36"/>
      <c r="AD74" s="36"/>
      <c r="AE74" s="36"/>
    </row>
    <row r="75" spans="1:31" s="2" customFormat="1" ht="12" customHeight="1">
      <c r="A75" s="36"/>
      <c r="B75" s="37"/>
      <c r="C75" s="31" t="s">
        <v>16</v>
      </c>
      <c r="D75" s="38"/>
      <c r="E75" s="38"/>
      <c r="F75" s="38"/>
      <c r="G75" s="38"/>
      <c r="H75" s="38"/>
      <c r="I75" s="38"/>
      <c r="J75" s="38"/>
      <c r="K75" s="38"/>
      <c r="L75" s="115"/>
      <c r="S75" s="36"/>
      <c r="T75" s="36"/>
      <c r="U75" s="36"/>
      <c r="V75" s="36"/>
      <c r="W75" s="36"/>
      <c r="X75" s="36"/>
      <c r="Y75" s="36"/>
      <c r="Z75" s="36"/>
      <c r="AA75" s="36"/>
      <c r="AB75" s="36"/>
      <c r="AC75" s="36"/>
      <c r="AD75" s="36"/>
      <c r="AE75" s="36"/>
    </row>
    <row r="76" spans="1:31" s="2" customFormat="1" ht="16.5" customHeight="1">
      <c r="A76" s="36"/>
      <c r="B76" s="37"/>
      <c r="C76" s="38"/>
      <c r="D76" s="38"/>
      <c r="E76" s="394" t="str">
        <f>E7</f>
        <v>Oprava propustků na trati odb. Moravice - Svobodné Heřmanice</v>
      </c>
      <c r="F76" s="395"/>
      <c r="G76" s="395"/>
      <c r="H76" s="395"/>
      <c r="I76" s="38"/>
      <c r="J76" s="38"/>
      <c r="K76" s="38"/>
      <c r="L76" s="115"/>
      <c r="S76" s="36"/>
      <c r="T76" s="36"/>
      <c r="U76" s="36"/>
      <c r="V76" s="36"/>
      <c r="W76" s="36"/>
      <c r="X76" s="36"/>
      <c r="Y76" s="36"/>
      <c r="Z76" s="36"/>
      <c r="AA76" s="36"/>
      <c r="AB76" s="36"/>
      <c r="AC76" s="36"/>
      <c r="AD76" s="36"/>
      <c r="AE76" s="36"/>
    </row>
    <row r="77" spans="1:31" s="1" customFormat="1" ht="12" customHeight="1">
      <c r="B77" s="23"/>
      <c r="C77" s="31" t="s">
        <v>134</v>
      </c>
      <c r="D77" s="24"/>
      <c r="E77" s="24"/>
      <c r="F77" s="24"/>
      <c r="G77" s="24"/>
      <c r="H77" s="24"/>
      <c r="I77" s="24"/>
      <c r="J77" s="24"/>
      <c r="K77" s="24"/>
      <c r="L77" s="22"/>
    </row>
    <row r="78" spans="1:31" s="2" customFormat="1" ht="16.5" customHeight="1">
      <c r="A78" s="36"/>
      <c r="B78" s="37"/>
      <c r="C78" s="38"/>
      <c r="D78" s="38"/>
      <c r="E78" s="394" t="s">
        <v>135</v>
      </c>
      <c r="F78" s="396"/>
      <c r="G78" s="396"/>
      <c r="H78" s="396"/>
      <c r="I78" s="38"/>
      <c r="J78" s="38"/>
      <c r="K78" s="38"/>
      <c r="L78" s="115"/>
      <c r="S78" s="36"/>
      <c r="T78" s="36"/>
      <c r="U78" s="36"/>
      <c r="V78" s="36"/>
      <c r="W78" s="36"/>
      <c r="X78" s="36"/>
      <c r="Y78" s="36"/>
      <c r="Z78" s="36"/>
      <c r="AA78" s="36"/>
      <c r="AB78" s="36"/>
      <c r="AC78" s="36"/>
      <c r="AD78" s="36"/>
      <c r="AE78" s="36"/>
    </row>
    <row r="79" spans="1:31" s="2" customFormat="1" ht="12" customHeight="1">
      <c r="A79" s="36"/>
      <c r="B79" s="37"/>
      <c r="C79" s="31" t="s">
        <v>136</v>
      </c>
      <c r="D79" s="38"/>
      <c r="E79" s="38"/>
      <c r="F79" s="38"/>
      <c r="G79" s="38"/>
      <c r="H79" s="38"/>
      <c r="I79" s="38"/>
      <c r="J79" s="38"/>
      <c r="K79" s="38"/>
      <c r="L79" s="115"/>
      <c r="S79" s="36"/>
      <c r="T79" s="36"/>
      <c r="U79" s="36"/>
      <c r="V79" s="36"/>
      <c r="W79" s="36"/>
      <c r="X79" s="36"/>
      <c r="Y79" s="36"/>
      <c r="Z79" s="36"/>
      <c r="AA79" s="36"/>
      <c r="AB79" s="36"/>
      <c r="AC79" s="36"/>
      <c r="AD79" s="36"/>
      <c r="AE79" s="36"/>
    </row>
    <row r="80" spans="1:31" s="2" customFormat="1" ht="16.5" customHeight="1">
      <c r="A80" s="36"/>
      <c r="B80" s="37"/>
      <c r="C80" s="38"/>
      <c r="D80" s="38"/>
      <c r="E80" s="348" t="str">
        <f>E11</f>
        <v>SO 01.2 - Propustek v km 9,931 - železniční svršek</v>
      </c>
      <c r="F80" s="396"/>
      <c r="G80" s="396"/>
      <c r="H80" s="396"/>
      <c r="I80" s="38"/>
      <c r="J80" s="38"/>
      <c r="K80" s="38"/>
      <c r="L80" s="115"/>
      <c r="S80" s="36"/>
      <c r="T80" s="36"/>
      <c r="U80" s="36"/>
      <c r="V80" s="36"/>
      <c r="W80" s="36"/>
      <c r="X80" s="36"/>
      <c r="Y80" s="36"/>
      <c r="Z80" s="36"/>
      <c r="AA80" s="36"/>
      <c r="AB80" s="36"/>
      <c r="AC80" s="36"/>
      <c r="AD80" s="36"/>
      <c r="AE80" s="36"/>
    </row>
    <row r="81" spans="1:65" s="2" customFormat="1" ht="6.95" customHeight="1">
      <c r="A81" s="36"/>
      <c r="B81" s="37"/>
      <c r="C81" s="38"/>
      <c r="D81" s="38"/>
      <c r="E81" s="38"/>
      <c r="F81" s="38"/>
      <c r="G81" s="38"/>
      <c r="H81" s="38"/>
      <c r="I81" s="38"/>
      <c r="J81" s="38"/>
      <c r="K81" s="38"/>
      <c r="L81" s="115"/>
      <c r="S81" s="36"/>
      <c r="T81" s="36"/>
      <c r="U81" s="36"/>
      <c r="V81" s="36"/>
      <c r="W81" s="36"/>
      <c r="X81" s="36"/>
      <c r="Y81" s="36"/>
      <c r="Z81" s="36"/>
      <c r="AA81" s="36"/>
      <c r="AB81" s="36"/>
      <c r="AC81" s="36"/>
      <c r="AD81" s="36"/>
      <c r="AE81" s="36"/>
    </row>
    <row r="82" spans="1:65" s="2" customFormat="1" ht="12" customHeight="1">
      <c r="A82" s="36"/>
      <c r="B82" s="37"/>
      <c r="C82" s="31" t="s">
        <v>21</v>
      </c>
      <c r="D82" s="38"/>
      <c r="E82" s="38"/>
      <c r="F82" s="29" t="str">
        <f>F14</f>
        <v>OŘ Ostrava</v>
      </c>
      <c r="G82" s="38"/>
      <c r="H82" s="38"/>
      <c r="I82" s="31" t="s">
        <v>23</v>
      </c>
      <c r="J82" s="61" t="str">
        <f>IF(J14="","",J14)</f>
        <v>10. 5. 2023</v>
      </c>
      <c r="K82" s="38"/>
      <c r="L82" s="115"/>
      <c r="S82" s="36"/>
      <c r="T82" s="36"/>
      <c r="U82" s="36"/>
      <c r="V82" s="36"/>
      <c r="W82" s="36"/>
      <c r="X82" s="36"/>
      <c r="Y82" s="36"/>
      <c r="Z82" s="36"/>
      <c r="AA82" s="36"/>
      <c r="AB82" s="36"/>
      <c r="AC82" s="36"/>
      <c r="AD82" s="36"/>
      <c r="AE82" s="36"/>
    </row>
    <row r="83" spans="1:65" s="2" customFormat="1" ht="6.95" customHeight="1">
      <c r="A83" s="36"/>
      <c r="B83" s="37"/>
      <c r="C83" s="38"/>
      <c r="D83" s="38"/>
      <c r="E83" s="38"/>
      <c r="F83" s="38"/>
      <c r="G83" s="38"/>
      <c r="H83" s="38"/>
      <c r="I83" s="38"/>
      <c r="J83" s="38"/>
      <c r="K83" s="38"/>
      <c r="L83" s="115"/>
      <c r="S83" s="36"/>
      <c r="T83" s="36"/>
      <c r="U83" s="36"/>
      <c r="V83" s="36"/>
      <c r="W83" s="36"/>
      <c r="X83" s="36"/>
      <c r="Y83" s="36"/>
      <c r="Z83" s="36"/>
      <c r="AA83" s="36"/>
      <c r="AB83" s="36"/>
      <c r="AC83" s="36"/>
      <c r="AD83" s="36"/>
      <c r="AE83" s="36"/>
    </row>
    <row r="84" spans="1:65" s="2" customFormat="1" ht="15.2" customHeight="1">
      <c r="A84" s="36"/>
      <c r="B84" s="37"/>
      <c r="C84" s="31" t="s">
        <v>25</v>
      </c>
      <c r="D84" s="38"/>
      <c r="E84" s="38"/>
      <c r="F84" s="29" t="str">
        <f>E17</f>
        <v>Správa železnic s.o. OŘ Ostrava</v>
      </c>
      <c r="G84" s="38"/>
      <c r="H84" s="38"/>
      <c r="I84" s="31" t="s">
        <v>33</v>
      </c>
      <c r="J84" s="34" t="str">
        <f>E23</f>
        <v xml:space="preserve"> </v>
      </c>
      <c r="K84" s="38"/>
      <c r="L84" s="115"/>
      <c r="S84" s="36"/>
      <c r="T84" s="36"/>
      <c r="U84" s="36"/>
      <c r="V84" s="36"/>
      <c r="W84" s="36"/>
      <c r="X84" s="36"/>
      <c r="Y84" s="36"/>
      <c r="Z84" s="36"/>
      <c r="AA84" s="36"/>
      <c r="AB84" s="36"/>
      <c r="AC84" s="36"/>
      <c r="AD84" s="36"/>
      <c r="AE84" s="36"/>
    </row>
    <row r="85" spans="1:65" s="2" customFormat="1" ht="15.2" customHeight="1">
      <c r="A85" s="36"/>
      <c r="B85" s="37"/>
      <c r="C85" s="31" t="s">
        <v>31</v>
      </c>
      <c r="D85" s="38"/>
      <c r="E85" s="38"/>
      <c r="F85" s="29" t="str">
        <f>IF(E20="","",E20)</f>
        <v>Vyplň údaj</v>
      </c>
      <c r="G85" s="38"/>
      <c r="H85" s="38"/>
      <c r="I85" s="31" t="s">
        <v>36</v>
      </c>
      <c r="J85" s="34" t="str">
        <f>E26</f>
        <v xml:space="preserve"> </v>
      </c>
      <c r="K85" s="38"/>
      <c r="L85" s="115"/>
      <c r="S85" s="36"/>
      <c r="T85" s="36"/>
      <c r="U85" s="36"/>
      <c r="V85" s="36"/>
      <c r="W85" s="36"/>
      <c r="X85" s="36"/>
      <c r="Y85" s="36"/>
      <c r="Z85" s="36"/>
      <c r="AA85" s="36"/>
      <c r="AB85" s="36"/>
      <c r="AC85" s="36"/>
      <c r="AD85" s="36"/>
      <c r="AE85" s="36"/>
    </row>
    <row r="86" spans="1:65" s="2" customFormat="1" ht="10.35" customHeight="1">
      <c r="A86" s="36"/>
      <c r="B86" s="37"/>
      <c r="C86" s="38"/>
      <c r="D86" s="38"/>
      <c r="E86" s="38"/>
      <c r="F86" s="38"/>
      <c r="G86" s="38"/>
      <c r="H86" s="38"/>
      <c r="I86" s="38"/>
      <c r="J86" s="38"/>
      <c r="K86" s="38"/>
      <c r="L86" s="115"/>
      <c r="S86" s="36"/>
      <c r="T86" s="36"/>
      <c r="U86" s="36"/>
      <c r="V86" s="36"/>
      <c r="W86" s="36"/>
      <c r="X86" s="36"/>
      <c r="Y86" s="36"/>
      <c r="Z86" s="36"/>
      <c r="AA86" s="36"/>
      <c r="AB86" s="36"/>
      <c r="AC86" s="36"/>
      <c r="AD86" s="36"/>
      <c r="AE86" s="36"/>
    </row>
    <row r="87" spans="1:65" s="11" customFormat="1" ht="29.25" customHeight="1">
      <c r="A87" s="153"/>
      <c r="B87" s="154"/>
      <c r="C87" s="155" t="s">
        <v>157</v>
      </c>
      <c r="D87" s="156" t="s">
        <v>58</v>
      </c>
      <c r="E87" s="156" t="s">
        <v>54</v>
      </c>
      <c r="F87" s="156" t="s">
        <v>55</v>
      </c>
      <c r="G87" s="156" t="s">
        <v>158</v>
      </c>
      <c r="H87" s="156" t="s">
        <v>159</v>
      </c>
      <c r="I87" s="156" t="s">
        <v>160</v>
      </c>
      <c r="J87" s="156" t="s">
        <v>140</v>
      </c>
      <c r="K87" s="157" t="s">
        <v>161</v>
      </c>
      <c r="L87" s="158"/>
      <c r="M87" s="70" t="s">
        <v>19</v>
      </c>
      <c r="N87" s="71" t="s">
        <v>43</v>
      </c>
      <c r="O87" s="71" t="s">
        <v>162</v>
      </c>
      <c r="P87" s="71" t="s">
        <v>163</v>
      </c>
      <c r="Q87" s="71" t="s">
        <v>164</v>
      </c>
      <c r="R87" s="71" t="s">
        <v>165</v>
      </c>
      <c r="S87" s="71" t="s">
        <v>166</v>
      </c>
      <c r="T87" s="72" t="s">
        <v>167</v>
      </c>
      <c r="U87" s="153"/>
      <c r="V87" s="153"/>
      <c r="W87" s="153"/>
      <c r="X87" s="153"/>
      <c r="Y87" s="153"/>
      <c r="Z87" s="153"/>
      <c r="AA87" s="153"/>
      <c r="AB87" s="153"/>
      <c r="AC87" s="153"/>
      <c r="AD87" s="153"/>
      <c r="AE87" s="153"/>
    </row>
    <row r="88" spans="1:65" s="2" customFormat="1" ht="22.9" customHeight="1">
      <c r="A88" s="36"/>
      <c r="B88" s="37"/>
      <c r="C88" s="77" t="s">
        <v>168</v>
      </c>
      <c r="D88" s="38"/>
      <c r="E88" s="38"/>
      <c r="F88" s="38"/>
      <c r="G88" s="38"/>
      <c r="H88" s="38"/>
      <c r="I88" s="38"/>
      <c r="J88" s="159">
        <f>BK88</f>
        <v>0</v>
      </c>
      <c r="K88" s="38"/>
      <c r="L88" s="41"/>
      <c r="M88" s="73"/>
      <c r="N88" s="160"/>
      <c r="O88" s="74"/>
      <c r="P88" s="161">
        <f>P89+P193</f>
        <v>0</v>
      </c>
      <c r="Q88" s="74"/>
      <c r="R88" s="161">
        <f>R89+R193</f>
        <v>33.216200000000008</v>
      </c>
      <c r="S88" s="74"/>
      <c r="T88" s="162">
        <f>T89+T193</f>
        <v>0</v>
      </c>
      <c r="U88" s="36"/>
      <c r="V88" s="36"/>
      <c r="W88" s="36"/>
      <c r="X88" s="36"/>
      <c r="Y88" s="36"/>
      <c r="Z88" s="36"/>
      <c r="AA88" s="36"/>
      <c r="AB88" s="36"/>
      <c r="AC88" s="36"/>
      <c r="AD88" s="36"/>
      <c r="AE88" s="36"/>
      <c r="AT88" s="19" t="s">
        <v>72</v>
      </c>
      <c r="AU88" s="19" t="s">
        <v>141</v>
      </c>
      <c r="BK88" s="163">
        <f>BK89+BK193</f>
        <v>0</v>
      </c>
    </row>
    <row r="89" spans="1:65" s="12" customFormat="1" ht="25.9" customHeight="1">
      <c r="B89" s="164"/>
      <c r="C89" s="165"/>
      <c r="D89" s="166" t="s">
        <v>72</v>
      </c>
      <c r="E89" s="167" t="s">
        <v>169</v>
      </c>
      <c r="F89" s="167" t="s">
        <v>170</v>
      </c>
      <c r="G89" s="165"/>
      <c r="H89" s="165"/>
      <c r="I89" s="168"/>
      <c r="J89" s="169">
        <f>BK89</f>
        <v>0</v>
      </c>
      <c r="K89" s="165"/>
      <c r="L89" s="170"/>
      <c r="M89" s="171"/>
      <c r="N89" s="172"/>
      <c r="O89" s="172"/>
      <c r="P89" s="173">
        <f>P90</f>
        <v>0</v>
      </c>
      <c r="Q89" s="172"/>
      <c r="R89" s="173">
        <f>R90</f>
        <v>33.216200000000008</v>
      </c>
      <c r="S89" s="172"/>
      <c r="T89" s="174">
        <f>T90</f>
        <v>0</v>
      </c>
      <c r="AR89" s="175" t="s">
        <v>80</v>
      </c>
      <c r="AT89" s="176" t="s">
        <v>72</v>
      </c>
      <c r="AU89" s="176" t="s">
        <v>73</v>
      </c>
      <c r="AY89" s="175" t="s">
        <v>171</v>
      </c>
      <c r="BK89" s="177">
        <f>BK90</f>
        <v>0</v>
      </c>
    </row>
    <row r="90" spans="1:65" s="12" customFormat="1" ht="22.9" customHeight="1">
      <c r="B90" s="164"/>
      <c r="C90" s="165"/>
      <c r="D90" s="166" t="s">
        <v>72</v>
      </c>
      <c r="E90" s="178" t="s">
        <v>210</v>
      </c>
      <c r="F90" s="178" t="s">
        <v>584</v>
      </c>
      <c r="G90" s="165"/>
      <c r="H90" s="165"/>
      <c r="I90" s="168"/>
      <c r="J90" s="179">
        <f>BK90</f>
        <v>0</v>
      </c>
      <c r="K90" s="165"/>
      <c r="L90" s="170"/>
      <c r="M90" s="171"/>
      <c r="N90" s="172"/>
      <c r="O90" s="172"/>
      <c r="P90" s="173">
        <f>SUM(P91:P192)</f>
        <v>0</v>
      </c>
      <c r="Q90" s="172"/>
      <c r="R90" s="173">
        <f>SUM(R91:R192)</f>
        <v>33.216200000000008</v>
      </c>
      <c r="S90" s="172"/>
      <c r="T90" s="174">
        <f>SUM(T91:T192)</f>
        <v>0</v>
      </c>
      <c r="AR90" s="175" t="s">
        <v>80</v>
      </c>
      <c r="AT90" s="176" t="s">
        <v>72</v>
      </c>
      <c r="AU90" s="176" t="s">
        <v>80</v>
      </c>
      <c r="AY90" s="175" t="s">
        <v>171</v>
      </c>
      <c r="BK90" s="177">
        <f>SUM(BK91:BK192)</f>
        <v>0</v>
      </c>
    </row>
    <row r="91" spans="1:65" s="2" customFormat="1" ht="24.2" customHeight="1">
      <c r="A91" s="36"/>
      <c r="B91" s="37"/>
      <c r="C91" s="180" t="s">
        <v>80</v>
      </c>
      <c r="D91" s="180" t="s">
        <v>173</v>
      </c>
      <c r="E91" s="181" t="s">
        <v>837</v>
      </c>
      <c r="F91" s="182" t="s">
        <v>838</v>
      </c>
      <c r="G91" s="183" t="s">
        <v>176</v>
      </c>
      <c r="H91" s="184">
        <v>16</v>
      </c>
      <c r="I91" s="185"/>
      <c r="J91" s="186">
        <f>ROUND(I91*H91,2)</f>
        <v>0</v>
      </c>
      <c r="K91" s="182" t="s">
        <v>839</v>
      </c>
      <c r="L91" s="41"/>
      <c r="M91" s="187" t="s">
        <v>19</v>
      </c>
      <c r="N91" s="188" t="s">
        <v>44</v>
      </c>
      <c r="O91" s="66"/>
      <c r="P91" s="189">
        <f>O91*H91</f>
        <v>0</v>
      </c>
      <c r="Q91" s="189">
        <v>0</v>
      </c>
      <c r="R91" s="189">
        <f>Q91*H91</f>
        <v>0</v>
      </c>
      <c r="S91" s="189">
        <v>0</v>
      </c>
      <c r="T91" s="190">
        <f>S91*H91</f>
        <v>0</v>
      </c>
      <c r="U91" s="36"/>
      <c r="V91" s="36"/>
      <c r="W91" s="36"/>
      <c r="X91" s="36"/>
      <c r="Y91" s="36"/>
      <c r="Z91" s="36"/>
      <c r="AA91" s="36"/>
      <c r="AB91" s="36"/>
      <c r="AC91" s="36"/>
      <c r="AD91" s="36"/>
      <c r="AE91" s="36"/>
      <c r="AR91" s="191" t="s">
        <v>178</v>
      </c>
      <c r="AT91" s="191" t="s">
        <v>173</v>
      </c>
      <c r="AU91" s="191" t="s">
        <v>82</v>
      </c>
      <c r="AY91" s="19" t="s">
        <v>171</v>
      </c>
      <c r="BE91" s="192">
        <f>IF(N91="základní",J91,0)</f>
        <v>0</v>
      </c>
      <c r="BF91" s="192">
        <f>IF(N91="snížená",J91,0)</f>
        <v>0</v>
      </c>
      <c r="BG91" s="192">
        <f>IF(N91="zákl. přenesená",J91,0)</f>
        <v>0</v>
      </c>
      <c r="BH91" s="192">
        <f>IF(N91="sníž. přenesená",J91,0)</f>
        <v>0</v>
      </c>
      <c r="BI91" s="192">
        <f>IF(N91="nulová",J91,0)</f>
        <v>0</v>
      </c>
      <c r="BJ91" s="19" t="s">
        <v>80</v>
      </c>
      <c r="BK91" s="192">
        <f>ROUND(I91*H91,2)</f>
        <v>0</v>
      </c>
      <c r="BL91" s="19" t="s">
        <v>178</v>
      </c>
      <c r="BM91" s="191" t="s">
        <v>840</v>
      </c>
    </row>
    <row r="92" spans="1:65" s="2" customFormat="1" ht="48.75">
      <c r="A92" s="36"/>
      <c r="B92" s="37"/>
      <c r="C92" s="38"/>
      <c r="D92" s="193" t="s">
        <v>180</v>
      </c>
      <c r="E92" s="38"/>
      <c r="F92" s="194" t="s">
        <v>841</v>
      </c>
      <c r="G92" s="38"/>
      <c r="H92" s="38"/>
      <c r="I92" s="195"/>
      <c r="J92" s="38"/>
      <c r="K92" s="38"/>
      <c r="L92" s="41"/>
      <c r="M92" s="196"/>
      <c r="N92" s="197"/>
      <c r="O92" s="66"/>
      <c r="P92" s="66"/>
      <c r="Q92" s="66"/>
      <c r="R92" s="66"/>
      <c r="S92" s="66"/>
      <c r="T92" s="67"/>
      <c r="U92" s="36"/>
      <c r="V92" s="36"/>
      <c r="W92" s="36"/>
      <c r="X92" s="36"/>
      <c r="Y92" s="36"/>
      <c r="Z92" s="36"/>
      <c r="AA92" s="36"/>
      <c r="AB92" s="36"/>
      <c r="AC92" s="36"/>
      <c r="AD92" s="36"/>
      <c r="AE92" s="36"/>
      <c r="AT92" s="19" t="s">
        <v>180</v>
      </c>
      <c r="AU92" s="19" t="s">
        <v>82</v>
      </c>
    </row>
    <row r="93" spans="1:65" s="13" customFormat="1" ht="11.25">
      <c r="B93" s="200"/>
      <c r="C93" s="201"/>
      <c r="D93" s="193" t="s">
        <v>184</v>
      </c>
      <c r="E93" s="202" t="s">
        <v>19</v>
      </c>
      <c r="F93" s="203" t="s">
        <v>842</v>
      </c>
      <c r="G93" s="201"/>
      <c r="H93" s="202" t="s">
        <v>19</v>
      </c>
      <c r="I93" s="204"/>
      <c r="J93" s="201"/>
      <c r="K93" s="201"/>
      <c r="L93" s="205"/>
      <c r="M93" s="206"/>
      <c r="N93" s="207"/>
      <c r="O93" s="207"/>
      <c r="P93" s="207"/>
      <c r="Q93" s="207"/>
      <c r="R93" s="207"/>
      <c r="S93" s="207"/>
      <c r="T93" s="208"/>
      <c r="AT93" s="209" t="s">
        <v>184</v>
      </c>
      <c r="AU93" s="209" t="s">
        <v>82</v>
      </c>
      <c r="AV93" s="13" t="s">
        <v>80</v>
      </c>
      <c r="AW93" s="13" t="s">
        <v>35</v>
      </c>
      <c r="AX93" s="13" t="s">
        <v>73</v>
      </c>
      <c r="AY93" s="209" t="s">
        <v>171</v>
      </c>
    </row>
    <row r="94" spans="1:65" s="14" customFormat="1" ht="11.25">
      <c r="B94" s="210"/>
      <c r="C94" s="211"/>
      <c r="D94" s="193" t="s">
        <v>184</v>
      </c>
      <c r="E94" s="212" t="s">
        <v>19</v>
      </c>
      <c r="F94" s="213" t="s">
        <v>843</v>
      </c>
      <c r="G94" s="211"/>
      <c r="H94" s="214">
        <v>16</v>
      </c>
      <c r="I94" s="215"/>
      <c r="J94" s="211"/>
      <c r="K94" s="211"/>
      <c r="L94" s="216"/>
      <c r="M94" s="217"/>
      <c r="N94" s="218"/>
      <c r="O94" s="218"/>
      <c r="P94" s="218"/>
      <c r="Q94" s="218"/>
      <c r="R94" s="218"/>
      <c r="S94" s="218"/>
      <c r="T94" s="219"/>
      <c r="AT94" s="220" t="s">
        <v>184</v>
      </c>
      <c r="AU94" s="220" t="s">
        <v>82</v>
      </c>
      <c r="AV94" s="14" t="s">
        <v>82</v>
      </c>
      <c r="AW94" s="14" t="s">
        <v>35</v>
      </c>
      <c r="AX94" s="14" t="s">
        <v>73</v>
      </c>
      <c r="AY94" s="220" t="s">
        <v>171</v>
      </c>
    </row>
    <row r="95" spans="1:65" s="15" customFormat="1" ht="11.25">
      <c r="B95" s="221"/>
      <c r="C95" s="222"/>
      <c r="D95" s="193" t="s">
        <v>184</v>
      </c>
      <c r="E95" s="223" t="s">
        <v>19</v>
      </c>
      <c r="F95" s="224" t="s">
        <v>189</v>
      </c>
      <c r="G95" s="222"/>
      <c r="H95" s="225">
        <v>16</v>
      </c>
      <c r="I95" s="226"/>
      <c r="J95" s="222"/>
      <c r="K95" s="222"/>
      <c r="L95" s="227"/>
      <c r="M95" s="228"/>
      <c r="N95" s="229"/>
      <c r="O95" s="229"/>
      <c r="P95" s="229"/>
      <c r="Q95" s="229"/>
      <c r="R95" s="229"/>
      <c r="S95" s="229"/>
      <c r="T95" s="230"/>
      <c r="AT95" s="231" t="s">
        <v>184</v>
      </c>
      <c r="AU95" s="231" t="s">
        <v>82</v>
      </c>
      <c r="AV95" s="15" t="s">
        <v>178</v>
      </c>
      <c r="AW95" s="15" t="s">
        <v>35</v>
      </c>
      <c r="AX95" s="15" t="s">
        <v>80</v>
      </c>
      <c r="AY95" s="231" t="s">
        <v>171</v>
      </c>
    </row>
    <row r="96" spans="1:65" s="2" customFormat="1" ht="16.5" customHeight="1">
      <c r="A96" s="36"/>
      <c r="B96" s="37"/>
      <c r="C96" s="232" t="s">
        <v>82</v>
      </c>
      <c r="D96" s="232" t="s">
        <v>335</v>
      </c>
      <c r="E96" s="233" t="s">
        <v>844</v>
      </c>
      <c r="F96" s="234" t="s">
        <v>845</v>
      </c>
      <c r="G96" s="235" t="s">
        <v>252</v>
      </c>
      <c r="H96" s="236">
        <v>2.56</v>
      </c>
      <c r="I96" s="237"/>
      <c r="J96" s="238">
        <f>ROUND(I96*H96,2)</f>
        <v>0</v>
      </c>
      <c r="K96" s="234" t="s">
        <v>839</v>
      </c>
      <c r="L96" s="239"/>
      <c r="M96" s="240" t="s">
        <v>19</v>
      </c>
      <c r="N96" s="241" t="s">
        <v>44</v>
      </c>
      <c r="O96" s="66"/>
      <c r="P96" s="189">
        <f>O96*H96</f>
        <v>0</v>
      </c>
      <c r="Q96" s="189">
        <v>1</v>
      </c>
      <c r="R96" s="189">
        <f>Q96*H96</f>
        <v>2.56</v>
      </c>
      <c r="S96" s="189">
        <v>0</v>
      </c>
      <c r="T96" s="190">
        <f>S96*H96</f>
        <v>0</v>
      </c>
      <c r="U96" s="36"/>
      <c r="V96" s="36"/>
      <c r="W96" s="36"/>
      <c r="X96" s="36"/>
      <c r="Y96" s="36"/>
      <c r="Z96" s="36"/>
      <c r="AA96" s="36"/>
      <c r="AB96" s="36"/>
      <c r="AC96" s="36"/>
      <c r="AD96" s="36"/>
      <c r="AE96" s="36"/>
      <c r="AR96" s="191" t="s">
        <v>242</v>
      </c>
      <c r="AT96" s="191" t="s">
        <v>335</v>
      </c>
      <c r="AU96" s="191" t="s">
        <v>82</v>
      </c>
      <c r="AY96" s="19" t="s">
        <v>171</v>
      </c>
      <c r="BE96" s="192">
        <f>IF(N96="základní",J96,0)</f>
        <v>0</v>
      </c>
      <c r="BF96" s="192">
        <f>IF(N96="snížená",J96,0)</f>
        <v>0</v>
      </c>
      <c r="BG96" s="192">
        <f>IF(N96="zákl. přenesená",J96,0)</f>
        <v>0</v>
      </c>
      <c r="BH96" s="192">
        <f>IF(N96="sníž. přenesená",J96,0)</f>
        <v>0</v>
      </c>
      <c r="BI96" s="192">
        <f>IF(N96="nulová",J96,0)</f>
        <v>0</v>
      </c>
      <c r="BJ96" s="19" t="s">
        <v>80</v>
      </c>
      <c r="BK96" s="192">
        <f>ROUND(I96*H96,2)</f>
        <v>0</v>
      </c>
      <c r="BL96" s="19" t="s">
        <v>178</v>
      </c>
      <c r="BM96" s="191" t="s">
        <v>846</v>
      </c>
    </row>
    <row r="97" spans="1:65" s="2" customFormat="1" ht="11.25">
      <c r="A97" s="36"/>
      <c r="B97" s="37"/>
      <c r="C97" s="38"/>
      <c r="D97" s="193" t="s">
        <v>180</v>
      </c>
      <c r="E97" s="38"/>
      <c r="F97" s="194" t="s">
        <v>845</v>
      </c>
      <c r="G97" s="38"/>
      <c r="H97" s="38"/>
      <c r="I97" s="195"/>
      <c r="J97" s="38"/>
      <c r="K97" s="38"/>
      <c r="L97" s="41"/>
      <c r="M97" s="196"/>
      <c r="N97" s="197"/>
      <c r="O97" s="66"/>
      <c r="P97" s="66"/>
      <c r="Q97" s="66"/>
      <c r="R97" s="66"/>
      <c r="S97" s="66"/>
      <c r="T97" s="67"/>
      <c r="U97" s="36"/>
      <c r="V97" s="36"/>
      <c r="W97" s="36"/>
      <c r="X97" s="36"/>
      <c r="Y97" s="36"/>
      <c r="Z97" s="36"/>
      <c r="AA97" s="36"/>
      <c r="AB97" s="36"/>
      <c r="AC97" s="36"/>
      <c r="AD97" s="36"/>
      <c r="AE97" s="36"/>
      <c r="AT97" s="19" t="s">
        <v>180</v>
      </c>
      <c r="AU97" s="19" t="s">
        <v>82</v>
      </c>
    </row>
    <row r="98" spans="1:65" s="13" customFormat="1" ht="11.25">
      <c r="B98" s="200"/>
      <c r="C98" s="201"/>
      <c r="D98" s="193" t="s">
        <v>184</v>
      </c>
      <c r="E98" s="202" t="s">
        <v>19</v>
      </c>
      <c r="F98" s="203" t="s">
        <v>847</v>
      </c>
      <c r="G98" s="201"/>
      <c r="H98" s="202" t="s">
        <v>19</v>
      </c>
      <c r="I98" s="204"/>
      <c r="J98" s="201"/>
      <c r="K98" s="201"/>
      <c r="L98" s="205"/>
      <c r="M98" s="206"/>
      <c r="N98" s="207"/>
      <c r="O98" s="207"/>
      <c r="P98" s="207"/>
      <c r="Q98" s="207"/>
      <c r="R98" s="207"/>
      <c r="S98" s="207"/>
      <c r="T98" s="208"/>
      <c r="AT98" s="209" t="s">
        <v>184</v>
      </c>
      <c r="AU98" s="209" t="s">
        <v>82</v>
      </c>
      <c r="AV98" s="13" t="s">
        <v>80</v>
      </c>
      <c r="AW98" s="13" t="s">
        <v>35</v>
      </c>
      <c r="AX98" s="13" t="s">
        <v>73</v>
      </c>
      <c r="AY98" s="209" t="s">
        <v>171</v>
      </c>
    </row>
    <row r="99" spans="1:65" s="13" customFormat="1" ht="11.25">
      <c r="B99" s="200"/>
      <c r="C99" s="201"/>
      <c r="D99" s="193" t="s">
        <v>184</v>
      </c>
      <c r="E99" s="202" t="s">
        <v>19</v>
      </c>
      <c r="F99" s="203" t="s">
        <v>842</v>
      </c>
      <c r="G99" s="201"/>
      <c r="H99" s="202" t="s">
        <v>19</v>
      </c>
      <c r="I99" s="204"/>
      <c r="J99" s="201"/>
      <c r="K99" s="201"/>
      <c r="L99" s="205"/>
      <c r="M99" s="206"/>
      <c r="N99" s="207"/>
      <c r="O99" s="207"/>
      <c r="P99" s="207"/>
      <c r="Q99" s="207"/>
      <c r="R99" s="207"/>
      <c r="S99" s="207"/>
      <c r="T99" s="208"/>
      <c r="AT99" s="209" t="s">
        <v>184</v>
      </c>
      <c r="AU99" s="209" t="s">
        <v>82</v>
      </c>
      <c r="AV99" s="13" t="s">
        <v>80</v>
      </c>
      <c r="AW99" s="13" t="s">
        <v>35</v>
      </c>
      <c r="AX99" s="13" t="s">
        <v>73</v>
      </c>
      <c r="AY99" s="209" t="s">
        <v>171</v>
      </c>
    </row>
    <row r="100" spans="1:65" s="14" customFormat="1" ht="11.25">
      <c r="B100" s="210"/>
      <c r="C100" s="211"/>
      <c r="D100" s="193" t="s">
        <v>184</v>
      </c>
      <c r="E100" s="212" t="s">
        <v>19</v>
      </c>
      <c r="F100" s="213" t="s">
        <v>848</v>
      </c>
      <c r="G100" s="211"/>
      <c r="H100" s="214">
        <v>2.56</v>
      </c>
      <c r="I100" s="215"/>
      <c r="J100" s="211"/>
      <c r="K100" s="211"/>
      <c r="L100" s="216"/>
      <c r="M100" s="217"/>
      <c r="N100" s="218"/>
      <c r="O100" s="218"/>
      <c r="P100" s="218"/>
      <c r="Q100" s="218"/>
      <c r="R100" s="218"/>
      <c r="S100" s="218"/>
      <c r="T100" s="219"/>
      <c r="AT100" s="220" t="s">
        <v>184</v>
      </c>
      <c r="AU100" s="220" t="s">
        <v>82</v>
      </c>
      <c r="AV100" s="14" t="s">
        <v>82</v>
      </c>
      <c r="AW100" s="14" t="s">
        <v>35</v>
      </c>
      <c r="AX100" s="14" t="s">
        <v>73</v>
      </c>
      <c r="AY100" s="220" t="s">
        <v>171</v>
      </c>
    </row>
    <row r="101" spans="1:65" s="15" customFormat="1" ht="11.25">
      <c r="B101" s="221"/>
      <c r="C101" s="222"/>
      <c r="D101" s="193" t="s">
        <v>184</v>
      </c>
      <c r="E101" s="223" t="s">
        <v>19</v>
      </c>
      <c r="F101" s="224" t="s">
        <v>189</v>
      </c>
      <c r="G101" s="222"/>
      <c r="H101" s="225">
        <v>2.56</v>
      </c>
      <c r="I101" s="226"/>
      <c r="J101" s="222"/>
      <c r="K101" s="222"/>
      <c r="L101" s="227"/>
      <c r="M101" s="228"/>
      <c r="N101" s="229"/>
      <c r="O101" s="229"/>
      <c r="P101" s="229"/>
      <c r="Q101" s="229"/>
      <c r="R101" s="229"/>
      <c r="S101" s="229"/>
      <c r="T101" s="230"/>
      <c r="AT101" s="231" t="s">
        <v>184</v>
      </c>
      <c r="AU101" s="231" t="s">
        <v>82</v>
      </c>
      <c r="AV101" s="15" t="s">
        <v>178</v>
      </c>
      <c r="AW101" s="15" t="s">
        <v>35</v>
      </c>
      <c r="AX101" s="15" t="s">
        <v>80</v>
      </c>
      <c r="AY101" s="231" t="s">
        <v>171</v>
      </c>
    </row>
    <row r="102" spans="1:65" s="2" customFormat="1" ht="24.2" customHeight="1">
      <c r="A102" s="36"/>
      <c r="B102" s="37"/>
      <c r="C102" s="180" t="s">
        <v>197</v>
      </c>
      <c r="D102" s="180" t="s">
        <v>173</v>
      </c>
      <c r="E102" s="181" t="s">
        <v>849</v>
      </c>
      <c r="F102" s="182" t="s">
        <v>850</v>
      </c>
      <c r="G102" s="183" t="s">
        <v>220</v>
      </c>
      <c r="H102" s="184">
        <v>20.399999999999999</v>
      </c>
      <c r="I102" s="185"/>
      <c r="J102" s="186">
        <f>ROUND(I102*H102,2)</f>
        <v>0</v>
      </c>
      <c r="K102" s="182" t="s">
        <v>839</v>
      </c>
      <c r="L102" s="41"/>
      <c r="M102" s="187" t="s">
        <v>19</v>
      </c>
      <c r="N102" s="188" t="s">
        <v>44</v>
      </c>
      <c r="O102" s="66"/>
      <c r="P102" s="189">
        <f>O102*H102</f>
        <v>0</v>
      </c>
      <c r="Q102" s="189">
        <v>0</v>
      </c>
      <c r="R102" s="189">
        <f>Q102*H102</f>
        <v>0</v>
      </c>
      <c r="S102" s="189">
        <v>0</v>
      </c>
      <c r="T102" s="190">
        <f>S102*H102</f>
        <v>0</v>
      </c>
      <c r="U102" s="36"/>
      <c r="V102" s="36"/>
      <c r="W102" s="36"/>
      <c r="X102" s="36"/>
      <c r="Y102" s="36"/>
      <c r="Z102" s="36"/>
      <c r="AA102" s="36"/>
      <c r="AB102" s="36"/>
      <c r="AC102" s="36"/>
      <c r="AD102" s="36"/>
      <c r="AE102" s="36"/>
      <c r="AR102" s="191" t="s">
        <v>178</v>
      </c>
      <c r="AT102" s="191" t="s">
        <v>173</v>
      </c>
      <c r="AU102" s="191" t="s">
        <v>82</v>
      </c>
      <c r="AY102" s="19" t="s">
        <v>171</v>
      </c>
      <c r="BE102" s="192">
        <f>IF(N102="základní",J102,0)</f>
        <v>0</v>
      </c>
      <c r="BF102" s="192">
        <f>IF(N102="snížená",J102,0)</f>
        <v>0</v>
      </c>
      <c r="BG102" s="192">
        <f>IF(N102="zákl. přenesená",J102,0)</f>
        <v>0</v>
      </c>
      <c r="BH102" s="192">
        <f>IF(N102="sníž. přenesená",J102,0)</f>
        <v>0</v>
      </c>
      <c r="BI102" s="192">
        <f>IF(N102="nulová",J102,0)</f>
        <v>0</v>
      </c>
      <c r="BJ102" s="19" t="s">
        <v>80</v>
      </c>
      <c r="BK102" s="192">
        <f>ROUND(I102*H102,2)</f>
        <v>0</v>
      </c>
      <c r="BL102" s="19" t="s">
        <v>178</v>
      </c>
      <c r="BM102" s="191" t="s">
        <v>851</v>
      </c>
    </row>
    <row r="103" spans="1:65" s="2" customFormat="1" ht="48.75">
      <c r="A103" s="36"/>
      <c r="B103" s="37"/>
      <c r="C103" s="38"/>
      <c r="D103" s="193" t="s">
        <v>180</v>
      </c>
      <c r="E103" s="38"/>
      <c r="F103" s="194" t="s">
        <v>852</v>
      </c>
      <c r="G103" s="38"/>
      <c r="H103" s="38"/>
      <c r="I103" s="195"/>
      <c r="J103" s="38"/>
      <c r="K103" s="38"/>
      <c r="L103" s="41"/>
      <c r="M103" s="196"/>
      <c r="N103" s="197"/>
      <c r="O103" s="66"/>
      <c r="P103" s="66"/>
      <c r="Q103" s="66"/>
      <c r="R103" s="66"/>
      <c r="S103" s="66"/>
      <c r="T103" s="67"/>
      <c r="U103" s="36"/>
      <c r="V103" s="36"/>
      <c r="W103" s="36"/>
      <c r="X103" s="36"/>
      <c r="Y103" s="36"/>
      <c r="Z103" s="36"/>
      <c r="AA103" s="36"/>
      <c r="AB103" s="36"/>
      <c r="AC103" s="36"/>
      <c r="AD103" s="36"/>
      <c r="AE103" s="36"/>
      <c r="AT103" s="19" t="s">
        <v>180</v>
      </c>
      <c r="AU103" s="19" t="s">
        <v>82</v>
      </c>
    </row>
    <row r="104" spans="1:65" s="13" customFormat="1" ht="11.25">
      <c r="B104" s="200"/>
      <c r="C104" s="201"/>
      <c r="D104" s="193" t="s">
        <v>184</v>
      </c>
      <c r="E104" s="202" t="s">
        <v>19</v>
      </c>
      <c r="F104" s="203" t="s">
        <v>853</v>
      </c>
      <c r="G104" s="201"/>
      <c r="H104" s="202" t="s">
        <v>19</v>
      </c>
      <c r="I104" s="204"/>
      <c r="J104" s="201"/>
      <c r="K104" s="201"/>
      <c r="L104" s="205"/>
      <c r="M104" s="206"/>
      <c r="N104" s="207"/>
      <c r="O104" s="207"/>
      <c r="P104" s="207"/>
      <c r="Q104" s="207"/>
      <c r="R104" s="207"/>
      <c r="S104" s="207"/>
      <c r="T104" s="208"/>
      <c r="AT104" s="209" t="s">
        <v>184</v>
      </c>
      <c r="AU104" s="209" t="s">
        <v>82</v>
      </c>
      <c r="AV104" s="13" t="s">
        <v>80</v>
      </c>
      <c r="AW104" s="13" t="s">
        <v>35</v>
      </c>
      <c r="AX104" s="13" t="s">
        <v>73</v>
      </c>
      <c r="AY104" s="209" t="s">
        <v>171</v>
      </c>
    </row>
    <row r="105" spans="1:65" s="14" customFormat="1" ht="11.25">
      <c r="B105" s="210"/>
      <c r="C105" s="211"/>
      <c r="D105" s="193" t="s">
        <v>184</v>
      </c>
      <c r="E105" s="212" t="s">
        <v>19</v>
      </c>
      <c r="F105" s="213" t="s">
        <v>854</v>
      </c>
      <c r="G105" s="211"/>
      <c r="H105" s="214">
        <v>20.399999999999999</v>
      </c>
      <c r="I105" s="215"/>
      <c r="J105" s="211"/>
      <c r="K105" s="211"/>
      <c r="L105" s="216"/>
      <c r="M105" s="217"/>
      <c r="N105" s="218"/>
      <c r="O105" s="218"/>
      <c r="P105" s="218"/>
      <c r="Q105" s="218"/>
      <c r="R105" s="218"/>
      <c r="S105" s="218"/>
      <c r="T105" s="219"/>
      <c r="AT105" s="220" t="s">
        <v>184</v>
      </c>
      <c r="AU105" s="220" t="s">
        <v>82</v>
      </c>
      <c r="AV105" s="14" t="s">
        <v>82</v>
      </c>
      <c r="AW105" s="14" t="s">
        <v>35</v>
      </c>
      <c r="AX105" s="14" t="s">
        <v>73</v>
      </c>
      <c r="AY105" s="220" t="s">
        <v>171</v>
      </c>
    </row>
    <row r="106" spans="1:65" s="15" customFormat="1" ht="11.25">
      <c r="B106" s="221"/>
      <c r="C106" s="222"/>
      <c r="D106" s="193" t="s">
        <v>184</v>
      </c>
      <c r="E106" s="223" t="s">
        <v>19</v>
      </c>
      <c r="F106" s="224" t="s">
        <v>189</v>
      </c>
      <c r="G106" s="222"/>
      <c r="H106" s="225">
        <v>20.399999999999999</v>
      </c>
      <c r="I106" s="226"/>
      <c r="J106" s="222"/>
      <c r="K106" s="222"/>
      <c r="L106" s="227"/>
      <c r="M106" s="228"/>
      <c r="N106" s="229"/>
      <c r="O106" s="229"/>
      <c r="P106" s="229"/>
      <c r="Q106" s="229"/>
      <c r="R106" s="229"/>
      <c r="S106" s="229"/>
      <c r="T106" s="230"/>
      <c r="AT106" s="231" t="s">
        <v>184</v>
      </c>
      <c r="AU106" s="231" t="s">
        <v>82</v>
      </c>
      <c r="AV106" s="15" t="s">
        <v>178</v>
      </c>
      <c r="AW106" s="15" t="s">
        <v>35</v>
      </c>
      <c r="AX106" s="15" t="s">
        <v>80</v>
      </c>
      <c r="AY106" s="231" t="s">
        <v>171</v>
      </c>
    </row>
    <row r="107" spans="1:65" s="2" customFormat="1" ht="16.5" customHeight="1">
      <c r="A107" s="36"/>
      <c r="B107" s="37"/>
      <c r="C107" s="180" t="s">
        <v>178</v>
      </c>
      <c r="D107" s="180" t="s">
        <v>173</v>
      </c>
      <c r="E107" s="181" t="s">
        <v>855</v>
      </c>
      <c r="F107" s="182" t="s">
        <v>856</v>
      </c>
      <c r="G107" s="183" t="s">
        <v>220</v>
      </c>
      <c r="H107" s="184">
        <v>18</v>
      </c>
      <c r="I107" s="185"/>
      <c r="J107" s="186">
        <f>ROUND(I107*H107,2)</f>
        <v>0</v>
      </c>
      <c r="K107" s="182" t="s">
        <v>839</v>
      </c>
      <c r="L107" s="41"/>
      <c r="M107" s="187" t="s">
        <v>19</v>
      </c>
      <c r="N107" s="188" t="s">
        <v>44</v>
      </c>
      <c r="O107" s="66"/>
      <c r="P107" s="189">
        <f>O107*H107</f>
        <v>0</v>
      </c>
      <c r="Q107" s="189">
        <v>0</v>
      </c>
      <c r="R107" s="189">
        <f>Q107*H107</f>
        <v>0</v>
      </c>
      <c r="S107" s="189">
        <v>0</v>
      </c>
      <c r="T107" s="190">
        <f>S107*H107</f>
        <v>0</v>
      </c>
      <c r="U107" s="36"/>
      <c r="V107" s="36"/>
      <c r="W107" s="36"/>
      <c r="X107" s="36"/>
      <c r="Y107" s="36"/>
      <c r="Z107" s="36"/>
      <c r="AA107" s="36"/>
      <c r="AB107" s="36"/>
      <c r="AC107" s="36"/>
      <c r="AD107" s="36"/>
      <c r="AE107" s="36"/>
      <c r="AR107" s="191" t="s">
        <v>178</v>
      </c>
      <c r="AT107" s="191" t="s">
        <v>173</v>
      </c>
      <c r="AU107" s="191" t="s">
        <v>82</v>
      </c>
      <c r="AY107" s="19" t="s">
        <v>171</v>
      </c>
      <c r="BE107" s="192">
        <f>IF(N107="základní",J107,0)</f>
        <v>0</v>
      </c>
      <c r="BF107" s="192">
        <f>IF(N107="snížená",J107,0)</f>
        <v>0</v>
      </c>
      <c r="BG107" s="192">
        <f>IF(N107="zákl. přenesená",J107,0)</f>
        <v>0</v>
      </c>
      <c r="BH107" s="192">
        <f>IF(N107="sníž. přenesená",J107,0)</f>
        <v>0</v>
      </c>
      <c r="BI107" s="192">
        <f>IF(N107="nulová",J107,0)</f>
        <v>0</v>
      </c>
      <c r="BJ107" s="19" t="s">
        <v>80</v>
      </c>
      <c r="BK107" s="192">
        <f>ROUND(I107*H107,2)</f>
        <v>0</v>
      </c>
      <c r="BL107" s="19" t="s">
        <v>178</v>
      </c>
      <c r="BM107" s="191" t="s">
        <v>857</v>
      </c>
    </row>
    <row r="108" spans="1:65" s="2" customFormat="1" ht="58.5">
      <c r="A108" s="36"/>
      <c r="B108" s="37"/>
      <c r="C108" s="38"/>
      <c r="D108" s="193" t="s">
        <v>180</v>
      </c>
      <c r="E108" s="38"/>
      <c r="F108" s="194" t="s">
        <v>858</v>
      </c>
      <c r="G108" s="38"/>
      <c r="H108" s="38"/>
      <c r="I108" s="195"/>
      <c r="J108" s="38"/>
      <c r="K108" s="38"/>
      <c r="L108" s="41"/>
      <c r="M108" s="196"/>
      <c r="N108" s="197"/>
      <c r="O108" s="66"/>
      <c r="P108" s="66"/>
      <c r="Q108" s="66"/>
      <c r="R108" s="66"/>
      <c r="S108" s="66"/>
      <c r="T108" s="67"/>
      <c r="U108" s="36"/>
      <c r="V108" s="36"/>
      <c r="W108" s="36"/>
      <c r="X108" s="36"/>
      <c r="Y108" s="36"/>
      <c r="Z108" s="36"/>
      <c r="AA108" s="36"/>
      <c r="AB108" s="36"/>
      <c r="AC108" s="36"/>
      <c r="AD108" s="36"/>
      <c r="AE108" s="36"/>
      <c r="AT108" s="19" t="s">
        <v>180</v>
      </c>
      <c r="AU108" s="19" t="s">
        <v>82</v>
      </c>
    </row>
    <row r="109" spans="1:65" s="13" customFormat="1" ht="11.25">
      <c r="B109" s="200"/>
      <c r="C109" s="201"/>
      <c r="D109" s="193" t="s">
        <v>184</v>
      </c>
      <c r="E109" s="202" t="s">
        <v>19</v>
      </c>
      <c r="F109" s="203" t="s">
        <v>859</v>
      </c>
      <c r="G109" s="201"/>
      <c r="H109" s="202" t="s">
        <v>19</v>
      </c>
      <c r="I109" s="204"/>
      <c r="J109" s="201"/>
      <c r="K109" s="201"/>
      <c r="L109" s="205"/>
      <c r="M109" s="206"/>
      <c r="N109" s="207"/>
      <c r="O109" s="207"/>
      <c r="P109" s="207"/>
      <c r="Q109" s="207"/>
      <c r="R109" s="207"/>
      <c r="S109" s="207"/>
      <c r="T109" s="208"/>
      <c r="AT109" s="209" t="s">
        <v>184</v>
      </c>
      <c r="AU109" s="209" t="s">
        <v>82</v>
      </c>
      <c r="AV109" s="13" t="s">
        <v>80</v>
      </c>
      <c r="AW109" s="13" t="s">
        <v>35</v>
      </c>
      <c r="AX109" s="13" t="s">
        <v>73</v>
      </c>
      <c r="AY109" s="209" t="s">
        <v>171</v>
      </c>
    </row>
    <row r="110" spans="1:65" s="14" customFormat="1" ht="11.25">
      <c r="B110" s="210"/>
      <c r="C110" s="211"/>
      <c r="D110" s="193" t="s">
        <v>184</v>
      </c>
      <c r="E110" s="212" t="s">
        <v>19</v>
      </c>
      <c r="F110" s="213" t="s">
        <v>860</v>
      </c>
      <c r="G110" s="211"/>
      <c r="H110" s="214">
        <v>18</v>
      </c>
      <c r="I110" s="215"/>
      <c r="J110" s="211"/>
      <c r="K110" s="211"/>
      <c r="L110" s="216"/>
      <c r="M110" s="217"/>
      <c r="N110" s="218"/>
      <c r="O110" s="218"/>
      <c r="P110" s="218"/>
      <c r="Q110" s="218"/>
      <c r="R110" s="218"/>
      <c r="S110" s="218"/>
      <c r="T110" s="219"/>
      <c r="AT110" s="220" t="s">
        <v>184</v>
      </c>
      <c r="AU110" s="220" t="s">
        <v>82</v>
      </c>
      <c r="AV110" s="14" t="s">
        <v>82</v>
      </c>
      <c r="AW110" s="14" t="s">
        <v>35</v>
      </c>
      <c r="AX110" s="14" t="s">
        <v>73</v>
      </c>
      <c r="AY110" s="220" t="s">
        <v>171</v>
      </c>
    </row>
    <row r="111" spans="1:65" s="15" customFormat="1" ht="11.25">
      <c r="B111" s="221"/>
      <c r="C111" s="222"/>
      <c r="D111" s="193" t="s">
        <v>184</v>
      </c>
      <c r="E111" s="223" t="s">
        <v>19</v>
      </c>
      <c r="F111" s="224" t="s">
        <v>189</v>
      </c>
      <c r="G111" s="222"/>
      <c r="H111" s="225">
        <v>18</v>
      </c>
      <c r="I111" s="226"/>
      <c r="J111" s="222"/>
      <c r="K111" s="222"/>
      <c r="L111" s="227"/>
      <c r="M111" s="228"/>
      <c r="N111" s="229"/>
      <c r="O111" s="229"/>
      <c r="P111" s="229"/>
      <c r="Q111" s="229"/>
      <c r="R111" s="229"/>
      <c r="S111" s="229"/>
      <c r="T111" s="230"/>
      <c r="AT111" s="231" t="s">
        <v>184</v>
      </c>
      <c r="AU111" s="231" t="s">
        <v>82</v>
      </c>
      <c r="AV111" s="15" t="s">
        <v>178</v>
      </c>
      <c r="AW111" s="15" t="s">
        <v>35</v>
      </c>
      <c r="AX111" s="15" t="s">
        <v>80</v>
      </c>
      <c r="AY111" s="231" t="s">
        <v>171</v>
      </c>
    </row>
    <row r="112" spans="1:65" s="2" customFormat="1" ht="16.5" customHeight="1">
      <c r="A112" s="36"/>
      <c r="B112" s="37"/>
      <c r="C112" s="232" t="s">
        <v>210</v>
      </c>
      <c r="D112" s="232" t="s">
        <v>335</v>
      </c>
      <c r="E112" s="233" t="s">
        <v>861</v>
      </c>
      <c r="F112" s="234" t="s">
        <v>862</v>
      </c>
      <c r="G112" s="235" t="s">
        <v>252</v>
      </c>
      <c r="H112" s="236">
        <v>30.6</v>
      </c>
      <c r="I112" s="237"/>
      <c r="J112" s="238">
        <f>ROUND(I112*H112,2)</f>
        <v>0</v>
      </c>
      <c r="K112" s="234" t="s">
        <v>839</v>
      </c>
      <c r="L112" s="239"/>
      <c r="M112" s="240" t="s">
        <v>19</v>
      </c>
      <c r="N112" s="241" t="s">
        <v>44</v>
      </c>
      <c r="O112" s="66"/>
      <c r="P112" s="189">
        <f>O112*H112</f>
        <v>0</v>
      </c>
      <c r="Q112" s="189">
        <v>1</v>
      </c>
      <c r="R112" s="189">
        <f>Q112*H112</f>
        <v>30.6</v>
      </c>
      <c r="S112" s="189">
        <v>0</v>
      </c>
      <c r="T112" s="190">
        <f>S112*H112</f>
        <v>0</v>
      </c>
      <c r="U112" s="36"/>
      <c r="V112" s="36"/>
      <c r="W112" s="36"/>
      <c r="X112" s="36"/>
      <c r="Y112" s="36"/>
      <c r="Z112" s="36"/>
      <c r="AA112" s="36"/>
      <c r="AB112" s="36"/>
      <c r="AC112" s="36"/>
      <c r="AD112" s="36"/>
      <c r="AE112" s="36"/>
      <c r="AR112" s="191" t="s">
        <v>242</v>
      </c>
      <c r="AT112" s="191" t="s">
        <v>335</v>
      </c>
      <c r="AU112" s="191" t="s">
        <v>82</v>
      </c>
      <c r="AY112" s="19" t="s">
        <v>171</v>
      </c>
      <c r="BE112" s="192">
        <f>IF(N112="základní",J112,0)</f>
        <v>0</v>
      </c>
      <c r="BF112" s="192">
        <f>IF(N112="snížená",J112,0)</f>
        <v>0</v>
      </c>
      <c r="BG112" s="192">
        <f>IF(N112="zákl. přenesená",J112,0)</f>
        <v>0</v>
      </c>
      <c r="BH112" s="192">
        <f>IF(N112="sníž. přenesená",J112,0)</f>
        <v>0</v>
      </c>
      <c r="BI112" s="192">
        <f>IF(N112="nulová",J112,0)</f>
        <v>0</v>
      </c>
      <c r="BJ112" s="19" t="s">
        <v>80</v>
      </c>
      <c r="BK112" s="192">
        <f>ROUND(I112*H112,2)</f>
        <v>0</v>
      </c>
      <c r="BL112" s="19" t="s">
        <v>178</v>
      </c>
      <c r="BM112" s="191" t="s">
        <v>863</v>
      </c>
    </row>
    <row r="113" spans="1:65" s="2" customFormat="1" ht="11.25">
      <c r="A113" s="36"/>
      <c r="B113" s="37"/>
      <c r="C113" s="38"/>
      <c r="D113" s="193" t="s">
        <v>180</v>
      </c>
      <c r="E113" s="38"/>
      <c r="F113" s="194" t="s">
        <v>862</v>
      </c>
      <c r="G113" s="38"/>
      <c r="H113" s="38"/>
      <c r="I113" s="195"/>
      <c r="J113" s="38"/>
      <c r="K113" s="38"/>
      <c r="L113" s="41"/>
      <c r="M113" s="196"/>
      <c r="N113" s="197"/>
      <c r="O113" s="66"/>
      <c r="P113" s="66"/>
      <c r="Q113" s="66"/>
      <c r="R113" s="66"/>
      <c r="S113" s="66"/>
      <c r="T113" s="67"/>
      <c r="U113" s="36"/>
      <c r="V113" s="36"/>
      <c r="W113" s="36"/>
      <c r="X113" s="36"/>
      <c r="Y113" s="36"/>
      <c r="Z113" s="36"/>
      <c r="AA113" s="36"/>
      <c r="AB113" s="36"/>
      <c r="AC113" s="36"/>
      <c r="AD113" s="36"/>
      <c r="AE113" s="36"/>
      <c r="AT113" s="19" t="s">
        <v>180</v>
      </c>
      <c r="AU113" s="19" t="s">
        <v>82</v>
      </c>
    </row>
    <row r="114" spans="1:65" s="13" customFormat="1" ht="11.25">
      <c r="B114" s="200"/>
      <c r="C114" s="201"/>
      <c r="D114" s="193" t="s">
        <v>184</v>
      </c>
      <c r="E114" s="202" t="s">
        <v>19</v>
      </c>
      <c r="F114" s="203" t="s">
        <v>864</v>
      </c>
      <c r="G114" s="201"/>
      <c r="H114" s="202" t="s">
        <v>19</v>
      </c>
      <c r="I114" s="204"/>
      <c r="J114" s="201"/>
      <c r="K114" s="201"/>
      <c r="L114" s="205"/>
      <c r="M114" s="206"/>
      <c r="N114" s="207"/>
      <c r="O114" s="207"/>
      <c r="P114" s="207"/>
      <c r="Q114" s="207"/>
      <c r="R114" s="207"/>
      <c r="S114" s="207"/>
      <c r="T114" s="208"/>
      <c r="AT114" s="209" t="s">
        <v>184</v>
      </c>
      <c r="AU114" s="209" t="s">
        <v>82</v>
      </c>
      <c r="AV114" s="13" t="s">
        <v>80</v>
      </c>
      <c r="AW114" s="13" t="s">
        <v>35</v>
      </c>
      <c r="AX114" s="13" t="s">
        <v>73</v>
      </c>
      <c r="AY114" s="209" t="s">
        <v>171</v>
      </c>
    </row>
    <row r="115" spans="1:65" s="14" customFormat="1" ht="11.25">
      <c r="B115" s="210"/>
      <c r="C115" s="211"/>
      <c r="D115" s="193" t="s">
        <v>184</v>
      </c>
      <c r="E115" s="212" t="s">
        <v>19</v>
      </c>
      <c r="F115" s="213" t="s">
        <v>865</v>
      </c>
      <c r="G115" s="211"/>
      <c r="H115" s="214">
        <v>30.6</v>
      </c>
      <c r="I115" s="215"/>
      <c r="J115" s="211"/>
      <c r="K115" s="211"/>
      <c r="L115" s="216"/>
      <c r="M115" s="217"/>
      <c r="N115" s="218"/>
      <c r="O115" s="218"/>
      <c r="P115" s="218"/>
      <c r="Q115" s="218"/>
      <c r="R115" s="218"/>
      <c r="S115" s="218"/>
      <c r="T115" s="219"/>
      <c r="AT115" s="220" t="s">
        <v>184</v>
      </c>
      <c r="AU115" s="220" t="s">
        <v>82</v>
      </c>
      <c r="AV115" s="14" t="s">
        <v>82</v>
      </c>
      <c r="AW115" s="14" t="s">
        <v>35</v>
      </c>
      <c r="AX115" s="14" t="s">
        <v>73</v>
      </c>
      <c r="AY115" s="220" t="s">
        <v>171</v>
      </c>
    </row>
    <row r="116" spans="1:65" s="15" customFormat="1" ht="11.25">
      <c r="B116" s="221"/>
      <c r="C116" s="222"/>
      <c r="D116" s="193" t="s">
        <v>184</v>
      </c>
      <c r="E116" s="223" t="s">
        <v>19</v>
      </c>
      <c r="F116" s="224" t="s">
        <v>189</v>
      </c>
      <c r="G116" s="222"/>
      <c r="H116" s="225">
        <v>30.6</v>
      </c>
      <c r="I116" s="226"/>
      <c r="J116" s="222"/>
      <c r="K116" s="222"/>
      <c r="L116" s="227"/>
      <c r="M116" s="228"/>
      <c r="N116" s="229"/>
      <c r="O116" s="229"/>
      <c r="P116" s="229"/>
      <c r="Q116" s="229"/>
      <c r="R116" s="229"/>
      <c r="S116" s="229"/>
      <c r="T116" s="230"/>
      <c r="AT116" s="231" t="s">
        <v>184</v>
      </c>
      <c r="AU116" s="231" t="s">
        <v>82</v>
      </c>
      <c r="AV116" s="15" t="s">
        <v>178</v>
      </c>
      <c r="AW116" s="15" t="s">
        <v>35</v>
      </c>
      <c r="AX116" s="15" t="s">
        <v>80</v>
      </c>
      <c r="AY116" s="231" t="s">
        <v>171</v>
      </c>
    </row>
    <row r="117" spans="1:65" s="2" customFormat="1" ht="24.2" customHeight="1">
      <c r="A117" s="36"/>
      <c r="B117" s="37"/>
      <c r="C117" s="180" t="s">
        <v>217</v>
      </c>
      <c r="D117" s="180" t="s">
        <v>173</v>
      </c>
      <c r="E117" s="181" t="s">
        <v>866</v>
      </c>
      <c r="F117" s="182" t="s">
        <v>867</v>
      </c>
      <c r="G117" s="183" t="s">
        <v>176</v>
      </c>
      <c r="H117" s="184">
        <v>45</v>
      </c>
      <c r="I117" s="185"/>
      <c r="J117" s="186">
        <f>ROUND(I117*H117,2)</f>
        <v>0</v>
      </c>
      <c r="K117" s="182" t="s">
        <v>839</v>
      </c>
      <c r="L117" s="41"/>
      <c r="M117" s="187" t="s">
        <v>19</v>
      </c>
      <c r="N117" s="188" t="s">
        <v>44</v>
      </c>
      <c r="O117" s="66"/>
      <c r="P117" s="189">
        <f>O117*H117</f>
        <v>0</v>
      </c>
      <c r="Q117" s="189">
        <v>0</v>
      </c>
      <c r="R117" s="189">
        <f>Q117*H117</f>
        <v>0</v>
      </c>
      <c r="S117" s="189">
        <v>0</v>
      </c>
      <c r="T117" s="190">
        <f>S117*H117</f>
        <v>0</v>
      </c>
      <c r="U117" s="36"/>
      <c r="V117" s="36"/>
      <c r="W117" s="36"/>
      <c r="X117" s="36"/>
      <c r="Y117" s="36"/>
      <c r="Z117" s="36"/>
      <c r="AA117" s="36"/>
      <c r="AB117" s="36"/>
      <c r="AC117" s="36"/>
      <c r="AD117" s="36"/>
      <c r="AE117" s="36"/>
      <c r="AR117" s="191" t="s">
        <v>178</v>
      </c>
      <c r="AT117" s="191" t="s">
        <v>173</v>
      </c>
      <c r="AU117" s="191" t="s">
        <v>82</v>
      </c>
      <c r="AY117" s="19" t="s">
        <v>171</v>
      </c>
      <c r="BE117" s="192">
        <f>IF(N117="základní",J117,0)</f>
        <v>0</v>
      </c>
      <c r="BF117" s="192">
        <f>IF(N117="snížená",J117,0)</f>
        <v>0</v>
      </c>
      <c r="BG117" s="192">
        <f>IF(N117="zákl. přenesená",J117,0)</f>
        <v>0</v>
      </c>
      <c r="BH117" s="192">
        <f>IF(N117="sníž. přenesená",J117,0)</f>
        <v>0</v>
      </c>
      <c r="BI117" s="192">
        <f>IF(N117="nulová",J117,0)</f>
        <v>0</v>
      </c>
      <c r="BJ117" s="19" t="s">
        <v>80</v>
      </c>
      <c r="BK117" s="192">
        <f>ROUND(I117*H117,2)</f>
        <v>0</v>
      </c>
      <c r="BL117" s="19" t="s">
        <v>178</v>
      </c>
      <c r="BM117" s="191" t="s">
        <v>868</v>
      </c>
    </row>
    <row r="118" spans="1:65" s="2" customFormat="1" ht="39">
      <c r="A118" s="36"/>
      <c r="B118" s="37"/>
      <c r="C118" s="38"/>
      <c r="D118" s="193" t="s">
        <v>180</v>
      </c>
      <c r="E118" s="38"/>
      <c r="F118" s="194" t="s">
        <v>869</v>
      </c>
      <c r="G118" s="38"/>
      <c r="H118" s="38"/>
      <c r="I118" s="195"/>
      <c r="J118" s="38"/>
      <c r="K118" s="38"/>
      <c r="L118" s="41"/>
      <c r="M118" s="196"/>
      <c r="N118" s="197"/>
      <c r="O118" s="66"/>
      <c r="P118" s="66"/>
      <c r="Q118" s="66"/>
      <c r="R118" s="66"/>
      <c r="S118" s="66"/>
      <c r="T118" s="67"/>
      <c r="U118" s="36"/>
      <c r="V118" s="36"/>
      <c r="W118" s="36"/>
      <c r="X118" s="36"/>
      <c r="Y118" s="36"/>
      <c r="Z118" s="36"/>
      <c r="AA118" s="36"/>
      <c r="AB118" s="36"/>
      <c r="AC118" s="36"/>
      <c r="AD118" s="36"/>
      <c r="AE118" s="36"/>
      <c r="AT118" s="19" t="s">
        <v>180</v>
      </c>
      <c r="AU118" s="19" t="s">
        <v>82</v>
      </c>
    </row>
    <row r="119" spans="1:65" s="13" customFormat="1" ht="11.25">
      <c r="B119" s="200"/>
      <c r="C119" s="201"/>
      <c r="D119" s="193" t="s">
        <v>184</v>
      </c>
      <c r="E119" s="202" t="s">
        <v>19</v>
      </c>
      <c r="F119" s="203" t="s">
        <v>870</v>
      </c>
      <c r="G119" s="201"/>
      <c r="H119" s="202" t="s">
        <v>19</v>
      </c>
      <c r="I119" s="204"/>
      <c r="J119" s="201"/>
      <c r="K119" s="201"/>
      <c r="L119" s="205"/>
      <c r="M119" s="206"/>
      <c r="N119" s="207"/>
      <c r="O119" s="207"/>
      <c r="P119" s="207"/>
      <c r="Q119" s="207"/>
      <c r="R119" s="207"/>
      <c r="S119" s="207"/>
      <c r="T119" s="208"/>
      <c r="AT119" s="209" t="s">
        <v>184</v>
      </c>
      <c r="AU119" s="209" t="s">
        <v>82</v>
      </c>
      <c r="AV119" s="13" t="s">
        <v>80</v>
      </c>
      <c r="AW119" s="13" t="s">
        <v>35</v>
      </c>
      <c r="AX119" s="13" t="s">
        <v>73</v>
      </c>
      <c r="AY119" s="209" t="s">
        <v>171</v>
      </c>
    </row>
    <row r="120" spans="1:65" s="14" customFormat="1" ht="11.25">
      <c r="B120" s="210"/>
      <c r="C120" s="211"/>
      <c r="D120" s="193" t="s">
        <v>184</v>
      </c>
      <c r="E120" s="212" t="s">
        <v>19</v>
      </c>
      <c r="F120" s="213" t="s">
        <v>871</v>
      </c>
      <c r="G120" s="211"/>
      <c r="H120" s="214">
        <v>45</v>
      </c>
      <c r="I120" s="215"/>
      <c r="J120" s="211"/>
      <c r="K120" s="211"/>
      <c r="L120" s="216"/>
      <c r="M120" s="217"/>
      <c r="N120" s="218"/>
      <c r="O120" s="218"/>
      <c r="P120" s="218"/>
      <c r="Q120" s="218"/>
      <c r="R120" s="218"/>
      <c r="S120" s="218"/>
      <c r="T120" s="219"/>
      <c r="AT120" s="220" t="s">
        <v>184</v>
      </c>
      <c r="AU120" s="220" t="s">
        <v>82</v>
      </c>
      <c r="AV120" s="14" t="s">
        <v>82</v>
      </c>
      <c r="AW120" s="14" t="s">
        <v>35</v>
      </c>
      <c r="AX120" s="14" t="s">
        <v>73</v>
      </c>
      <c r="AY120" s="220" t="s">
        <v>171</v>
      </c>
    </row>
    <row r="121" spans="1:65" s="15" customFormat="1" ht="11.25">
      <c r="B121" s="221"/>
      <c r="C121" s="222"/>
      <c r="D121" s="193" t="s">
        <v>184</v>
      </c>
      <c r="E121" s="223" t="s">
        <v>19</v>
      </c>
      <c r="F121" s="224" t="s">
        <v>189</v>
      </c>
      <c r="G121" s="222"/>
      <c r="H121" s="225">
        <v>45</v>
      </c>
      <c r="I121" s="226"/>
      <c r="J121" s="222"/>
      <c r="K121" s="222"/>
      <c r="L121" s="227"/>
      <c r="M121" s="228"/>
      <c r="N121" s="229"/>
      <c r="O121" s="229"/>
      <c r="P121" s="229"/>
      <c r="Q121" s="229"/>
      <c r="R121" s="229"/>
      <c r="S121" s="229"/>
      <c r="T121" s="230"/>
      <c r="AT121" s="231" t="s">
        <v>184</v>
      </c>
      <c r="AU121" s="231" t="s">
        <v>82</v>
      </c>
      <c r="AV121" s="15" t="s">
        <v>178</v>
      </c>
      <c r="AW121" s="15" t="s">
        <v>35</v>
      </c>
      <c r="AX121" s="15" t="s">
        <v>80</v>
      </c>
      <c r="AY121" s="231" t="s">
        <v>171</v>
      </c>
    </row>
    <row r="122" spans="1:65" s="2" customFormat="1" ht="24.2" customHeight="1">
      <c r="A122" s="36"/>
      <c r="B122" s="37"/>
      <c r="C122" s="180" t="s">
        <v>226</v>
      </c>
      <c r="D122" s="180" t="s">
        <v>173</v>
      </c>
      <c r="E122" s="181" t="s">
        <v>872</v>
      </c>
      <c r="F122" s="182" t="s">
        <v>873</v>
      </c>
      <c r="G122" s="183" t="s">
        <v>874</v>
      </c>
      <c r="H122" s="184">
        <v>0.01</v>
      </c>
      <c r="I122" s="185"/>
      <c r="J122" s="186">
        <f>ROUND(I122*H122,2)</f>
        <v>0</v>
      </c>
      <c r="K122" s="182" t="s">
        <v>839</v>
      </c>
      <c r="L122" s="41"/>
      <c r="M122" s="187" t="s">
        <v>19</v>
      </c>
      <c r="N122" s="188" t="s">
        <v>44</v>
      </c>
      <c r="O122" s="66"/>
      <c r="P122" s="189">
        <f>O122*H122</f>
        <v>0</v>
      </c>
      <c r="Q122" s="189">
        <v>0</v>
      </c>
      <c r="R122" s="189">
        <f>Q122*H122</f>
        <v>0</v>
      </c>
      <c r="S122" s="189">
        <v>0</v>
      </c>
      <c r="T122" s="190">
        <f>S122*H122</f>
        <v>0</v>
      </c>
      <c r="U122" s="36"/>
      <c r="V122" s="36"/>
      <c r="W122" s="36"/>
      <c r="X122" s="36"/>
      <c r="Y122" s="36"/>
      <c r="Z122" s="36"/>
      <c r="AA122" s="36"/>
      <c r="AB122" s="36"/>
      <c r="AC122" s="36"/>
      <c r="AD122" s="36"/>
      <c r="AE122" s="36"/>
      <c r="AR122" s="191" t="s">
        <v>178</v>
      </c>
      <c r="AT122" s="191" t="s">
        <v>173</v>
      </c>
      <c r="AU122" s="191" t="s">
        <v>82</v>
      </c>
      <c r="AY122" s="19" t="s">
        <v>171</v>
      </c>
      <c r="BE122" s="192">
        <f>IF(N122="základní",J122,0)</f>
        <v>0</v>
      </c>
      <c r="BF122" s="192">
        <f>IF(N122="snížená",J122,0)</f>
        <v>0</v>
      </c>
      <c r="BG122" s="192">
        <f>IF(N122="zákl. přenesená",J122,0)</f>
        <v>0</v>
      </c>
      <c r="BH122" s="192">
        <f>IF(N122="sníž. přenesená",J122,0)</f>
        <v>0</v>
      </c>
      <c r="BI122" s="192">
        <f>IF(N122="nulová",J122,0)</f>
        <v>0</v>
      </c>
      <c r="BJ122" s="19" t="s">
        <v>80</v>
      </c>
      <c r="BK122" s="192">
        <f>ROUND(I122*H122,2)</f>
        <v>0</v>
      </c>
      <c r="BL122" s="19" t="s">
        <v>178</v>
      </c>
      <c r="BM122" s="191" t="s">
        <v>875</v>
      </c>
    </row>
    <row r="123" spans="1:65" s="2" customFormat="1" ht="48.75">
      <c r="A123" s="36"/>
      <c r="B123" s="37"/>
      <c r="C123" s="38"/>
      <c r="D123" s="193" t="s">
        <v>180</v>
      </c>
      <c r="E123" s="38"/>
      <c r="F123" s="194" t="s">
        <v>876</v>
      </c>
      <c r="G123" s="38"/>
      <c r="H123" s="38"/>
      <c r="I123" s="195"/>
      <c r="J123" s="38"/>
      <c r="K123" s="38"/>
      <c r="L123" s="41"/>
      <c r="M123" s="196"/>
      <c r="N123" s="197"/>
      <c r="O123" s="66"/>
      <c r="P123" s="66"/>
      <c r="Q123" s="66"/>
      <c r="R123" s="66"/>
      <c r="S123" s="66"/>
      <c r="T123" s="67"/>
      <c r="U123" s="36"/>
      <c r="V123" s="36"/>
      <c r="W123" s="36"/>
      <c r="X123" s="36"/>
      <c r="Y123" s="36"/>
      <c r="Z123" s="36"/>
      <c r="AA123" s="36"/>
      <c r="AB123" s="36"/>
      <c r="AC123" s="36"/>
      <c r="AD123" s="36"/>
      <c r="AE123" s="36"/>
      <c r="AT123" s="19" t="s">
        <v>180</v>
      </c>
      <c r="AU123" s="19" t="s">
        <v>82</v>
      </c>
    </row>
    <row r="124" spans="1:65" s="13" customFormat="1" ht="11.25">
      <c r="B124" s="200"/>
      <c r="C124" s="201"/>
      <c r="D124" s="193" t="s">
        <v>184</v>
      </c>
      <c r="E124" s="202" t="s">
        <v>19</v>
      </c>
      <c r="F124" s="203" t="s">
        <v>877</v>
      </c>
      <c r="G124" s="201"/>
      <c r="H124" s="202" t="s">
        <v>19</v>
      </c>
      <c r="I124" s="204"/>
      <c r="J124" s="201"/>
      <c r="K124" s="201"/>
      <c r="L124" s="205"/>
      <c r="M124" s="206"/>
      <c r="N124" s="207"/>
      <c r="O124" s="207"/>
      <c r="P124" s="207"/>
      <c r="Q124" s="207"/>
      <c r="R124" s="207"/>
      <c r="S124" s="207"/>
      <c r="T124" s="208"/>
      <c r="AT124" s="209" t="s">
        <v>184</v>
      </c>
      <c r="AU124" s="209" t="s">
        <v>82</v>
      </c>
      <c r="AV124" s="13" t="s">
        <v>80</v>
      </c>
      <c r="AW124" s="13" t="s">
        <v>35</v>
      </c>
      <c r="AX124" s="13" t="s">
        <v>73</v>
      </c>
      <c r="AY124" s="209" t="s">
        <v>171</v>
      </c>
    </row>
    <row r="125" spans="1:65" s="14" customFormat="1" ht="11.25">
      <c r="B125" s="210"/>
      <c r="C125" s="211"/>
      <c r="D125" s="193" t="s">
        <v>184</v>
      </c>
      <c r="E125" s="212" t="s">
        <v>19</v>
      </c>
      <c r="F125" s="213" t="s">
        <v>878</v>
      </c>
      <c r="G125" s="211"/>
      <c r="H125" s="214">
        <v>0.01</v>
      </c>
      <c r="I125" s="215"/>
      <c r="J125" s="211"/>
      <c r="K125" s="211"/>
      <c r="L125" s="216"/>
      <c r="M125" s="217"/>
      <c r="N125" s="218"/>
      <c r="O125" s="218"/>
      <c r="P125" s="218"/>
      <c r="Q125" s="218"/>
      <c r="R125" s="218"/>
      <c r="S125" s="218"/>
      <c r="T125" s="219"/>
      <c r="AT125" s="220" t="s">
        <v>184</v>
      </c>
      <c r="AU125" s="220" t="s">
        <v>82</v>
      </c>
      <c r="AV125" s="14" t="s">
        <v>82</v>
      </c>
      <c r="AW125" s="14" t="s">
        <v>35</v>
      </c>
      <c r="AX125" s="14" t="s">
        <v>73</v>
      </c>
      <c r="AY125" s="220" t="s">
        <v>171</v>
      </c>
    </row>
    <row r="126" spans="1:65" s="15" customFormat="1" ht="11.25">
      <c r="B126" s="221"/>
      <c r="C126" s="222"/>
      <c r="D126" s="193" t="s">
        <v>184</v>
      </c>
      <c r="E126" s="223" t="s">
        <v>19</v>
      </c>
      <c r="F126" s="224" t="s">
        <v>189</v>
      </c>
      <c r="G126" s="222"/>
      <c r="H126" s="225">
        <v>0.01</v>
      </c>
      <c r="I126" s="226"/>
      <c r="J126" s="222"/>
      <c r="K126" s="222"/>
      <c r="L126" s="227"/>
      <c r="M126" s="228"/>
      <c r="N126" s="229"/>
      <c r="O126" s="229"/>
      <c r="P126" s="229"/>
      <c r="Q126" s="229"/>
      <c r="R126" s="229"/>
      <c r="S126" s="229"/>
      <c r="T126" s="230"/>
      <c r="AT126" s="231" t="s">
        <v>184</v>
      </c>
      <c r="AU126" s="231" t="s">
        <v>82</v>
      </c>
      <c r="AV126" s="15" t="s">
        <v>178</v>
      </c>
      <c r="AW126" s="15" t="s">
        <v>35</v>
      </c>
      <c r="AX126" s="15" t="s">
        <v>80</v>
      </c>
      <c r="AY126" s="231" t="s">
        <v>171</v>
      </c>
    </row>
    <row r="127" spans="1:65" s="2" customFormat="1" ht="24.2" customHeight="1">
      <c r="A127" s="36"/>
      <c r="B127" s="37"/>
      <c r="C127" s="180" t="s">
        <v>242</v>
      </c>
      <c r="D127" s="180" t="s">
        <v>173</v>
      </c>
      <c r="E127" s="181" t="s">
        <v>879</v>
      </c>
      <c r="F127" s="182" t="s">
        <v>880</v>
      </c>
      <c r="G127" s="183" t="s">
        <v>874</v>
      </c>
      <c r="H127" s="184">
        <v>0.01</v>
      </c>
      <c r="I127" s="185"/>
      <c r="J127" s="186">
        <f>ROUND(I127*H127,2)</f>
        <v>0</v>
      </c>
      <c r="K127" s="182" t="s">
        <v>839</v>
      </c>
      <c r="L127" s="41"/>
      <c r="M127" s="187" t="s">
        <v>19</v>
      </c>
      <c r="N127" s="188" t="s">
        <v>44</v>
      </c>
      <c r="O127" s="66"/>
      <c r="P127" s="189">
        <f>O127*H127</f>
        <v>0</v>
      </c>
      <c r="Q127" s="189">
        <v>0</v>
      </c>
      <c r="R127" s="189">
        <f>Q127*H127</f>
        <v>0</v>
      </c>
      <c r="S127" s="189">
        <v>0</v>
      </c>
      <c r="T127" s="190">
        <f>S127*H127</f>
        <v>0</v>
      </c>
      <c r="U127" s="36"/>
      <c r="V127" s="36"/>
      <c r="W127" s="36"/>
      <c r="X127" s="36"/>
      <c r="Y127" s="36"/>
      <c r="Z127" s="36"/>
      <c r="AA127" s="36"/>
      <c r="AB127" s="36"/>
      <c r="AC127" s="36"/>
      <c r="AD127" s="36"/>
      <c r="AE127" s="36"/>
      <c r="AR127" s="191" t="s">
        <v>178</v>
      </c>
      <c r="AT127" s="191" t="s">
        <v>173</v>
      </c>
      <c r="AU127" s="191" t="s">
        <v>82</v>
      </c>
      <c r="AY127" s="19" t="s">
        <v>171</v>
      </c>
      <c r="BE127" s="192">
        <f>IF(N127="základní",J127,0)</f>
        <v>0</v>
      </c>
      <c r="BF127" s="192">
        <f>IF(N127="snížená",J127,0)</f>
        <v>0</v>
      </c>
      <c r="BG127" s="192">
        <f>IF(N127="zákl. přenesená",J127,0)</f>
        <v>0</v>
      </c>
      <c r="BH127" s="192">
        <f>IF(N127="sníž. přenesená",J127,0)</f>
        <v>0</v>
      </c>
      <c r="BI127" s="192">
        <f>IF(N127="nulová",J127,0)</f>
        <v>0</v>
      </c>
      <c r="BJ127" s="19" t="s">
        <v>80</v>
      </c>
      <c r="BK127" s="192">
        <f>ROUND(I127*H127,2)</f>
        <v>0</v>
      </c>
      <c r="BL127" s="19" t="s">
        <v>178</v>
      </c>
      <c r="BM127" s="191" t="s">
        <v>881</v>
      </c>
    </row>
    <row r="128" spans="1:65" s="2" customFormat="1" ht="48.75">
      <c r="A128" s="36"/>
      <c r="B128" s="37"/>
      <c r="C128" s="38"/>
      <c r="D128" s="193" t="s">
        <v>180</v>
      </c>
      <c r="E128" s="38"/>
      <c r="F128" s="194" t="s">
        <v>882</v>
      </c>
      <c r="G128" s="38"/>
      <c r="H128" s="38"/>
      <c r="I128" s="195"/>
      <c r="J128" s="38"/>
      <c r="K128" s="38"/>
      <c r="L128" s="41"/>
      <c r="M128" s="196"/>
      <c r="N128" s="197"/>
      <c r="O128" s="66"/>
      <c r="P128" s="66"/>
      <c r="Q128" s="66"/>
      <c r="R128" s="66"/>
      <c r="S128" s="66"/>
      <c r="T128" s="67"/>
      <c r="U128" s="36"/>
      <c r="V128" s="36"/>
      <c r="W128" s="36"/>
      <c r="X128" s="36"/>
      <c r="Y128" s="36"/>
      <c r="Z128" s="36"/>
      <c r="AA128" s="36"/>
      <c r="AB128" s="36"/>
      <c r="AC128" s="36"/>
      <c r="AD128" s="36"/>
      <c r="AE128" s="36"/>
      <c r="AT128" s="19" t="s">
        <v>180</v>
      </c>
      <c r="AU128" s="19" t="s">
        <v>82</v>
      </c>
    </row>
    <row r="129" spans="1:65" s="13" customFormat="1" ht="11.25">
      <c r="B129" s="200"/>
      <c r="C129" s="201"/>
      <c r="D129" s="193" t="s">
        <v>184</v>
      </c>
      <c r="E129" s="202" t="s">
        <v>19</v>
      </c>
      <c r="F129" s="203" t="s">
        <v>883</v>
      </c>
      <c r="G129" s="201"/>
      <c r="H129" s="202" t="s">
        <v>19</v>
      </c>
      <c r="I129" s="204"/>
      <c r="J129" s="201"/>
      <c r="K129" s="201"/>
      <c r="L129" s="205"/>
      <c r="M129" s="206"/>
      <c r="N129" s="207"/>
      <c r="O129" s="207"/>
      <c r="P129" s="207"/>
      <c r="Q129" s="207"/>
      <c r="R129" s="207"/>
      <c r="S129" s="207"/>
      <c r="T129" s="208"/>
      <c r="AT129" s="209" t="s">
        <v>184</v>
      </c>
      <c r="AU129" s="209" t="s">
        <v>82</v>
      </c>
      <c r="AV129" s="13" t="s">
        <v>80</v>
      </c>
      <c r="AW129" s="13" t="s">
        <v>35</v>
      </c>
      <c r="AX129" s="13" t="s">
        <v>73</v>
      </c>
      <c r="AY129" s="209" t="s">
        <v>171</v>
      </c>
    </row>
    <row r="130" spans="1:65" s="14" customFormat="1" ht="11.25">
      <c r="B130" s="210"/>
      <c r="C130" s="211"/>
      <c r="D130" s="193" t="s">
        <v>184</v>
      </c>
      <c r="E130" s="212" t="s">
        <v>19</v>
      </c>
      <c r="F130" s="213" t="s">
        <v>878</v>
      </c>
      <c r="G130" s="211"/>
      <c r="H130" s="214">
        <v>0.01</v>
      </c>
      <c r="I130" s="215"/>
      <c r="J130" s="211"/>
      <c r="K130" s="211"/>
      <c r="L130" s="216"/>
      <c r="M130" s="217"/>
      <c r="N130" s="218"/>
      <c r="O130" s="218"/>
      <c r="P130" s="218"/>
      <c r="Q130" s="218"/>
      <c r="R130" s="218"/>
      <c r="S130" s="218"/>
      <c r="T130" s="219"/>
      <c r="AT130" s="220" t="s">
        <v>184</v>
      </c>
      <c r="AU130" s="220" t="s">
        <v>82</v>
      </c>
      <c r="AV130" s="14" t="s">
        <v>82</v>
      </c>
      <c r="AW130" s="14" t="s">
        <v>35</v>
      </c>
      <c r="AX130" s="14" t="s">
        <v>73</v>
      </c>
      <c r="AY130" s="220" t="s">
        <v>171</v>
      </c>
    </row>
    <row r="131" spans="1:65" s="15" customFormat="1" ht="11.25">
      <c r="B131" s="221"/>
      <c r="C131" s="222"/>
      <c r="D131" s="193" t="s">
        <v>184</v>
      </c>
      <c r="E131" s="223" t="s">
        <v>19</v>
      </c>
      <c r="F131" s="224" t="s">
        <v>189</v>
      </c>
      <c r="G131" s="222"/>
      <c r="H131" s="225">
        <v>0.01</v>
      </c>
      <c r="I131" s="226"/>
      <c r="J131" s="222"/>
      <c r="K131" s="222"/>
      <c r="L131" s="227"/>
      <c r="M131" s="228"/>
      <c r="N131" s="229"/>
      <c r="O131" s="229"/>
      <c r="P131" s="229"/>
      <c r="Q131" s="229"/>
      <c r="R131" s="229"/>
      <c r="S131" s="229"/>
      <c r="T131" s="230"/>
      <c r="AT131" s="231" t="s">
        <v>184</v>
      </c>
      <c r="AU131" s="231" t="s">
        <v>82</v>
      </c>
      <c r="AV131" s="15" t="s">
        <v>178</v>
      </c>
      <c r="AW131" s="15" t="s">
        <v>35</v>
      </c>
      <c r="AX131" s="15" t="s">
        <v>80</v>
      </c>
      <c r="AY131" s="231" t="s">
        <v>171</v>
      </c>
    </row>
    <row r="132" spans="1:65" s="2" customFormat="1" ht="16.5" customHeight="1">
      <c r="A132" s="36"/>
      <c r="B132" s="37"/>
      <c r="C132" s="232" t="s">
        <v>249</v>
      </c>
      <c r="D132" s="232" t="s">
        <v>335</v>
      </c>
      <c r="E132" s="233" t="s">
        <v>884</v>
      </c>
      <c r="F132" s="234" t="s">
        <v>885</v>
      </c>
      <c r="G132" s="235" t="s">
        <v>493</v>
      </c>
      <c r="H132" s="236">
        <v>60</v>
      </c>
      <c r="I132" s="237"/>
      <c r="J132" s="238">
        <f>ROUND(I132*H132,2)</f>
        <v>0</v>
      </c>
      <c r="K132" s="234" t="s">
        <v>839</v>
      </c>
      <c r="L132" s="239"/>
      <c r="M132" s="240" t="s">
        <v>19</v>
      </c>
      <c r="N132" s="241" t="s">
        <v>44</v>
      </c>
      <c r="O132" s="66"/>
      <c r="P132" s="189">
        <f>O132*H132</f>
        <v>0</v>
      </c>
      <c r="Q132" s="189">
        <v>4.0999999999999999E-4</v>
      </c>
      <c r="R132" s="189">
        <f>Q132*H132</f>
        <v>2.46E-2</v>
      </c>
      <c r="S132" s="189">
        <v>0</v>
      </c>
      <c r="T132" s="190">
        <f>S132*H132</f>
        <v>0</v>
      </c>
      <c r="U132" s="36"/>
      <c r="V132" s="36"/>
      <c r="W132" s="36"/>
      <c r="X132" s="36"/>
      <c r="Y132" s="36"/>
      <c r="Z132" s="36"/>
      <c r="AA132" s="36"/>
      <c r="AB132" s="36"/>
      <c r="AC132" s="36"/>
      <c r="AD132" s="36"/>
      <c r="AE132" s="36"/>
      <c r="AR132" s="191" t="s">
        <v>242</v>
      </c>
      <c r="AT132" s="191" t="s">
        <v>335</v>
      </c>
      <c r="AU132" s="191" t="s">
        <v>82</v>
      </c>
      <c r="AY132" s="19" t="s">
        <v>171</v>
      </c>
      <c r="BE132" s="192">
        <f>IF(N132="základní",J132,0)</f>
        <v>0</v>
      </c>
      <c r="BF132" s="192">
        <f>IF(N132="snížená",J132,0)</f>
        <v>0</v>
      </c>
      <c r="BG132" s="192">
        <f>IF(N132="zákl. přenesená",J132,0)</f>
        <v>0</v>
      </c>
      <c r="BH132" s="192">
        <f>IF(N132="sníž. přenesená",J132,0)</f>
        <v>0</v>
      </c>
      <c r="BI132" s="192">
        <f>IF(N132="nulová",J132,0)</f>
        <v>0</v>
      </c>
      <c r="BJ132" s="19" t="s">
        <v>80</v>
      </c>
      <c r="BK132" s="192">
        <f>ROUND(I132*H132,2)</f>
        <v>0</v>
      </c>
      <c r="BL132" s="19" t="s">
        <v>178</v>
      </c>
      <c r="BM132" s="191" t="s">
        <v>886</v>
      </c>
    </row>
    <row r="133" spans="1:65" s="2" customFormat="1" ht="11.25">
      <c r="A133" s="36"/>
      <c r="B133" s="37"/>
      <c r="C133" s="38"/>
      <c r="D133" s="193" t="s">
        <v>180</v>
      </c>
      <c r="E133" s="38"/>
      <c r="F133" s="194" t="s">
        <v>885</v>
      </c>
      <c r="G133" s="38"/>
      <c r="H133" s="38"/>
      <c r="I133" s="195"/>
      <c r="J133" s="38"/>
      <c r="K133" s="38"/>
      <c r="L133" s="41"/>
      <c r="M133" s="196"/>
      <c r="N133" s="197"/>
      <c r="O133" s="66"/>
      <c r="P133" s="66"/>
      <c r="Q133" s="66"/>
      <c r="R133" s="66"/>
      <c r="S133" s="66"/>
      <c r="T133" s="67"/>
      <c r="U133" s="36"/>
      <c r="V133" s="36"/>
      <c r="W133" s="36"/>
      <c r="X133" s="36"/>
      <c r="Y133" s="36"/>
      <c r="Z133" s="36"/>
      <c r="AA133" s="36"/>
      <c r="AB133" s="36"/>
      <c r="AC133" s="36"/>
      <c r="AD133" s="36"/>
      <c r="AE133" s="36"/>
      <c r="AT133" s="19" t="s">
        <v>180</v>
      </c>
      <c r="AU133" s="19" t="s">
        <v>82</v>
      </c>
    </row>
    <row r="134" spans="1:65" s="13" customFormat="1" ht="11.25">
      <c r="B134" s="200"/>
      <c r="C134" s="201"/>
      <c r="D134" s="193" t="s">
        <v>184</v>
      </c>
      <c r="E134" s="202" t="s">
        <v>19</v>
      </c>
      <c r="F134" s="203" t="s">
        <v>887</v>
      </c>
      <c r="G134" s="201"/>
      <c r="H134" s="202" t="s">
        <v>19</v>
      </c>
      <c r="I134" s="204"/>
      <c r="J134" s="201"/>
      <c r="K134" s="201"/>
      <c r="L134" s="205"/>
      <c r="M134" s="206"/>
      <c r="N134" s="207"/>
      <c r="O134" s="207"/>
      <c r="P134" s="207"/>
      <c r="Q134" s="207"/>
      <c r="R134" s="207"/>
      <c r="S134" s="207"/>
      <c r="T134" s="208"/>
      <c r="AT134" s="209" t="s">
        <v>184</v>
      </c>
      <c r="AU134" s="209" t="s">
        <v>82</v>
      </c>
      <c r="AV134" s="13" t="s">
        <v>80</v>
      </c>
      <c r="AW134" s="13" t="s">
        <v>35</v>
      </c>
      <c r="AX134" s="13" t="s">
        <v>73</v>
      </c>
      <c r="AY134" s="209" t="s">
        <v>171</v>
      </c>
    </row>
    <row r="135" spans="1:65" s="14" customFormat="1" ht="11.25">
      <c r="B135" s="210"/>
      <c r="C135" s="211"/>
      <c r="D135" s="193" t="s">
        <v>184</v>
      </c>
      <c r="E135" s="212" t="s">
        <v>19</v>
      </c>
      <c r="F135" s="213" t="s">
        <v>888</v>
      </c>
      <c r="G135" s="211"/>
      <c r="H135" s="214">
        <v>60</v>
      </c>
      <c r="I135" s="215"/>
      <c r="J135" s="211"/>
      <c r="K135" s="211"/>
      <c r="L135" s="216"/>
      <c r="M135" s="217"/>
      <c r="N135" s="218"/>
      <c r="O135" s="218"/>
      <c r="P135" s="218"/>
      <c r="Q135" s="218"/>
      <c r="R135" s="218"/>
      <c r="S135" s="218"/>
      <c r="T135" s="219"/>
      <c r="AT135" s="220" t="s">
        <v>184</v>
      </c>
      <c r="AU135" s="220" t="s">
        <v>82</v>
      </c>
      <c r="AV135" s="14" t="s">
        <v>82</v>
      </c>
      <c r="AW135" s="14" t="s">
        <v>35</v>
      </c>
      <c r="AX135" s="14" t="s">
        <v>73</v>
      </c>
      <c r="AY135" s="220" t="s">
        <v>171</v>
      </c>
    </row>
    <row r="136" spans="1:65" s="15" customFormat="1" ht="11.25">
      <c r="B136" s="221"/>
      <c r="C136" s="222"/>
      <c r="D136" s="193" t="s">
        <v>184</v>
      </c>
      <c r="E136" s="223" t="s">
        <v>19</v>
      </c>
      <c r="F136" s="224" t="s">
        <v>189</v>
      </c>
      <c r="G136" s="222"/>
      <c r="H136" s="225">
        <v>60</v>
      </c>
      <c r="I136" s="226"/>
      <c r="J136" s="222"/>
      <c r="K136" s="222"/>
      <c r="L136" s="227"/>
      <c r="M136" s="228"/>
      <c r="N136" s="229"/>
      <c r="O136" s="229"/>
      <c r="P136" s="229"/>
      <c r="Q136" s="229"/>
      <c r="R136" s="229"/>
      <c r="S136" s="229"/>
      <c r="T136" s="230"/>
      <c r="AT136" s="231" t="s">
        <v>184</v>
      </c>
      <c r="AU136" s="231" t="s">
        <v>82</v>
      </c>
      <c r="AV136" s="15" t="s">
        <v>178</v>
      </c>
      <c r="AW136" s="15" t="s">
        <v>35</v>
      </c>
      <c r="AX136" s="15" t="s">
        <v>80</v>
      </c>
      <c r="AY136" s="231" t="s">
        <v>171</v>
      </c>
    </row>
    <row r="137" spans="1:65" s="2" customFormat="1" ht="16.5" customHeight="1">
      <c r="A137" s="36"/>
      <c r="B137" s="37"/>
      <c r="C137" s="232" t="s">
        <v>261</v>
      </c>
      <c r="D137" s="232" t="s">
        <v>335</v>
      </c>
      <c r="E137" s="233" t="s">
        <v>889</v>
      </c>
      <c r="F137" s="234" t="s">
        <v>890</v>
      </c>
      <c r="G137" s="235" t="s">
        <v>493</v>
      </c>
      <c r="H137" s="236">
        <v>60</v>
      </c>
      <c r="I137" s="237"/>
      <c r="J137" s="238">
        <f>ROUND(I137*H137,2)</f>
        <v>0</v>
      </c>
      <c r="K137" s="234" t="s">
        <v>839</v>
      </c>
      <c r="L137" s="239"/>
      <c r="M137" s="240" t="s">
        <v>19</v>
      </c>
      <c r="N137" s="241" t="s">
        <v>44</v>
      </c>
      <c r="O137" s="66"/>
      <c r="P137" s="189">
        <f>O137*H137</f>
        <v>0</v>
      </c>
      <c r="Q137" s="189">
        <v>1.4999999999999999E-4</v>
      </c>
      <c r="R137" s="189">
        <f>Q137*H137</f>
        <v>8.9999999999999993E-3</v>
      </c>
      <c r="S137" s="189">
        <v>0</v>
      </c>
      <c r="T137" s="190">
        <f>S137*H137</f>
        <v>0</v>
      </c>
      <c r="U137" s="36"/>
      <c r="V137" s="36"/>
      <c r="W137" s="36"/>
      <c r="X137" s="36"/>
      <c r="Y137" s="36"/>
      <c r="Z137" s="36"/>
      <c r="AA137" s="36"/>
      <c r="AB137" s="36"/>
      <c r="AC137" s="36"/>
      <c r="AD137" s="36"/>
      <c r="AE137" s="36"/>
      <c r="AR137" s="191" t="s">
        <v>242</v>
      </c>
      <c r="AT137" s="191" t="s">
        <v>335</v>
      </c>
      <c r="AU137" s="191" t="s">
        <v>82</v>
      </c>
      <c r="AY137" s="19" t="s">
        <v>171</v>
      </c>
      <c r="BE137" s="192">
        <f>IF(N137="základní",J137,0)</f>
        <v>0</v>
      </c>
      <c r="BF137" s="192">
        <f>IF(N137="snížená",J137,0)</f>
        <v>0</v>
      </c>
      <c r="BG137" s="192">
        <f>IF(N137="zákl. přenesená",J137,0)</f>
        <v>0</v>
      </c>
      <c r="BH137" s="192">
        <f>IF(N137="sníž. přenesená",J137,0)</f>
        <v>0</v>
      </c>
      <c r="BI137" s="192">
        <f>IF(N137="nulová",J137,0)</f>
        <v>0</v>
      </c>
      <c r="BJ137" s="19" t="s">
        <v>80</v>
      </c>
      <c r="BK137" s="192">
        <f>ROUND(I137*H137,2)</f>
        <v>0</v>
      </c>
      <c r="BL137" s="19" t="s">
        <v>178</v>
      </c>
      <c r="BM137" s="191" t="s">
        <v>891</v>
      </c>
    </row>
    <row r="138" spans="1:65" s="2" customFormat="1" ht="11.25">
      <c r="A138" s="36"/>
      <c r="B138" s="37"/>
      <c r="C138" s="38"/>
      <c r="D138" s="193" t="s">
        <v>180</v>
      </c>
      <c r="E138" s="38"/>
      <c r="F138" s="194" t="s">
        <v>890</v>
      </c>
      <c r="G138" s="38"/>
      <c r="H138" s="38"/>
      <c r="I138" s="195"/>
      <c r="J138" s="38"/>
      <c r="K138" s="38"/>
      <c r="L138" s="41"/>
      <c r="M138" s="196"/>
      <c r="N138" s="197"/>
      <c r="O138" s="66"/>
      <c r="P138" s="66"/>
      <c r="Q138" s="66"/>
      <c r="R138" s="66"/>
      <c r="S138" s="66"/>
      <c r="T138" s="67"/>
      <c r="U138" s="36"/>
      <c r="V138" s="36"/>
      <c r="W138" s="36"/>
      <c r="X138" s="36"/>
      <c r="Y138" s="36"/>
      <c r="Z138" s="36"/>
      <c r="AA138" s="36"/>
      <c r="AB138" s="36"/>
      <c r="AC138" s="36"/>
      <c r="AD138" s="36"/>
      <c r="AE138" s="36"/>
      <c r="AT138" s="19" t="s">
        <v>180</v>
      </c>
      <c r="AU138" s="19" t="s">
        <v>82</v>
      </c>
    </row>
    <row r="139" spans="1:65" s="13" customFormat="1" ht="11.25">
      <c r="B139" s="200"/>
      <c r="C139" s="201"/>
      <c r="D139" s="193" t="s">
        <v>184</v>
      </c>
      <c r="E139" s="202" t="s">
        <v>19</v>
      </c>
      <c r="F139" s="203" t="s">
        <v>892</v>
      </c>
      <c r="G139" s="201"/>
      <c r="H139" s="202" t="s">
        <v>19</v>
      </c>
      <c r="I139" s="204"/>
      <c r="J139" s="201"/>
      <c r="K139" s="201"/>
      <c r="L139" s="205"/>
      <c r="M139" s="206"/>
      <c r="N139" s="207"/>
      <c r="O139" s="207"/>
      <c r="P139" s="207"/>
      <c r="Q139" s="207"/>
      <c r="R139" s="207"/>
      <c r="S139" s="207"/>
      <c r="T139" s="208"/>
      <c r="AT139" s="209" t="s">
        <v>184</v>
      </c>
      <c r="AU139" s="209" t="s">
        <v>82</v>
      </c>
      <c r="AV139" s="13" t="s">
        <v>80</v>
      </c>
      <c r="AW139" s="13" t="s">
        <v>35</v>
      </c>
      <c r="AX139" s="13" t="s">
        <v>73</v>
      </c>
      <c r="AY139" s="209" t="s">
        <v>171</v>
      </c>
    </row>
    <row r="140" spans="1:65" s="14" customFormat="1" ht="11.25">
      <c r="B140" s="210"/>
      <c r="C140" s="211"/>
      <c r="D140" s="193" t="s">
        <v>184</v>
      </c>
      <c r="E140" s="212" t="s">
        <v>19</v>
      </c>
      <c r="F140" s="213" t="s">
        <v>888</v>
      </c>
      <c r="G140" s="211"/>
      <c r="H140" s="214">
        <v>60</v>
      </c>
      <c r="I140" s="215"/>
      <c r="J140" s="211"/>
      <c r="K140" s="211"/>
      <c r="L140" s="216"/>
      <c r="M140" s="217"/>
      <c r="N140" s="218"/>
      <c r="O140" s="218"/>
      <c r="P140" s="218"/>
      <c r="Q140" s="218"/>
      <c r="R140" s="218"/>
      <c r="S140" s="218"/>
      <c r="T140" s="219"/>
      <c r="AT140" s="220" t="s">
        <v>184</v>
      </c>
      <c r="AU140" s="220" t="s">
        <v>82</v>
      </c>
      <c r="AV140" s="14" t="s">
        <v>82</v>
      </c>
      <c r="AW140" s="14" t="s">
        <v>35</v>
      </c>
      <c r="AX140" s="14" t="s">
        <v>73</v>
      </c>
      <c r="AY140" s="220" t="s">
        <v>171</v>
      </c>
    </row>
    <row r="141" spans="1:65" s="15" customFormat="1" ht="11.25">
      <c r="B141" s="221"/>
      <c r="C141" s="222"/>
      <c r="D141" s="193" t="s">
        <v>184</v>
      </c>
      <c r="E141" s="223" t="s">
        <v>19</v>
      </c>
      <c r="F141" s="224" t="s">
        <v>189</v>
      </c>
      <c r="G141" s="222"/>
      <c r="H141" s="225">
        <v>60</v>
      </c>
      <c r="I141" s="226"/>
      <c r="J141" s="222"/>
      <c r="K141" s="222"/>
      <c r="L141" s="227"/>
      <c r="M141" s="228"/>
      <c r="N141" s="229"/>
      <c r="O141" s="229"/>
      <c r="P141" s="229"/>
      <c r="Q141" s="229"/>
      <c r="R141" s="229"/>
      <c r="S141" s="229"/>
      <c r="T141" s="230"/>
      <c r="AT141" s="231" t="s">
        <v>184</v>
      </c>
      <c r="AU141" s="231" t="s">
        <v>82</v>
      </c>
      <c r="AV141" s="15" t="s">
        <v>178</v>
      </c>
      <c r="AW141" s="15" t="s">
        <v>35</v>
      </c>
      <c r="AX141" s="15" t="s">
        <v>80</v>
      </c>
      <c r="AY141" s="231" t="s">
        <v>171</v>
      </c>
    </row>
    <row r="142" spans="1:65" s="2" customFormat="1" ht="21.75" customHeight="1">
      <c r="A142" s="36"/>
      <c r="B142" s="37"/>
      <c r="C142" s="232" t="s">
        <v>268</v>
      </c>
      <c r="D142" s="232" t="s">
        <v>335</v>
      </c>
      <c r="E142" s="233" t="s">
        <v>893</v>
      </c>
      <c r="F142" s="234" t="s">
        <v>894</v>
      </c>
      <c r="G142" s="235" t="s">
        <v>493</v>
      </c>
      <c r="H142" s="236">
        <v>30</v>
      </c>
      <c r="I142" s="237"/>
      <c r="J142" s="238">
        <f>ROUND(I142*H142,2)</f>
        <v>0</v>
      </c>
      <c r="K142" s="234" t="s">
        <v>839</v>
      </c>
      <c r="L142" s="239"/>
      <c r="M142" s="240" t="s">
        <v>19</v>
      </c>
      <c r="N142" s="241" t="s">
        <v>44</v>
      </c>
      <c r="O142" s="66"/>
      <c r="P142" s="189">
        <f>O142*H142</f>
        <v>0</v>
      </c>
      <c r="Q142" s="189">
        <v>1.8000000000000001E-4</v>
      </c>
      <c r="R142" s="189">
        <f>Q142*H142</f>
        <v>5.4000000000000003E-3</v>
      </c>
      <c r="S142" s="189">
        <v>0</v>
      </c>
      <c r="T142" s="190">
        <f>S142*H142</f>
        <v>0</v>
      </c>
      <c r="U142" s="36"/>
      <c r="V142" s="36"/>
      <c r="W142" s="36"/>
      <c r="X142" s="36"/>
      <c r="Y142" s="36"/>
      <c r="Z142" s="36"/>
      <c r="AA142" s="36"/>
      <c r="AB142" s="36"/>
      <c r="AC142" s="36"/>
      <c r="AD142" s="36"/>
      <c r="AE142" s="36"/>
      <c r="AR142" s="191" t="s">
        <v>242</v>
      </c>
      <c r="AT142" s="191" t="s">
        <v>335</v>
      </c>
      <c r="AU142" s="191" t="s">
        <v>82</v>
      </c>
      <c r="AY142" s="19" t="s">
        <v>171</v>
      </c>
      <c r="BE142" s="192">
        <f>IF(N142="základní",J142,0)</f>
        <v>0</v>
      </c>
      <c r="BF142" s="192">
        <f>IF(N142="snížená",J142,0)</f>
        <v>0</v>
      </c>
      <c r="BG142" s="192">
        <f>IF(N142="zákl. přenesená",J142,0)</f>
        <v>0</v>
      </c>
      <c r="BH142" s="192">
        <f>IF(N142="sníž. přenesená",J142,0)</f>
        <v>0</v>
      </c>
      <c r="BI142" s="192">
        <f>IF(N142="nulová",J142,0)</f>
        <v>0</v>
      </c>
      <c r="BJ142" s="19" t="s">
        <v>80</v>
      </c>
      <c r="BK142" s="192">
        <f>ROUND(I142*H142,2)</f>
        <v>0</v>
      </c>
      <c r="BL142" s="19" t="s">
        <v>178</v>
      </c>
      <c r="BM142" s="191" t="s">
        <v>895</v>
      </c>
    </row>
    <row r="143" spans="1:65" s="2" customFormat="1" ht="11.25">
      <c r="A143" s="36"/>
      <c r="B143" s="37"/>
      <c r="C143" s="38"/>
      <c r="D143" s="193" t="s">
        <v>180</v>
      </c>
      <c r="E143" s="38"/>
      <c r="F143" s="194" t="s">
        <v>894</v>
      </c>
      <c r="G143" s="38"/>
      <c r="H143" s="38"/>
      <c r="I143" s="195"/>
      <c r="J143" s="38"/>
      <c r="K143" s="38"/>
      <c r="L143" s="41"/>
      <c r="M143" s="196"/>
      <c r="N143" s="197"/>
      <c r="O143" s="66"/>
      <c r="P143" s="66"/>
      <c r="Q143" s="66"/>
      <c r="R143" s="66"/>
      <c r="S143" s="66"/>
      <c r="T143" s="67"/>
      <c r="U143" s="36"/>
      <c r="V143" s="36"/>
      <c r="W143" s="36"/>
      <c r="X143" s="36"/>
      <c r="Y143" s="36"/>
      <c r="Z143" s="36"/>
      <c r="AA143" s="36"/>
      <c r="AB143" s="36"/>
      <c r="AC143" s="36"/>
      <c r="AD143" s="36"/>
      <c r="AE143" s="36"/>
      <c r="AT143" s="19" t="s">
        <v>180</v>
      </c>
      <c r="AU143" s="19" t="s">
        <v>82</v>
      </c>
    </row>
    <row r="144" spans="1:65" s="13" customFormat="1" ht="11.25">
      <c r="B144" s="200"/>
      <c r="C144" s="201"/>
      <c r="D144" s="193" t="s">
        <v>184</v>
      </c>
      <c r="E144" s="202" t="s">
        <v>19</v>
      </c>
      <c r="F144" s="203" t="s">
        <v>896</v>
      </c>
      <c r="G144" s="201"/>
      <c r="H144" s="202" t="s">
        <v>19</v>
      </c>
      <c r="I144" s="204"/>
      <c r="J144" s="201"/>
      <c r="K144" s="201"/>
      <c r="L144" s="205"/>
      <c r="M144" s="206"/>
      <c r="N144" s="207"/>
      <c r="O144" s="207"/>
      <c r="P144" s="207"/>
      <c r="Q144" s="207"/>
      <c r="R144" s="207"/>
      <c r="S144" s="207"/>
      <c r="T144" s="208"/>
      <c r="AT144" s="209" t="s">
        <v>184</v>
      </c>
      <c r="AU144" s="209" t="s">
        <v>82</v>
      </c>
      <c r="AV144" s="13" t="s">
        <v>80</v>
      </c>
      <c r="AW144" s="13" t="s">
        <v>35</v>
      </c>
      <c r="AX144" s="13" t="s">
        <v>73</v>
      </c>
      <c r="AY144" s="209" t="s">
        <v>171</v>
      </c>
    </row>
    <row r="145" spans="1:65" s="14" customFormat="1" ht="11.25">
      <c r="B145" s="210"/>
      <c r="C145" s="211"/>
      <c r="D145" s="193" t="s">
        <v>184</v>
      </c>
      <c r="E145" s="212" t="s">
        <v>19</v>
      </c>
      <c r="F145" s="213" t="s">
        <v>897</v>
      </c>
      <c r="G145" s="211"/>
      <c r="H145" s="214">
        <v>30</v>
      </c>
      <c r="I145" s="215"/>
      <c r="J145" s="211"/>
      <c r="K145" s="211"/>
      <c r="L145" s="216"/>
      <c r="M145" s="217"/>
      <c r="N145" s="218"/>
      <c r="O145" s="218"/>
      <c r="P145" s="218"/>
      <c r="Q145" s="218"/>
      <c r="R145" s="218"/>
      <c r="S145" s="218"/>
      <c r="T145" s="219"/>
      <c r="AT145" s="220" t="s">
        <v>184</v>
      </c>
      <c r="AU145" s="220" t="s">
        <v>82</v>
      </c>
      <c r="AV145" s="14" t="s">
        <v>82</v>
      </c>
      <c r="AW145" s="14" t="s">
        <v>35</v>
      </c>
      <c r="AX145" s="14" t="s">
        <v>73</v>
      </c>
      <c r="AY145" s="220" t="s">
        <v>171</v>
      </c>
    </row>
    <row r="146" spans="1:65" s="15" customFormat="1" ht="11.25">
      <c r="B146" s="221"/>
      <c r="C146" s="222"/>
      <c r="D146" s="193" t="s">
        <v>184</v>
      </c>
      <c r="E146" s="223" t="s">
        <v>19</v>
      </c>
      <c r="F146" s="224" t="s">
        <v>189</v>
      </c>
      <c r="G146" s="222"/>
      <c r="H146" s="225">
        <v>30</v>
      </c>
      <c r="I146" s="226"/>
      <c r="J146" s="222"/>
      <c r="K146" s="222"/>
      <c r="L146" s="227"/>
      <c r="M146" s="228"/>
      <c r="N146" s="229"/>
      <c r="O146" s="229"/>
      <c r="P146" s="229"/>
      <c r="Q146" s="229"/>
      <c r="R146" s="229"/>
      <c r="S146" s="229"/>
      <c r="T146" s="230"/>
      <c r="AT146" s="231" t="s">
        <v>184</v>
      </c>
      <c r="AU146" s="231" t="s">
        <v>82</v>
      </c>
      <c r="AV146" s="15" t="s">
        <v>178</v>
      </c>
      <c r="AW146" s="15" t="s">
        <v>35</v>
      </c>
      <c r="AX146" s="15" t="s">
        <v>80</v>
      </c>
      <c r="AY146" s="231" t="s">
        <v>171</v>
      </c>
    </row>
    <row r="147" spans="1:65" s="2" customFormat="1" ht="16.5" customHeight="1">
      <c r="A147" s="36"/>
      <c r="B147" s="37"/>
      <c r="C147" s="232" t="s">
        <v>275</v>
      </c>
      <c r="D147" s="232" t="s">
        <v>335</v>
      </c>
      <c r="E147" s="233" t="s">
        <v>898</v>
      </c>
      <c r="F147" s="234" t="s">
        <v>899</v>
      </c>
      <c r="G147" s="235" t="s">
        <v>493</v>
      </c>
      <c r="H147" s="236">
        <v>236</v>
      </c>
      <c r="I147" s="237"/>
      <c r="J147" s="238">
        <f>ROUND(I147*H147,2)</f>
        <v>0</v>
      </c>
      <c r="K147" s="234" t="s">
        <v>839</v>
      </c>
      <c r="L147" s="239"/>
      <c r="M147" s="240" t="s">
        <v>19</v>
      </c>
      <c r="N147" s="241" t="s">
        <v>44</v>
      </c>
      <c r="O147" s="66"/>
      <c r="P147" s="189">
        <f>O147*H147</f>
        <v>0</v>
      </c>
      <c r="Q147" s="189">
        <v>5.0000000000000002E-5</v>
      </c>
      <c r="R147" s="189">
        <f>Q147*H147</f>
        <v>1.18E-2</v>
      </c>
      <c r="S147" s="189">
        <v>0</v>
      </c>
      <c r="T147" s="190">
        <f>S147*H147</f>
        <v>0</v>
      </c>
      <c r="U147" s="36"/>
      <c r="V147" s="36"/>
      <c r="W147" s="36"/>
      <c r="X147" s="36"/>
      <c r="Y147" s="36"/>
      <c r="Z147" s="36"/>
      <c r="AA147" s="36"/>
      <c r="AB147" s="36"/>
      <c r="AC147" s="36"/>
      <c r="AD147" s="36"/>
      <c r="AE147" s="36"/>
      <c r="AR147" s="191" t="s">
        <v>242</v>
      </c>
      <c r="AT147" s="191" t="s">
        <v>335</v>
      </c>
      <c r="AU147" s="191" t="s">
        <v>82</v>
      </c>
      <c r="AY147" s="19" t="s">
        <v>171</v>
      </c>
      <c r="BE147" s="192">
        <f>IF(N147="základní",J147,0)</f>
        <v>0</v>
      </c>
      <c r="BF147" s="192">
        <f>IF(N147="snížená",J147,0)</f>
        <v>0</v>
      </c>
      <c r="BG147" s="192">
        <f>IF(N147="zákl. přenesená",J147,0)</f>
        <v>0</v>
      </c>
      <c r="BH147" s="192">
        <f>IF(N147="sníž. přenesená",J147,0)</f>
        <v>0</v>
      </c>
      <c r="BI147" s="192">
        <f>IF(N147="nulová",J147,0)</f>
        <v>0</v>
      </c>
      <c r="BJ147" s="19" t="s">
        <v>80</v>
      </c>
      <c r="BK147" s="192">
        <f>ROUND(I147*H147,2)</f>
        <v>0</v>
      </c>
      <c r="BL147" s="19" t="s">
        <v>178</v>
      </c>
      <c r="BM147" s="191" t="s">
        <v>900</v>
      </c>
    </row>
    <row r="148" spans="1:65" s="2" customFormat="1" ht="11.25">
      <c r="A148" s="36"/>
      <c r="B148" s="37"/>
      <c r="C148" s="38"/>
      <c r="D148" s="193" t="s">
        <v>180</v>
      </c>
      <c r="E148" s="38"/>
      <c r="F148" s="194" t="s">
        <v>899</v>
      </c>
      <c r="G148" s="38"/>
      <c r="H148" s="38"/>
      <c r="I148" s="195"/>
      <c r="J148" s="38"/>
      <c r="K148" s="38"/>
      <c r="L148" s="41"/>
      <c r="M148" s="196"/>
      <c r="N148" s="197"/>
      <c r="O148" s="66"/>
      <c r="P148" s="66"/>
      <c r="Q148" s="66"/>
      <c r="R148" s="66"/>
      <c r="S148" s="66"/>
      <c r="T148" s="67"/>
      <c r="U148" s="36"/>
      <c r="V148" s="36"/>
      <c r="W148" s="36"/>
      <c r="X148" s="36"/>
      <c r="Y148" s="36"/>
      <c r="Z148" s="36"/>
      <c r="AA148" s="36"/>
      <c r="AB148" s="36"/>
      <c r="AC148" s="36"/>
      <c r="AD148" s="36"/>
      <c r="AE148" s="36"/>
      <c r="AT148" s="19" t="s">
        <v>180</v>
      </c>
      <c r="AU148" s="19" t="s">
        <v>82</v>
      </c>
    </row>
    <row r="149" spans="1:65" s="13" customFormat="1" ht="11.25">
      <c r="B149" s="200"/>
      <c r="C149" s="201"/>
      <c r="D149" s="193" t="s">
        <v>184</v>
      </c>
      <c r="E149" s="202" t="s">
        <v>19</v>
      </c>
      <c r="F149" s="203" t="s">
        <v>901</v>
      </c>
      <c r="G149" s="201"/>
      <c r="H149" s="202" t="s">
        <v>19</v>
      </c>
      <c r="I149" s="204"/>
      <c r="J149" s="201"/>
      <c r="K149" s="201"/>
      <c r="L149" s="205"/>
      <c r="M149" s="206"/>
      <c r="N149" s="207"/>
      <c r="O149" s="207"/>
      <c r="P149" s="207"/>
      <c r="Q149" s="207"/>
      <c r="R149" s="207"/>
      <c r="S149" s="207"/>
      <c r="T149" s="208"/>
      <c r="AT149" s="209" t="s">
        <v>184</v>
      </c>
      <c r="AU149" s="209" t="s">
        <v>82</v>
      </c>
      <c r="AV149" s="13" t="s">
        <v>80</v>
      </c>
      <c r="AW149" s="13" t="s">
        <v>35</v>
      </c>
      <c r="AX149" s="13" t="s">
        <v>73</v>
      </c>
      <c r="AY149" s="209" t="s">
        <v>171</v>
      </c>
    </row>
    <row r="150" spans="1:65" s="14" customFormat="1" ht="11.25">
      <c r="B150" s="210"/>
      <c r="C150" s="211"/>
      <c r="D150" s="193" t="s">
        <v>184</v>
      </c>
      <c r="E150" s="212" t="s">
        <v>19</v>
      </c>
      <c r="F150" s="213" t="s">
        <v>902</v>
      </c>
      <c r="G150" s="211"/>
      <c r="H150" s="214">
        <v>60</v>
      </c>
      <c r="I150" s="215"/>
      <c r="J150" s="211"/>
      <c r="K150" s="211"/>
      <c r="L150" s="216"/>
      <c r="M150" s="217"/>
      <c r="N150" s="218"/>
      <c r="O150" s="218"/>
      <c r="P150" s="218"/>
      <c r="Q150" s="218"/>
      <c r="R150" s="218"/>
      <c r="S150" s="218"/>
      <c r="T150" s="219"/>
      <c r="AT150" s="220" t="s">
        <v>184</v>
      </c>
      <c r="AU150" s="220" t="s">
        <v>82</v>
      </c>
      <c r="AV150" s="14" t="s">
        <v>82</v>
      </c>
      <c r="AW150" s="14" t="s">
        <v>35</v>
      </c>
      <c r="AX150" s="14" t="s">
        <v>73</v>
      </c>
      <c r="AY150" s="220" t="s">
        <v>171</v>
      </c>
    </row>
    <row r="151" spans="1:65" s="13" customFormat="1" ht="11.25">
      <c r="B151" s="200"/>
      <c r="C151" s="201"/>
      <c r="D151" s="193" t="s">
        <v>184</v>
      </c>
      <c r="E151" s="202" t="s">
        <v>19</v>
      </c>
      <c r="F151" s="203" t="s">
        <v>903</v>
      </c>
      <c r="G151" s="201"/>
      <c r="H151" s="202" t="s">
        <v>19</v>
      </c>
      <c r="I151" s="204"/>
      <c r="J151" s="201"/>
      <c r="K151" s="201"/>
      <c r="L151" s="205"/>
      <c r="M151" s="206"/>
      <c r="N151" s="207"/>
      <c r="O151" s="207"/>
      <c r="P151" s="207"/>
      <c r="Q151" s="207"/>
      <c r="R151" s="207"/>
      <c r="S151" s="207"/>
      <c r="T151" s="208"/>
      <c r="AT151" s="209" t="s">
        <v>184</v>
      </c>
      <c r="AU151" s="209" t="s">
        <v>82</v>
      </c>
      <c r="AV151" s="13" t="s">
        <v>80</v>
      </c>
      <c r="AW151" s="13" t="s">
        <v>35</v>
      </c>
      <c r="AX151" s="13" t="s">
        <v>73</v>
      </c>
      <c r="AY151" s="209" t="s">
        <v>171</v>
      </c>
    </row>
    <row r="152" spans="1:65" s="14" customFormat="1" ht="11.25">
      <c r="B152" s="210"/>
      <c r="C152" s="211"/>
      <c r="D152" s="193" t="s">
        <v>184</v>
      </c>
      <c r="E152" s="212" t="s">
        <v>19</v>
      </c>
      <c r="F152" s="213" t="s">
        <v>904</v>
      </c>
      <c r="G152" s="211"/>
      <c r="H152" s="214">
        <v>176</v>
      </c>
      <c r="I152" s="215"/>
      <c r="J152" s="211"/>
      <c r="K152" s="211"/>
      <c r="L152" s="216"/>
      <c r="M152" s="217"/>
      <c r="N152" s="218"/>
      <c r="O152" s="218"/>
      <c r="P152" s="218"/>
      <c r="Q152" s="218"/>
      <c r="R152" s="218"/>
      <c r="S152" s="218"/>
      <c r="T152" s="219"/>
      <c r="AT152" s="220" t="s">
        <v>184</v>
      </c>
      <c r="AU152" s="220" t="s">
        <v>82</v>
      </c>
      <c r="AV152" s="14" t="s">
        <v>82</v>
      </c>
      <c r="AW152" s="14" t="s">
        <v>35</v>
      </c>
      <c r="AX152" s="14" t="s">
        <v>73</v>
      </c>
      <c r="AY152" s="220" t="s">
        <v>171</v>
      </c>
    </row>
    <row r="153" spans="1:65" s="15" customFormat="1" ht="11.25">
      <c r="B153" s="221"/>
      <c r="C153" s="222"/>
      <c r="D153" s="193" t="s">
        <v>184</v>
      </c>
      <c r="E153" s="223" t="s">
        <v>19</v>
      </c>
      <c r="F153" s="224" t="s">
        <v>189</v>
      </c>
      <c r="G153" s="222"/>
      <c r="H153" s="225">
        <v>236</v>
      </c>
      <c r="I153" s="226"/>
      <c r="J153" s="222"/>
      <c r="K153" s="222"/>
      <c r="L153" s="227"/>
      <c r="M153" s="228"/>
      <c r="N153" s="229"/>
      <c r="O153" s="229"/>
      <c r="P153" s="229"/>
      <c r="Q153" s="229"/>
      <c r="R153" s="229"/>
      <c r="S153" s="229"/>
      <c r="T153" s="230"/>
      <c r="AT153" s="231" t="s">
        <v>184</v>
      </c>
      <c r="AU153" s="231" t="s">
        <v>82</v>
      </c>
      <c r="AV153" s="15" t="s">
        <v>178</v>
      </c>
      <c r="AW153" s="15" t="s">
        <v>35</v>
      </c>
      <c r="AX153" s="15" t="s">
        <v>80</v>
      </c>
      <c r="AY153" s="231" t="s">
        <v>171</v>
      </c>
    </row>
    <row r="154" spans="1:65" s="2" customFormat="1" ht="16.5" customHeight="1">
      <c r="A154" s="36"/>
      <c r="B154" s="37"/>
      <c r="C154" s="232" t="s">
        <v>281</v>
      </c>
      <c r="D154" s="232" t="s">
        <v>335</v>
      </c>
      <c r="E154" s="233" t="s">
        <v>905</v>
      </c>
      <c r="F154" s="234" t="s">
        <v>906</v>
      </c>
      <c r="G154" s="235" t="s">
        <v>493</v>
      </c>
      <c r="H154" s="236">
        <v>60</v>
      </c>
      <c r="I154" s="237"/>
      <c r="J154" s="238">
        <f>ROUND(I154*H154,2)</f>
        <v>0</v>
      </c>
      <c r="K154" s="234" t="s">
        <v>839</v>
      </c>
      <c r="L154" s="239"/>
      <c r="M154" s="240" t="s">
        <v>19</v>
      </c>
      <c r="N154" s="241" t="s">
        <v>44</v>
      </c>
      <c r="O154" s="66"/>
      <c r="P154" s="189">
        <f>O154*H154</f>
        <v>0</v>
      </c>
      <c r="Q154" s="189">
        <v>9.0000000000000006E-5</v>
      </c>
      <c r="R154" s="189">
        <f>Q154*H154</f>
        <v>5.4000000000000003E-3</v>
      </c>
      <c r="S154" s="189">
        <v>0</v>
      </c>
      <c r="T154" s="190">
        <f>S154*H154</f>
        <v>0</v>
      </c>
      <c r="U154" s="36"/>
      <c r="V154" s="36"/>
      <c r="W154" s="36"/>
      <c r="X154" s="36"/>
      <c r="Y154" s="36"/>
      <c r="Z154" s="36"/>
      <c r="AA154" s="36"/>
      <c r="AB154" s="36"/>
      <c r="AC154" s="36"/>
      <c r="AD154" s="36"/>
      <c r="AE154" s="36"/>
      <c r="AR154" s="191" t="s">
        <v>242</v>
      </c>
      <c r="AT154" s="191" t="s">
        <v>335</v>
      </c>
      <c r="AU154" s="191" t="s">
        <v>82</v>
      </c>
      <c r="AY154" s="19" t="s">
        <v>171</v>
      </c>
      <c r="BE154" s="192">
        <f>IF(N154="základní",J154,0)</f>
        <v>0</v>
      </c>
      <c r="BF154" s="192">
        <f>IF(N154="snížená",J154,0)</f>
        <v>0</v>
      </c>
      <c r="BG154" s="192">
        <f>IF(N154="zákl. přenesená",J154,0)</f>
        <v>0</v>
      </c>
      <c r="BH154" s="192">
        <f>IF(N154="sníž. přenesená",J154,0)</f>
        <v>0</v>
      </c>
      <c r="BI154" s="192">
        <f>IF(N154="nulová",J154,0)</f>
        <v>0</v>
      </c>
      <c r="BJ154" s="19" t="s">
        <v>80</v>
      </c>
      <c r="BK154" s="192">
        <f>ROUND(I154*H154,2)</f>
        <v>0</v>
      </c>
      <c r="BL154" s="19" t="s">
        <v>178</v>
      </c>
      <c r="BM154" s="191" t="s">
        <v>907</v>
      </c>
    </row>
    <row r="155" spans="1:65" s="2" customFormat="1" ht="11.25">
      <c r="A155" s="36"/>
      <c r="B155" s="37"/>
      <c r="C155" s="38"/>
      <c r="D155" s="193" t="s">
        <v>180</v>
      </c>
      <c r="E155" s="38"/>
      <c r="F155" s="194" t="s">
        <v>906</v>
      </c>
      <c r="G155" s="38"/>
      <c r="H155" s="38"/>
      <c r="I155" s="195"/>
      <c r="J155" s="38"/>
      <c r="K155" s="38"/>
      <c r="L155" s="41"/>
      <c r="M155" s="196"/>
      <c r="N155" s="197"/>
      <c r="O155" s="66"/>
      <c r="P155" s="66"/>
      <c r="Q155" s="66"/>
      <c r="R155" s="66"/>
      <c r="S155" s="66"/>
      <c r="T155" s="67"/>
      <c r="U155" s="36"/>
      <c r="V155" s="36"/>
      <c r="W155" s="36"/>
      <c r="X155" s="36"/>
      <c r="Y155" s="36"/>
      <c r="Z155" s="36"/>
      <c r="AA155" s="36"/>
      <c r="AB155" s="36"/>
      <c r="AC155" s="36"/>
      <c r="AD155" s="36"/>
      <c r="AE155" s="36"/>
      <c r="AT155" s="19" t="s">
        <v>180</v>
      </c>
      <c r="AU155" s="19" t="s">
        <v>82</v>
      </c>
    </row>
    <row r="156" spans="1:65" s="13" customFormat="1" ht="11.25">
      <c r="B156" s="200"/>
      <c r="C156" s="201"/>
      <c r="D156" s="193" t="s">
        <v>184</v>
      </c>
      <c r="E156" s="202" t="s">
        <v>19</v>
      </c>
      <c r="F156" s="203" t="s">
        <v>908</v>
      </c>
      <c r="G156" s="201"/>
      <c r="H156" s="202" t="s">
        <v>19</v>
      </c>
      <c r="I156" s="204"/>
      <c r="J156" s="201"/>
      <c r="K156" s="201"/>
      <c r="L156" s="205"/>
      <c r="M156" s="206"/>
      <c r="N156" s="207"/>
      <c r="O156" s="207"/>
      <c r="P156" s="207"/>
      <c r="Q156" s="207"/>
      <c r="R156" s="207"/>
      <c r="S156" s="207"/>
      <c r="T156" s="208"/>
      <c r="AT156" s="209" t="s">
        <v>184</v>
      </c>
      <c r="AU156" s="209" t="s">
        <v>82</v>
      </c>
      <c r="AV156" s="13" t="s">
        <v>80</v>
      </c>
      <c r="AW156" s="13" t="s">
        <v>35</v>
      </c>
      <c r="AX156" s="13" t="s">
        <v>73</v>
      </c>
      <c r="AY156" s="209" t="s">
        <v>171</v>
      </c>
    </row>
    <row r="157" spans="1:65" s="14" customFormat="1" ht="11.25">
      <c r="B157" s="210"/>
      <c r="C157" s="211"/>
      <c r="D157" s="193" t="s">
        <v>184</v>
      </c>
      <c r="E157" s="212" t="s">
        <v>19</v>
      </c>
      <c r="F157" s="213" t="s">
        <v>888</v>
      </c>
      <c r="G157" s="211"/>
      <c r="H157" s="214">
        <v>60</v>
      </c>
      <c r="I157" s="215"/>
      <c r="J157" s="211"/>
      <c r="K157" s="211"/>
      <c r="L157" s="216"/>
      <c r="M157" s="217"/>
      <c r="N157" s="218"/>
      <c r="O157" s="218"/>
      <c r="P157" s="218"/>
      <c r="Q157" s="218"/>
      <c r="R157" s="218"/>
      <c r="S157" s="218"/>
      <c r="T157" s="219"/>
      <c r="AT157" s="220" t="s">
        <v>184</v>
      </c>
      <c r="AU157" s="220" t="s">
        <v>82</v>
      </c>
      <c r="AV157" s="14" t="s">
        <v>82</v>
      </c>
      <c r="AW157" s="14" t="s">
        <v>35</v>
      </c>
      <c r="AX157" s="14" t="s">
        <v>73</v>
      </c>
      <c r="AY157" s="220" t="s">
        <v>171</v>
      </c>
    </row>
    <row r="158" spans="1:65" s="15" customFormat="1" ht="11.25">
      <c r="B158" s="221"/>
      <c r="C158" s="222"/>
      <c r="D158" s="193" t="s">
        <v>184</v>
      </c>
      <c r="E158" s="223" t="s">
        <v>19</v>
      </c>
      <c r="F158" s="224" t="s">
        <v>189</v>
      </c>
      <c r="G158" s="222"/>
      <c r="H158" s="225">
        <v>60</v>
      </c>
      <c r="I158" s="226"/>
      <c r="J158" s="222"/>
      <c r="K158" s="222"/>
      <c r="L158" s="227"/>
      <c r="M158" s="228"/>
      <c r="N158" s="229"/>
      <c r="O158" s="229"/>
      <c r="P158" s="229"/>
      <c r="Q158" s="229"/>
      <c r="R158" s="229"/>
      <c r="S158" s="229"/>
      <c r="T158" s="230"/>
      <c r="AT158" s="231" t="s">
        <v>184</v>
      </c>
      <c r="AU158" s="231" t="s">
        <v>82</v>
      </c>
      <c r="AV158" s="15" t="s">
        <v>178</v>
      </c>
      <c r="AW158" s="15" t="s">
        <v>35</v>
      </c>
      <c r="AX158" s="15" t="s">
        <v>80</v>
      </c>
      <c r="AY158" s="231" t="s">
        <v>171</v>
      </c>
    </row>
    <row r="159" spans="1:65" s="2" customFormat="1" ht="24.2" customHeight="1">
      <c r="A159" s="36"/>
      <c r="B159" s="37"/>
      <c r="C159" s="180" t="s">
        <v>287</v>
      </c>
      <c r="D159" s="180" t="s">
        <v>173</v>
      </c>
      <c r="E159" s="181" t="s">
        <v>909</v>
      </c>
      <c r="F159" s="182" t="s">
        <v>910</v>
      </c>
      <c r="G159" s="183" t="s">
        <v>874</v>
      </c>
      <c r="H159" s="184">
        <v>0.01</v>
      </c>
      <c r="I159" s="185"/>
      <c r="J159" s="186">
        <f>ROUND(I159*H159,2)</f>
        <v>0</v>
      </c>
      <c r="K159" s="182" t="s">
        <v>839</v>
      </c>
      <c r="L159" s="41"/>
      <c r="M159" s="187" t="s">
        <v>19</v>
      </c>
      <c r="N159" s="188" t="s">
        <v>44</v>
      </c>
      <c r="O159" s="66"/>
      <c r="P159" s="189">
        <f>O159*H159</f>
        <v>0</v>
      </c>
      <c r="Q159" s="189">
        <v>0</v>
      </c>
      <c r="R159" s="189">
        <f>Q159*H159</f>
        <v>0</v>
      </c>
      <c r="S159" s="189">
        <v>0</v>
      </c>
      <c r="T159" s="190">
        <f>S159*H159</f>
        <v>0</v>
      </c>
      <c r="U159" s="36"/>
      <c r="V159" s="36"/>
      <c r="W159" s="36"/>
      <c r="X159" s="36"/>
      <c r="Y159" s="36"/>
      <c r="Z159" s="36"/>
      <c r="AA159" s="36"/>
      <c r="AB159" s="36"/>
      <c r="AC159" s="36"/>
      <c r="AD159" s="36"/>
      <c r="AE159" s="36"/>
      <c r="AR159" s="191" t="s">
        <v>178</v>
      </c>
      <c r="AT159" s="191" t="s">
        <v>173</v>
      </c>
      <c r="AU159" s="191" t="s">
        <v>82</v>
      </c>
      <c r="AY159" s="19" t="s">
        <v>171</v>
      </c>
      <c r="BE159" s="192">
        <f>IF(N159="základní",J159,0)</f>
        <v>0</v>
      </c>
      <c r="BF159" s="192">
        <f>IF(N159="snížená",J159,0)</f>
        <v>0</v>
      </c>
      <c r="BG159" s="192">
        <f>IF(N159="zákl. přenesená",J159,0)</f>
        <v>0</v>
      </c>
      <c r="BH159" s="192">
        <f>IF(N159="sníž. přenesená",J159,0)</f>
        <v>0</v>
      </c>
      <c r="BI159" s="192">
        <f>IF(N159="nulová",J159,0)</f>
        <v>0</v>
      </c>
      <c r="BJ159" s="19" t="s">
        <v>80</v>
      </c>
      <c r="BK159" s="192">
        <f>ROUND(I159*H159,2)</f>
        <v>0</v>
      </c>
      <c r="BL159" s="19" t="s">
        <v>178</v>
      </c>
      <c r="BM159" s="191" t="s">
        <v>911</v>
      </c>
    </row>
    <row r="160" spans="1:65" s="2" customFormat="1" ht="58.5">
      <c r="A160" s="36"/>
      <c r="B160" s="37"/>
      <c r="C160" s="38"/>
      <c r="D160" s="193" t="s">
        <v>180</v>
      </c>
      <c r="E160" s="38"/>
      <c r="F160" s="194" t="s">
        <v>912</v>
      </c>
      <c r="G160" s="38"/>
      <c r="H160" s="38"/>
      <c r="I160" s="195"/>
      <c r="J160" s="38"/>
      <c r="K160" s="38"/>
      <c r="L160" s="41"/>
      <c r="M160" s="196"/>
      <c r="N160" s="197"/>
      <c r="O160" s="66"/>
      <c r="P160" s="66"/>
      <c r="Q160" s="66"/>
      <c r="R160" s="66"/>
      <c r="S160" s="66"/>
      <c r="T160" s="67"/>
      <c r="U160" s="36"/>
      <c r="V160" s="36"/>
      <c r="W160" s="36"/>
      <c r="X160" s="36"/>
      <c r="Y160" s="36"/>
      <c r="Z160" s="36"/>
      <c r="AA160" s="36"/>
      <c r="AB160" s="36"/>
      <c r="AC160" s="36"/>
      <c r="AD160" s="36"/>
      <c r="AE160" s="36"/>
      <c r="AT160" s="19" t="s">
        <v>180</v>
      </c>
      <c r="AU160" s="19" t="s">
        <v>82</v>
      </c>
    </row>
    <row r="161" spans="1:65" s="13" customFormat="1" ht="11.25">
      <c r="B161" s="200"/>
      <c r="C161" s="201"/>
      <c r="D161" s="193" t="s">
        <v>184</v>
      </c>
      <c r="E161" s="202" t="s">
        <v>19</v>
      </c>
      <c r="F161" s="203" t="s">
        <v>913</v>
      </c>
      <c r="G161" s="201"/>
      <c r="H161" s="202" t="s">
        <v>19</v>
      </c>
      <c r="I161" s="204"/>
      <c r="J161" s="201"/>
      <c r="K161" s="201"/>
      <c r="L161" s="205"/>
      <c r="M161" s="206"/>
      <c r="N161" s="207"/>
      <c r="O161" s="207"/>
      <c r="P161" s="207"/>
      <c r="Q161" s="207"/>
      <c r="R161" s="207"/>
      <c r="S161" s="207"/>
      <c r="T161" s="208"/>
      <c r="AT161" s="209" t="s">
        <v>184</v>
      </c>
      <c r="AU161" s="209" t="s">
        <v>82</v>
      </c>
      <c r="AV161" s="13" t="s">
        <v>80</v>
      </c>
      <c r="AW161" s="13" t="s">
        <v>35</v>
      </c>
      <c r="AX161" s="13" t="s">
        <v>73</v>
      </c>
      <c r="AY161" s="209" t="s">
        <v>171</v>
      </c>
    </row>
    <row r="162" spans="1:65" s="14" customFormat="1" ht="11.25">
      <c r="B162" s="210"/>
      <c r="C162" s="211"/>
      <c r="D162" s="193" t="s">
        <v>184</v>
      </c>
      <c r="E162" s="212" t="s">
        <v>19</v>
      </c>
      <c r="F162" s="213" t="s">
        <v>878</v>
      </c>
      <c r="G162" s="211"/>
      <c r="H162" s="214">
        <v>0.01</v>
      </c>
      <c r="I162" s="215"/>
      <c r="J162" s="211"/>
      <c r="K162" s="211"/>
      <c r="L162" s="216"/>
      <c r="M162" s="217"/>
      <c r="N162" s="218"/>
      <c r="O162" s="218"/>
      <c r="P162" s="218"/>
      <c r="Q162" s="218"/>
      <c r="R162" s="218"/>
      <c r="S162" s="218"/>
      <c r="T162" s="219"/>
      <c r="AT162" s="220" t="s">
        <v>184</v>
      </c>
      <c r="AU162" s="220" t="s">
        <v>82</v>
      </c>
      <c r="AV162" s="14" t="s">
        <v>82</v>
      </c>
      <c r="AW162" s="14" t="s">
        <v>35</v>
      </c>
      <c r="AX162" s="14" t="s">
        <v>73</v>
      </c>
      <c r="AY162" s="220" t="s">
        <v>171</v>
      </c>
    </row>
    <row r="163" spans="1:65" s="15" customFormat="1" ht="11.25">
      <c r="B163" s="221"/>
      <c r="C163" s="222"/>
      <c r="D163" s="193" t="s">
        <v>184</v>
      </c>
      <c r="E163" s="223" t="s">
        <v>19</v>
      </c>
      <c r="F163" s="224" t="s">
        <v>189</v>
      </c>
      <c r="G163" s="222"/>
      <c r="H163" s="225">
        <v>0.01</v>
      </c>
      <c r="I163" s="226"/>
      <c r="J163" s="222"/>
      <c r="K163" s="222"/>
      <c r="L163" s="227"/>
      <c r="M163" s="228"/>
      <c r="N163" s="229"/>
      <c r="O163" s="229"/>
      <c r="P163" s="229"/>
      <c r="Q163" s="229"/>
      <c r="R163" s="229"/>
      <c r="S163" s="229"/>
      <c r="T163" s="230"/>
      <c r="AT163" s="231" t="s">
        <v>184</v>
      </c>
      <c r="AU163" s="231" t="s">
        <v>82</v>
      </c>
      <c r="AV163" s="15" t="s">
        <v>178</v>
      </c>
      <c r="AW163" s="15" t="s">
        <v>35</v>
      </c>
      <c r="AX163" s="15" t="s">
        <v>80</v>
      </c>
      <c r="AY163" s="231" t="s">
        <v>171</v>
      </c>
    </row>
    <row r="164" spans="1:65" s="2" customFormat="1" ht="24.2" customHeight="1">
      <c r="A164" s="36"/>
      <c r="B164" s="37"/>
      <c r="C164" s="180" t="s">
        <v>8</v>
      </c>
      <c r="D164" s="180" t="s">
        <v>173</v>
      </c>
      <c r="E164" s="181" t="s">
        <v>914</v>
      </c>
      <c r="F164" s="182" t="s">
        <v>915</v>
      </c>
      <c r="G164" s="183" t="s">
        <v>493</v>
      </c>
      <c r="H164" s="184">
        <v>4</v>
      </c>
      <c r="I164" s="185"/>
      <c r="J164" s="186">
        <f>ROUND(I164*H164,2)</f>
        <v>0</v>
      </c>
      <c r="K164" s="182" t="s">
        <v>839</v>
      </c>
      <c r="L164" s="41"/>
      <c r="M164" s="187" t="s">
        <v>19</v>
      </c>
      <c r="N164" s="188" t="s">
        <v>44</v>
      </c>
      <c r="O164" s="66"/>
      <c r="P164" s="189">
        <f>O164*H164</f>
        <v>0</v>
      </c>
      <c r="Q164" s="189">
        <v>0</v>
      </c>
      <c r="R164" s="189">
        <f>Q164*H164</f>
        <v>0</v>
      </c>
      <c r="S164" s="189">
        <v>0</v>
      </c>
      <c r="T164" s="190">
        <f>S164*H164</f>
        <v>0</v>
      </c>
      <c r="U164" s="36"/>
      <c r="V164" s="36"/>
      <c r="W164" s="36"/>
      <c r="X164" s="36"/>
      <c r="Y164" s="36"/>
      <c r="Z164" s="36"/>
      <c r="AA164" s="36"/>
      <c r="AB164" s="36"/>
      <c r="AC164" s="36"/>
      <c r="AD164" s="36"/>
      <c r="AE164" s="36"/>
      <c r="AR164" s="191" t="s">
        <v>178</v>
      </c>
      <c r="AT164" s="191" t="s">
        <v>173</v>
      </c>
      <c r="AU164" s="191" t="s">
        <v>82</v>
      </c>
      <c r="AY164" s="19" t="s">
        <v>171</v>
      </c>
      <c r="BE164" s="192">
        <f>IF(N164="základní",J164,0)</f>
        <v>0</v>
      </c>
      <c r="BF164" s="192">
        <f>IF(N164="snížená",J164,0)</f>
        <v>0</v>
      </c>
      <c r="BG164" s="192">
        <f>IF(N164="zákl. přenesená",J164,0)</f>
        <v>0</v>
      </c>
      <c r="BH164" s="192">
        <f>IF(N164="sníž. přenesená",J164,0)</f>
        <v>0</v>
      </c>
      <c r="BI164" s="192">
        <f>IF(N164="nulová",J164,0)</f>
        <v>0</v>
      </c>
      <c r="BJ164" s="19" t="s">
        <v>80</v>
      </c>
      <c r="BK164" s="192">
        <f>ROUND(I164*H164,2)</f>
        <v>0</v>
      </c>
      <c r="BL164" s="19" t="s">
        <v>178</v>
      </c>
      <c r="BM164" s="191" t="s">
        <v>916</v>
      </c>
    </row>
    <row r="165" spans="1:65" s="2" customFormat="1" ht="29.25">
      <c r="A165" s="36"/>
      <c r="B165" s="37"/>
      <c r="C165" s="38"/>
      <c r="D165" s="193" t="s">
        <v>180</v>
      </c>
      <c r="E165" s="38"/>
      <c r="F165" s="194" t="s">
        <v>917</v>
      </c>
      <c r="G165" s="38"/>
      <c r="H165" s="38"/>
      <c r="I165" s="195"/>
      <c r="J165" s="38"/>
      <c r="K165" s="38"/>
      <c r="L165" s="41"/>
      <c r="M165" s="196"/>
      <c r="N165" s="197"/>
      <c r="O165" s="66"/>
      <c r="P165" s="66"/>
      <c r="Q165" s="66"/>
      <c r="R165" s="66"/>
      <c r="S165" s="66"/>
      <c r="T165" s="67"/>
      <c r="U165" s="36"/>
      <c r="V165" s="36"/>
      <c r="W165" s="36"/>
      <c r="X165" s="36"/>
      <c r="Y165" s="36"/>
      <c r="Z165" s="36"/>
      <c r="AA165" s="36"/>
      <c r="AB165" s="36"/>
      <c r="AC165" s="36"/>
      <c r="AD165" s="36"/>
      <c r="AE165" s="36"/>
      <c r="AT165" s="19" t="s">
        <v>180</v>
      </c>
      <c r="AU165" s="19" t="s">
        <v>82</v>
      </c>
    </row>
    <row r="166" spans="1:65" s="14" customFormat="1" ht="11.25">
      <c r="B166" s="210"/>
      <c r="C166" s="211"/>
      <c r="D166" s="193" t="s">
        <v>184</v>
      </c>
      <c r="E166" s="212" t="s">
        <v>19</v>
      </c>
      <c r="F166" s="213" t="s">
        <v>918</v>
      </c>
      <c r="G166" s="211"/>
      <c r="H166" s="214">
        <v>4</v>
      </c>
      <c r="I166" s="215"/>
      <c r="J166" s="211"/>
      <c r="K166" s="211"/>
      <c r="L166" s="216"/>
      <c r="M166" s="217"/>
      <c r="N166" s="218"/>
      <c r="O166" s="218"/>
      <c r="P166" s="218"/>
      <c r="Q166" s="218"/>
      <c r="R166" s="218"/>
      <c r="S166" s="218"/>
      <c r="T166" s="219"/>
      <c r="AT166" s="220" t="s">
        <v>184</v>
      </c>
      <c r="AU166" s="220" t="s">
        <v>82</v>
      </c>
      <c r="AV166" s="14" t="s">
        <v>82</v>
      </c>
      <c r="AW166" s="14" t="s">
        <v>35</v>
      </c>
      <c r="AX166" s="14" t="s">
        <v>73</v>
      </c>
      <c r="AY166" s="220" t="s">
        <v>171</v>
      </c>
    </row>
    <row r="167" spans="1:65" s="15" customFormat="1" ht="11.25">
      <c r="B167" s="221"/>
      <c r="C167" s="222"/>
      <c r="D167" s="193" t="s">
        <v>184</v>
      </c>
      <c r="E167" s="223" t="s">
        <v>19</v>
      </c>
      <c r="F167" s="224" t="s">
        <v>189</v>
      </c>
      <c r="G167" s="222"/>
      <c r="H167" s="225">
        <v>4</v>
      </c>
      <c r="I167" s="226"/>
      <c r="J167" s="222"/>
      <c r="K167" s="222"/>
      <c r="L167" s="227"/>
      <c r="M167" s="228"/>
      <c r="N167" s="229"/>
      <c r="O167" s="229"/>
      <c r="P167" s="229"/>
      <c r="Q167" s="229"/>
      <c r="R167" s="229"/>
      <c r="S167" s="229"/>
      <c r="T167" s="230"/>
      <c r="AT167" s="231" t="s">
        <v>184</v>
      </c>
      <c r="AU167" s="231" t="s">
        <v>82</v>
      </c>
      <c r="AV167" s="15" t="s">
        <v>178</v>
      </c>
      <c r="AW167" s="15" t="s">
        <v>35</v>
      </c>
      <c r="AX167" s="15" t="s">
        <v>80</v>
      </c>
      <c r="AY167" s="231" t="s">
        <v>171</v>
      </c>
    </row>
    <row r="168" spans="1:65" s="2" customFormat="1" ht="24.2" customHeight="1">
      <c r="A168" s="36"/>
      <c r="B168" s="37"/>
      <c r="C168" s="180" t="s">
        <v>301</v>
      </c>
      <c r="D168" s="180" t="s">
        <v>173</v>
      </c>
      <c r="E168" s="181" t="s">
        <v>919</v>
      </c>
      <c r="F168" s="182" t="s">
        <v>920</v>
      </c>
      <c r="G168" s="183" t="s">
        <v>874</v>
      </c>
      <c r="H168" s="184">
        <v>0.14000000000000001</v>
      </c>
      <c r="I168" s="185"/>
      <c r="J168" s="186">
        <f>ROUND(I168*H168,2)</f>
        <v>0</v>
      </c>
      <c r="K168" s="182" t="s">
        <v>839</v>
      </c>
      <c r="L168" s="41"/>
      <c r="M168" s="187" t="s">
        <v>19</v>
      </c>
      <c r="N168" s="188" t="s">
        <v>44</v>
      </c>
      <c r="O168" s="66"/>
      <c r="P168" s="189">
        <f>O168*H168</f>
        <v>0</v>
      </c>
      <c r="Q168" s="189">
        <v>0</v>
      </c>
      <c r="R168" s="189">
        <f>Q168*H168</f>
        <v>0</v>
      </c>
      <c r="S168" s="189">
        <v>0</v>
      </c>
      <c r="T168" s="190">
        <f>S168*H168</f>
        <v>0</v>
      </c>
      <c r="U168" s="36"/>
      <c r="V168" s="36"/>
      <c r="W168" s="36"/>
      <c r="X168" s="36"/>
      <c r="Y168" s="36"/>
      <c r="Z168" s="36"/>
      <c r="AA168" s="36"/>
      <c r="AB168" s="36"/>
      <c r="AC168" s="36"/>
      <c r="AD168" s="36"/>
      <c r="AE168" s="36"/>
      <c r="AR168" s="191" t="s">
        <v>178</v>
      </c>
      <c r="AT168" s="191" t="s">
        <v>173</v>
      </c>
      <c r="AU168" s="191" t="s">
        <v>82</v>
      </c>
      <c r="AY168" s="19" t="s">
        <v>171</v>
      </c>
      <c r="BE168" s="192">
        <f>IF(N168="základní",J168,0)</f>
        <v>0</v>
      </c>
      <c r="BF168" s="192">
        <f>IF(N168="snížená",J168,0)</f>
        <v>0</v>
      </c>
      <c r="BG168" s="192">
        <f>IF(N168="zákl. přenesená",J168,0)</f>
        <v>0</v>
      </c>
      <c r="BH168" s="192">
        <f>IF(N168="sníž. přenesená",J168,0)</f>
        <v>0</v>
      </c>
      <c r="BI168" s="192">
        <f>IF(N168="nulová",J168,0)</f>
        <v>0</v>
      </c>
      <c r="BJ168" s="19" t="s">
        <v>80</v>
      </c>
      <c r="BK168" s="192">
        <f>ROUND(I168*H168,2)</f>
        <v>0</v>
      </c>
      <c r="BL168" s="19" t="s">
        <v>178</v>
      </c>
      <c r="BM168" s="191" t="s">
        <v>921</v>
      </c>
    </row>
    <row r="169" spans="1:65" s="2" customFormat="1" ht="39">
      <c r="A169" s="36"/>
      <c r="B169" s="37"/>
      <c r="C169" s="38"/>
      <c r="D169" s="193" t="s">
        <v>180</v>
      </c>
      <c r="E169" s="38"/>
      <c r="F169" s="194" t="s">
        <v>922</v>
      </c>
      <c r="G169" s="38"/>
      <c r="H169" s="38"/>
      <c r="I169" s="195"/>
      <c r="J169" s="38"/>
      <c r="K169" s="38"/>
      <c r="L169" s="41"/>
      <c r="M169" s="196"/>
      <c r="N169" s="197"/>
      <c r="O169" s="66"/>
      <c r="P169" s="66"/>
      <c r="Q169" s="66"/>
      <c r="R169" s="66"/>
      <c r="S169" s="66"/>
      <c r="T169" s="67"/>
      <c r="U169" s="36"/>
      <c r="V169" s="36"/>
      <c r="W169" s="36"/>
      <c r="X169" s="36"/>
      <c r="Y169" s="36"/>
      <c r="Z169" s="36"/>
      <c r="AA169" s="36"/>
      <c r="AB169" s="36"/>
      <c r="AC169" s="36"/>
      <c r="AD169" s="36"/>
      <c r="AE169" s="36"/>
      <c r="AT169" s="19" t="s">
        <v>180</v>
      </c>
      <c r="AU169" s="19" t="s">
        <v>82</v>
      </c>
    </row>
    <row r="170" spans="1:65" s="13" customFormat="1" ht="11.25">
      <c r="B170" s="200"/>
      <c r="C170" s="201"/>
      <c r="D170" s="193" t="s">
        <v>184</v>
      </c>
      <c r="E170" s="202" t="s">
        <v>19</v>
      </c>
      <c r="F170" s="203" t="s">
        <v>923</v>
      </c>
      <c r="G170" s="201"/>
      <c r="H170" s="202" t="s">
        <v>19</v>
      </c>
      <c r="I170" s="204"/>
      <c r="J170" s="201"/>
      <c r="K170" s="201"/>
      <c r="L170" s="205"/>
      <c r="M170" s="206"/>
      <c r="N170" s="207"/>
      <c r="O170" s="207"/>
      <c r="P170" s="207"/>
      <c r="Q170" s="207"/>
      <c r="R170" s="207"/>
      <c r="S170" s="207"/>
      <c r="T170" s="208"/>
      <c r="AT170" s="209" t="s">
        <v>184</v>
      </c>
      <c r="AU170" s="209" t="s">
        <v>82</v>
      </c>
      <c r="AV170" s="13" t="s">
        <v>80</v>
      </c>
      <c r="AW170" s="13" t="s">
        <v>35</v>
      </c>
      <c r="AX170" s="13" t="s">
        <v>73</v>
      </c>
      <c r="AY170" s="209" t="s">
        <v>171</v>
      </c>
    </row>
    <row r="171" spans="1:65" s="14" customFormat="1" ht="11.25">
      <c r="B171" s="210"/>
      <c r="C171" s="211"/>
      <c r="D171" s="193" t="s">
        <v>184</v>
      </c>
      <c r="E171" s="212" t="s">
        <v>19</v>
      </c>
      <c r="F171" s="213" t="s">
        <v>924</v>
      </c>
      <c r="G171" s="211"/>
      <c r="H171" s="214">
        <v>0.14000000000000001</v>
      </c>
      <c r="I171" s="215"/>
      <c r="J171" s="211"/>
      <c r="K171" s="211"/>
      <c r="L171" s="216"/>
      <c r="M171" s="217"/>
      <c r="N171" s="218"/>
      <c r="O171" s="218"/>
      <c r="P171" s="218"/>
      <c r="Q171" s="218"/>
      <c r="R171" s="218"/>
      <c r="S171" s="218"/>
      <c r="T171" s="219"/>
      <c r="AT171" s="220" t="s">
        <v>184</v>
      </c>
      <c r="AU171" s="220" t="s">
        <v>82</v>
      </c>
      <c r="AV171" s="14" t="s">
        <v>82</v>
      </c>
      <c r="AW171" s="14" t="s">
        <v>35</v>
      </c>
      <c r="AX171" s="14" t="s">
        <v>73</v>
      </c>
      <c r="AY171" s="220" t="s">
        <v>171</v>
      </c>
    </row>
    <row r="172" spans="1:65" s="15" customFormat="1" ht="11.25">
      <c r="B172" s="221"/>
      <c r="C172" s="222"/>
      <c r="D172" s="193" t="s">
        <v>184</v>
      </c>
      <c r="E172" s="223" t="s">
        <v>19</v>
      </c>
      <c r="F172" s="224" t="s">
        <v>189</v>
      </c>
      <c r="G172" s="222"/>
      <c r="H172" s="225">
        <v>0.14000000000000001</v>
      </c>
      <c r="I172" s="226"/>
      <c r="J172" s="222"/>
      <c r="K172" s="222"/>
      <c r="L172" s="227"/>
      <c r="M172" s="228"/>
      <c r="N172" s="229"/>
      <c r="O172" s="229"/>
      <c r="P172" s="229"/>
      <c r="Q172" s="229"/>
      <c r="R172" s="229"/>
      <c r="S172" s="229"/>
      <c r="T172" s="230"/>
      <c r="AT172" s="231" t="s">
        <v>184</v>
      </c>
      <c r="AU172" s="231" t="s">
        <v>82</v>
      </c>
      <c r="AV172" s="15" t="s">
        <v>178</v>
      </c>
      <c r="AW172" s="15" t="s">
        <v>35</v>
      </c>
      <c r="AX172" s="15" t="s">
        <v>80</v>
      </c>
      <c r="AY172" s="231" t="s">
        <v>171</v>
      </c>
    </row>
    <row r="173" spans="1:65" s="2" customFormat="1" ht="24.2" customHeight="1">
      <c r="A173" s="36"/>
      <c r="B173" s="37"/>
      <c r="C173" s="180" t="s">
        <v>308</v>
      </c>
      <c r="D173" s="180" t="s">
        <v>173</v>
      </c>
      <c r="E173" s="181" t="s">
        <v>925</v>
      </c>
      <c r="F173" s="182" t="s">
        <v>926</v>
      </c>
      <c r="G173" s="183" t="s">
        <v>874</v>
      </c>
      <c r="H173" s="184">
        <v>0.23400000000000001</v>
      </c>
      <c r="I173" s="185"/>
      <c r="J173" s="186">
        <f>ROUND(I173*H173,2)</f>
        <v>0</v>
      </c>
      <c r="K173" s="182" t="s">
        <v>839</v>
      </c>
      <c r="L173" s="41"/>
      <c r="M173" s="187" t="s">
        <v>19</v>
      </c>
      <c r="N173" s="188" t="s">
        <v>44</v>
      </c>
      <c r="O173" s="66"/>
      <c r="P173" s="189">
        <f>O173*H173</f>
        <v>0</v>
      </c>
      <c r="Q173" s="189">
        <v>0</v>
      </c>
      <c r="R173" s="189">
        <f>Q173*H173</f>
        <v>0</v>
      </c>
      <c r="S173" s="189">
        <v>0</v>
      </c>
      <c r="T173" s="190">
        <f>S173*H173</f>
        <v>0</v>
      </c>
      <c r="U173" s="36"/>
      <c r="V173" s="36"/>
      <c r="W173" s="36"/>
      <c r="X173" s="36"/>
      <c r="Y173" s="36"/>
      <c r="Z173" s="36"/>
      <c r="AA173" s="36"/>
      <c r="AB173" s="36"/>
      <c r="AC173" s="36"/>
      <c r="AD173" s="36"/>
      <c r="AE173" s="36"/>
      <c r="AR173" s="191" t="s">
        <v>178</v>
      </c>
      <c r="AT173" s="191" t="s">
        <v>173</v>
      </c>
      <c r="AU173" s="191" t="s">
        <v>82</v>
      </c>
      <c r="AY173" s="19" t="s">
        <v>171</v>
      </c>
      <c r="BE173" s="192">
        <f>IF(N173="základní",J173,0)</f>
        <v>0</v>
      </c>
      <c r="BF173" s="192">
        <f>IF(N173="snížená",J173,0)</f>
        <v>0</v>
      </c>
      <c r="BG173" s="192">
        <f>IF(N173="zákl. přenesená",J173,0)</f>
        <v>0</v>
      </c>
      <c r="BH173" s="192">
        <f>IF(N173="sníž. přenesená",J173,0)</f>
        <v>0</v>
      </c>
      <c r="BI173" s="192">
        <f>IF(N173="nulová",J173,0)</f>
        <v>0</v>
      </c>
      <c r="BJ173" s="19" t="s">
        <v>80</v>
      </c>
      <c r="BK173" s="192">
        <f>ROUND(I173*H173,2)</f>
        <v>0</v>
      </c>
      <c r="BL173" s="19" t="s">
        <v>178</v>
      </c>
      <c r="BM173" s="191" t="s">
        <v>927</v>
      </c>
    </row>
    <row r="174" spans="1:65" s="2" customFormat="1" ht="78">
      <c r="A174" s="36"/>
      <c r="B174" s="37"/>
      <c r="C174" s="38"/>
      <c r="D174" s="193" t="s">
        <v>180</v>
      </c>
      <c r="E174" s="38"/>
      <c r="F174" s="194" t="s">
        <v>928</v>
      </c>
      <c r="G174" s="38"/>
      <c r="H174" s="38"/>
      <c r="I174" s="195"/>
      <c r="J174" s="38"/>
      <c r="K174" s="38"/>
      <c r="L174" s="41"/>
      <c r="M174" s="196"/>
      <c r="N174" s="197"/>
      <c r="O174" s="66"/>
      <c r="P174" s="66"/>
      <c r="Q174" s="66"/>
      <c r="R174" s="66"/>
      <c r="S174" s="66"/>
      <c r="T174" s="67"/>
      <c r="U174" s="36"/>
      <c r="V174" s="36"/>
      <c r="W174" s="36"/>
      <c r="X174" s="36"/>
      <c r="Y174" s="36"/>
      <c r="Z174" s="36"/>
      <c r="AA174" s="36"/>
      <c r="AB174" s="36"/>
      <c r="AC174" s="36"/>
      <c r="AD174" s="36"/>
      <c r="AE174" s="36"/>
      <c r="AT174" s="19" t="s">
        <v>180</v>
      </c>
      <c r="AU174" s="19" t="s">
        <v>82</v>
      </c>
    </row>
    <row r="175" spans="1:65" s="13" customFormat="1" ht="11.25">
      <c r="B175" s="200"/>
      <c r="C175" s="201"/>
      <c r="D175" s="193" t="s">
        <v>184</v>
      </c>
      <c r="E175" s="202" t="s">
        <v>19</v>
      </c>
      <c r="F175" s="203" t="s">
        <v>929</v>
      </c>
      <c r="G175" s="201"/>
      <c r="H175" s="202" t="s">
        <v>19</v>
      </c>
      <c r="I175" s="204"/>
      <c r="J175" s="201"/>
      <c r="K175" s="201"/>
      <c r="L175" s="205"/>
      <c r="M175" s="206"/>
      <c r="N175" s="207"/>
      <c r="O175" s="207"/>
      <c r="P175" s="207"/>
      <c r="Q175" s="207"/>
      <c r="R175" s="207"/>
      <c r="S175" s="207"/>
      <c r="T175" s="208"/>
      <c r="AT175" s="209" t="s">
        <v>184</v>
      </c>
      <c r="AU175" s="209" t="s">
        <v>82</v>
      </c>
      <c r="AV175" s="13" t="s">
        <v>80</v>
      </c>
      <c r="AW175" s="13" t="s">
        <v>35</v>
      </c>
      <c r="AX175" s="13" t="s">
        <v>73</v>
      </c>
      <c r="AY175" s="209" t="s">
        <v>171</v>
      </c>
    </row>
    <row r="176" spans="1:65" s="13" customFormat="1" ht="11.25">
      <c r="B176" s="200"/>
      <c r="C176" s="201"/>
      <c r="D176" s="193" t="s">
        <v>184</v>
      </c>
      <c r="E176" s="202" t="s">
        <v>19</v>
      </c>
      <c r="F176" s="203" t="s">
        <v>930</v>
      </c>
      <c r="G176" s="201"/>
      <c r="H176" s="202" t="s">
        <v>19</v>
      </c>
      <c r="I176" s="204"/>
      <c r="J176" s="201"/>
      <c r="K176" s="201"/>
      <c r="L176" s="205"/>
      <c r="M176" s="206"/>
      <c r="N176" s="207"/>
      <c r="O176" s="207"/>
      <c r="P176" s="207"/>
      <c r="Q176" s="207"/>
      <c r="R176" s="207"/>
      <c r="S176" s="207"/>
      <c r="T176" s="208"/>
      <c r="AT176" s="209" t="s">
        <v>184</v>
      </c>
      <c r="AU176" s="209" t="s">
        <v>82</v>
      </c>
      <c r="AV176" s="13" t="s">
        <v>80</v>
      </c>
      <c r="AW176" s="13" t="s">
        <v>35</v>
      </c>
      <c r="AX176" s="13" t="s">
        <v>73</v>
      </c>
      <c r="AY176" s="209" t="s">
        <v>171</v>
      </c>
    </row>
    <row r="177" spans="1:65" s="14" customFormat="1" ht="11.25">
      <c r="B177" s="210"/>
      <c r="C177" s="211"/>
      <c r="D177" s="193" t="s">
        <v>184</v>
      </c>
      <c r="E177" s="212" t="s">
        <v>19</v>
      </c>
      <c r="F177" s="213" t="s">
        <v>931</v>
      </c>
      <c r="G177" s="211"/>
      <c r="H177" s="214">
        <v>0.23400000000000001</v>
      </c>
      <c r="I177" s="215"/>
      <c r="J177" s="211"/>
      <c r="K177" s="211"/>
      <c r="L177" s="216"/>
      <c r="M177" s="217"/>
      <c r="N177" s="218"/>
      <c r="O177" s="218"/>
      <c r="P177" s="218"/>
      <c r="Q177" s="218"/>
      <c r="R177" s="218"/>
      <c r="S177" s="218"/>
      <c r="T177" s="219"/>
      <c r="AT177" s="220" t="s">
        <v>184</v>
      </c>
      <c r="AU177" s="220" t="s">
        <v>82</v>
      </c>
      <c r="AV177" s="14" t="s">
        <v>82</v>
      </c>
      <c r="AW177" s="14" t="s">
        <v>35</v>
      </c>
      <c r="AX177" s="14" t="s">
        <v>73</v>
      </c>
      <c r="AY177" s="220" t="s">
        <v>171</v>
      </c>
    </row>
    <row r="178" spans="1:65" s="15" customFormat="1" ht="11.25">
      <c r="B178" s="221"/>
      <c r="C178" s="222"/>
      <c r="D178" s="193" t="s">
        <v>184</v>
      </c>
      <c r="E178" s="223" t="s">
        <v>19</v>
      </c>
      <c r="F178" s="224" t="s">
        <v>189</v>
      </c>
      <c r="G178" s="222"/>
      <c r="H178" s="225">
        <v>0.23400000000000001</v>
      </c>
      <c r="I178" s="226"/>
      <c r="J178" s="222"/>
      <c r="K178" s="222"/>
      <c r="L178" s="227"/>
      <c r="M178" s="228"/>
      <c r="N178" s="229"/>
      <c r="O178" s="229"/>
      <c r="P178" s="229"/>
      <c r="Q178" s="229"/>
      <c r="R178" s="229"/>
      <c r="S178" s="229"/>
      <c r="T178" s="230"/>
      <c r="AT178" s="231" t="s">
        <v>184</v>
      </c>
      <c r="AU178" s="231" t="s">
        <v>82</v>
      </c>
      <c r="AV178" s="15" t="s">
        <v>178</v>
      </c>
      <c r="AW178" s="15" t="s">
        <v>35</v>
      </c>
      <c r="AX178" s="15" t="s">
        <v>80</v>
      </c>
      <c r="AY178" s="231" t="s">
        <v>171</v>
      </c>
    </row>
    <row r="179" spans="1:65" s="2" customFormat="1" ht="24.2" customHeight="1">
      <c r="A179" s="36"/>
      <c r="B179" s="37"/>
      <c r="C179" s="180" t="s">
        <v>316</v>
      </c>
      <c r="D179" s="180" t="s">
        <v>173</v>
      </c>
      <c r="E179" s="181" t="s">
        <v>932</v>
      </c>
      <c r="F179" s="182" t="s">
        <v>933</v>
      </c>
      <c r="G179" s="183" t="s">
        <v>934</v>
      </c>
      <c r="H179" s="184">
        <v>4</v>
      </c>
      <c r="I179" s="185"/>
      <c r="J179" s="186">
        <f>ROUND(I179*H179,2)</f>
        <v>0</v>
      </c>
      <c r="K179" s="182" t="s">
        <v>839</v>
      </c>
      <c r="L179" s="41"/>
      <c r="M179" s="187" t="s">
        <v>19</v>
      </c>
      <c r="N179" s="188" t="s">
        <v>44</v>
      </c>
      <c r="O179" s="66"/>
      <c r="P179" s="189">
        <f>O179*H179</f>
        <v>0</v>
      </c>
      <c r="Q179" s="189">
        <v>0</v>
      </c>
      <c r="R179" s="189">
        <f>Q179*H179</f>
        <v>0</v>
      </c>
      <c r="S179" s="189">
        <v>0</v>
      </c>
      <c r="T179" s="190">
        <f>S179*H179</f>
        <v>0</v>
      </c>
      <c r="U179" s="36"/>
      <c r="V179" s="36"/>
      <c r="W179" s="36"/>
      <c r="X179" s="36"/>
      <c r="Y179" s="36"/>
      <c r="Z179" s="36"/>
      <c r="AA179" s="36"/>
      <c r="AB179" s="36"/>
      <c r="AC179" s="36"/>
      <c r="AD179" s="36"/>
      <c r="AE179" s="36"/>
      <c r="AR179" s="191" t="s">
        <v>178</v>
      </c>
      <c r="AT179" s="191" t="s">
        <v>173</v>
      </c>
      <c r="AU179" s="191" t="s">
        <v>82</v>
      </c>
      <c r="AY179" s="19" t="s">
        <v>171</v>
      </c>
      <c r="BE179" s="192">
        <f>IF(N179="základní",J179,0)</f>
        <v>0</v>
      </c>
      <c r="BF179" s="192">
        <f>IF(N179="snížená",J179,0)</f>
        <v>0</v>
      </c>
      <c r="BG179" s="192">
        <f>IF(N179="zákl. přenesená",J179,0)</f>
        <v>0</v>
      </c>
      <c r="BH179" s="192">
        <f>IF(N179="sníž. přenesená",J179,0)</f>
        <v>0</v>
      </c>
      <c r="BI179" s="192">
        <f>IF(N179="nulová",J179,0)</f>
        <v>0</v>
      </c>
      <c r="BJ179" s="19" t="s">
        <v>80</v>
      </c>
      <c r="BK179" s="192">
        <f>ROUND(I179*H179,2)</f>
        <v>0</v>
      </c>
      <c r="BL179" s="19" t="s">
        <v>178</v>
      </c>
      <c r="BM179" s="191" t="s">
        <v>935</v>
      </c>
    </row>
    <row r="180" spans="1:65" s="2" customFormat="1" ht="68.25">
      <c r="A180" s="36"/>
      <c r="B180" s="37"/>
      <c r="C180" s="38"/>
      <c r="D180" s="193" t="s">
        <v>180</v>
      </c>
      <c r="E180" s="38"/>
      <c r="F180" s="194" t="s">
        <v>936</v>
      </c>
      <c r="G180" s="38"/>
      <c r="H180" s="38"/>
      <c r="I180" s="195"/>
      <c r="J180" s="38"/>
      <c r="K180" s="38"/>
      <c r="L180" s="41"/>
      <c r="M180" s="196"/>
      <c r="N180" s="197"/>
      <c r="O180" s="66"/>
      <c r="P180" s="66"/>
      <c r="Q180" s="66"/>
      <c r="R180" s="66"/>
      <c r="S180" s="66"/>
      <c r="T180" s="67"/>
      <c r="U180" s="36"/>
      <c r="V180" s="36"/>
      <c r="W180" s="36"/>
      <c r="X180" s="36"/>
      <c r="Y180" s="36"/>
      <c r="Z180" s="36"/>
      <c r="AA180" s="36"/>
      <c r="AB180" s="36"/>
      <c r="AC180" s="36"/>
      <c r="AD180" s="36"/>
      <c r="AE180" s="36"/>
      <c r="AT180" s="19" t="s">
        <v>180</v>
      </c>
      <c r="AU180" s="19" t="s">
        <v>82</v>
      </c>
    </row>
    <row r="181" spans="1:65" s="14" customFormat="1" ht="11.25">
      <c r="B181" s="210"/>
      <c r="C181" s="211"/>
      <c r="D181" s="193" t="s">
        <v>184</v>
      </c>
      <c r="E181" s="212" t="s">
        <v>19</v>
      </c>
      <c r="F181" s="213" t="s">
        <v>918</v>
      </c>
      <c r="G181" s="211"/>
      <c r="H181" s="214">
        <v>4</v>
      </c>
      <c r="I181" s="215"/>
      <c r="J181" s="211"/>
      <c r="K181" s="211"/>
      <c r="L181" s="216"/>
      <c r="M181" s="217"/>
      <c r="N181" s="218"/>
      <c r="O181" s="218"/>
      <c r="P181" s="218"/>
      <c r="Q181" s="218"/>
      <c r="R181" s="218"/>
      <c r="S181" s="218"/>
      <c r="T181" s="219"/>
      <c r="AT181" s="220" t="s">
        <v>184</v>
      </c>
      <c r="AU181" s="220" t="s">
        <v>82</v>
      </c>
      <c r="AV181" s="14" t="s">
        <v>82</v>
      </c>
      <c r="AW181" s="14" t="s">
        <v>35</v>
      </c>
      <c r="AX181" s="14" t="s">
        <v>73</v>
      </c>
      <c r="AY181" s="220" t="s">
        <v>171</v>
      </c>
    </row>
    <row r="182" spans="1:65" s="15" customFormat="1" ht="11.25">
      <c r="B182" s="221"/>
      <c r="C182" s="222"/>
      <c r="D182" s="193" t="s">
        <v>184</v>
      </c>
      <c r="E182" s="223" t="s">
        <v>19</v>
      </c>
      <c r="F182" s="224" t="s">
        <v>189</v>
      </c>
      <c r="G182" s="222"/>
      <c r="H182" s="225">
        <v>4</v>
      </c>
      <c r="I182" s="226"/>
      <c r="J182" s="222"/>
      <c r="K182" s="222"/>
      <c r="L182" s="227"/>
      <c r="M182" s="228"/>
      <c r="N182" s="229"/>
      <c r="O182" s="229"/>
      <c r="P182" s="229"/>
      <c r="Q182" s="229"/>
      <c r="R182" s="229"/>
      <c r="S182" s="229"/>
      <c r="T182" s="230"/>
      <c r="AT182" s="231" t="s">
        <v>184</v>
      </c>
      <c r="AU182" s="231" t="s">
        <v>82</v>
      </c>
      <c r="AV182" s="15" t="s">
        <v>178</v>
      </c>
      <c r="AW182" s="15" t="s">
        <v>35</v>
      </c>
      <c r="AX182" s="15" t="s">
        <v>80</v>
      </c>
      <c r="AY182" s="231" t="s">
        <v>171</v>
      </c>
    </row>
    <row r="183" spans="1:65" s="2" customFormat="1" ht="24.2" customHeight="1">
      <c r="A183" s="36"/>
      <c r="B183" s="37"/>
      <c r="C183" s="180" t="s">
        <v>325</v>
      </c>
      <c r="D183" s="180" t="s">
        <v>173</v>
      </c>
      <c r="E183" s="181" t="s">
        <v>937</v>
      </c>
      <c r="F183" s="182" t="s">
        <v>938</v>
      </c>
      <c r="G183" s="183" t="s">
        <v>606</v>
      </c>
      <c r="H183" s="184">
        <v>280</v>
      </c>
      <c r="I183" s="185"/>
      <c r="J183" s="186">
        <f>ROUND(I183*H183,2)</f>
        <v>0</v>
      </c>
      <c r="K183" s="182" t="s">
        <v>839</v>
      </c>
      <c r="L183" s="41"/>
      <c r="M183" s="187" t="s">
        <v>19</v>
      </c>
      <c r="N183" s="188" t="s">
        <v>44</v>
      </c>
      <c r="O183" s="66"/>
      <c r="P183" s="189">
        <f>O183*H183</f>
        <v>0</v>
      </c>
      <c r="Q183" s="189">
        <v>0</v>
      </c>
      <c r="R183" s="189">
        <f>Q183*H183</f>
        <v>0</v>
      </c>
      <c r="S183" s="189">
        <v>0</v>
      </c>
      <c r="T183" s="190">
        <f>S183*H183</f>
        <v>0</v>
      </c>
      <c r="U183" s="36"/>
      <c r="V183" s="36"/>
      <c r="W183" s="36"/>
      <c r="X183" s="36"/>
      <c r="Y183" s="36"/>
      <c r="Z183" s="36"/>
      <c r="AA183" s="36"/>
      <c r="AB183" s="36"/>
      <c r="AC183" s="36"/>
      <c r="AD183" s="36"/>
      <c r="AE183" s="36"/>
      <c r="AR183" s="191" t="s">
        <v>178</v>
      </c>
      <c r="AT183" s="191" t="s">
        <v>173</v>
      </c>
      <c r="AU183" s="191" t="s">
        <v>82</v>
      </c>
      <c r="AY183" s="19" t="s">
        <v>171</v>
      </c>
      <c r="BE183" s="192">
        <f>IF(N183="základní",J183,0)</f>
        <v>0</v>
      </c>
      <c r="BF183" s="192">
        <f>IF(N183="snížená",J183,0)</f>
        <v>0</v>
      </c>
      <c r="BG183" s="192">
        <f>IF(N183="zákl. přenesená",J183,0)</f>
        <v>0</v>
      </c>
      <c r="BH183" s="192">
        <f>IF(N183="sníž. přenesená",J183,0)</f>
        <v>0</v>
      </c>
      <c r="BI183" s="192">
        <f>IF(N183="nulová",J183,0)</f>
        <v>0</v>
      </c>
      <c r="BJ183" s="19" t="s">
        <v>80</v>
      </c>
      <c r="BK183" s="192">
        <f>ROUND(I183*H183,2)</f>
        <v>0</v>
      </c>
      <c r="BL183" s="19" t="s">
        <v>178</v>
      </c>
      <c r="BM183" s="191" t="s">
        <v>939</v>
      </c>
    </row>
    <row r="184" spans="1:65" s="2" customFormat="1" ht="48.75">
      <c r="A184" s="36"/>
      <c r="B184" s="37"/>
      <c r="C184" s="38"/>
      <c r="D184" s="193" t="s">
        <v>180</v>
      </c>
      <c r="E184" s="38"/>
      <c r="F184" s="194" t="s">
        <v>940</v>
      </c>
      <c r="G184" s="38"/>
      <c r="H184" s="38"/>
      <c r="I184" s="195"/>
      <c r="J184" s="38"/>
      <c r="K184" s="38"/>
      <c r="L184" s="41"/>
      <c r="M184" s="196"/>
      <c r="N184" s="197"/>
      <c r="O184" s="66"/>
      <c r="P184" s="66"/>
      <c r="Q184" s="66"/>
      <c r="R184" s="66"/>
      <c r="S184" s="66"/>
      <c r="T184" s="67"/>
      <c r="U184" s="36"/>
      <c r="V184" s="36"/>
      <c r="W184" s="36"/>
      <c r="X184" s="36"/>
      <c r="Y184" s="36"/>
      <c r="Z184" s="36"/>
      <c r="AA184" s="36"/>
      <c r="AB184" s="36"/>
      <c r="AC184" s="36"/>
      <c r="AD184" s="36"/>
      <c r="AE184" s="36"/>
      <c r="AT184" s="19" t="s">
        <v>180</v>
      </c>
      <c r="AU184" s="19" t="s">
        <v>82</v>
      </c>
    </row>
    <row r="185" spans="1:65" s="13" customFormat="1" ht="11.25">
      <c r="B185" s="200"/>
      <c r="C185" s="201"/>
      <c r="D185" s="193" t="s">
        <v>184</v>
      </c>
      <c r="E185" s="202" t="s">
        <v>19</v>
      </c>
      <c r="F185" s="203" t="s">
        <v>941</v>
      </c>
      <c r="G185" s="201"/>
      <c r="H185" s="202" t="s">
        <v>19</v>
      </c>
      <c r="I185" s="204"/>
      <c r="J185" s="201"/>
      <c r="K185" s="201"/>
      <c r="L185" s="205"/>
      <c r="M185" s="206"/>
      <c r="N185" s="207"/>
      <c r="O185" s="207"/>
      <c r="P185" s="207"/>
      <c r="Q185" s="207"/>
      <c r="R185" s="207"/>
      <c r="S185" s="207"/>
      <c r="T185" s="208"/>
      <c r="AT185" s="209" t="s">
        <v>184</v>
      </c>
      <c r="AU185" s="209" t="s">
        <v>82</v>
      </c>
      <c r="AV185" s="13" t="s">
        <v>80</v>
      </c>
      <c r="AW185" s="13" t="s">
        <v>35</v>
      </c>
      <c r="AX185" s="13" t="s">
        <v>73</v>
      </c>
      <c r="AY185" s="209" t="s">
        <v>171</v>
      </c>
    </row>
    <row r="186" spans="1:65" s="14" customFormat="1" ht="11.25">
      <c r="B186" s="210"/>
      <c r="C186" s="211"/>
      <c r="D186" s="193" t="s">
        <v>184</v>
      </c>
      <c r="E186" s="212" t="s">
        <v>19</v>
      </c>
      <c r="F186" s="213" t="s">
        <v>942</v>
      </c>
      <c r="G186" s="211"/>
      <c r="H186" s="214">
        <v>280</v>
      </c>
      <c r="I186" s="215"/>
      <c r="J186" s="211"/>
      <c r="K186" s="211"/>
      <c r="L186" s="216"/>
      <c r="M186" s="217"/>
      <c r="N186" s="218"/>
      <c r="O186" s="218"/>
      <c r="P186" s="218"/>
      <c r="Q186" s="218"/>
      <c r="R186" s="218"/>
      <c r="S186" s="218"/>
      <c r="T186" s="219"/>
      <c r="AT186" s="220" t="s">
        <v>184</v>
      </c>
      <c r="AU186" s="220" t="s">
        <v>82</v>
      </c>
      <c r="AV186" s="14" t="s">
        <v>82</v>
      </c>
      <c r="AW186" s="14" t="s">
        <v>35</v>
      </c>
      <c r="AX186" s="14" t="s">
        <v>73</v>
      </c>
      <c r="AY186" s="220" t="s">
        <v>171</v>
      </c>
    </row>
    <row r="187" spans="1:65" s="15" customFormat="1" ht="11.25">
      <c r="B187" s="221"/>
      <c r="C187" s="222"/>
      <c r="D187" s="193" t="s">
        <v>184</v>
      </c>
      <c r="E187" s="223" t="s">
        <v>19</v>
      </c>
      <c r="F187" s="224" t="s">
        <v>189</v>
      </c>
      <c r="G187" s="222"/>
      <c r="H187" s="225">
        <v>280</v>
      </c>
      <c r="I187" s="226"/>
      <c r="J187" s="222"/>
      <c r="K187" s="222"/>
      <c r="L187" s="227"/>
      <c r="M187" s="228"/>
      <c r="N187" s="229"/>
      <c r="O187" s="229"/>
      <c r="P187" s="229"/>
      <c r="Q187" s="229"/>
      <c r="R187" s="229"/>
      <c r="S187" s="229"/>
      <c r="T187" s="230"/>
      <c r="AT187" s="231" t="s">
        <v>184</v>
      </c>
      <c r="AU187" s="231" t="s">
        <v>82</v>
      </c>
      <c r="AV187" s="15" t="s">
        <v>178</v>
      </c>
      <c r="AW187" s="15" t="s">
        <v>35</v>
      </c>
      <c r="AX187" s="15" t="s">
        <v>80</v>
      </c>
      <c r="AY187" s="231" t="s">
        <v>171</v>
      </c>
    </row>
    <row r="188" spans="1:65" s="2" customFormat="1" ht="24.2" customHeight="1">
      <c r="A188" s="36"/>
      <c r="B188" s="37"/>
      <c r="C188" s="180" t="s">
        <v>334</v>
      </c>
      <c r="D188" s="180" t="s">
        <v>173</v>
      </c>
      <c r="E188" s="181" t="s">
        <v>943</v>
      </c>
      <c r="F188" s="182" t="s">
        <v>944</v>
      </c>
      <c r="G188" s="183" t="s">
        <v>606</v>
      </c>
      <c r="H188" s="184">
        <v>280</v>
      </c>
      <c r="I188" s="185"/>
      <c r="J188" s="186">
        <f>ROUND(I188*H188,2)</f>
        <v>0</v>
      </c>
      <c r="K188" s="182" t="s">
        <v>839</v>
      </c>
      <c r="L188" s="41"/>
      <c r="M188" s="187" t="s">
        <v>19</v>
      </c>
      <c r="N188" s="188" t="s">
        <v>44</v>
      </c>
      <c r="O188" s="66"/>
      <c r="P188" s="189">
        <f>O188*H188</f>
        <v>0</v>
      </c>
      <c r="Q188" s="189">
        <v>0</v>
      </c>
      <c r="R188" s="189">
        <f>Q188*H188</f>
        <v>0</v>
      </c>
      <c r="S188" s="189">
        <v>0</v>
      </c>
      <c r="T188" s="190">
        <f>S188*H188</f>
        <v>0</v>
      </c>
      <c r="U188" s="36"/>
      <c r="V188" s="36"/>
      <c r="W188" s="36"/>
      <c r="X188" s="36"/>
      <c r="Y188" s="36"/>
      <c r="Z188" s="36"/>
      <c r="AA188" s="36"/>
      <c r="AB188" s="36"/>
      <c r="AC188" s="36"/>
      <c r="AD188" s="36"/>
      <c r="AE188" s="36"/>
      <c r="AR188" s="191" t="s">
        <v>178</v>
      </c>
      <c r="AT188" s="191" t="s">
        <v>173</v>
      </c>
      <c r="AU188" s="191" t="s">
        <v>82</v>
      </c>
      <c r="AY188" s="19" t="s">
        <v>171</v>
      </c>
      <c r="BE188" s="192">
        <f>IF(N188="základní",J188,0)</f>
        <v>0</v>
      </c>
      <c r="BF188" s="192">
        <f>IF(N188="snížená",J188,0)</f>
        <v>0</v>
      </c>
      <c r="BG188" s="192">
        <f>IF(N188="zákl. přenesená",J188,0)</f>
        <v>0</v>
      </c>
      <c r="BH188" s="192">
        <f>IF(N188="sníž. přenesená",J188,0)</f>
        <v>0</v>
      </c>
      <c r="BI188" s="192">
        <f>IF(N188="nulová",J188,0)</f>
        <v>0</v>
      </c>
      <c r="BJ188" s="19" t="s">
        <v>80</v>
      </c>
      <c r="BK188" s="192">
        <f>ROUND(I188*H188,2)</f>
        <v>0</v>
      </c>
      <c r="BL188" s="19" t="s">
        <v>178</v>
      </c>
      <c r="BM188" s="191" t="s">
        <v>945</v>
      </c>
    </row>
    <row r="189" spans="1:65" s="2" customFormat="1" ht="58.5">
      <c r="A189" s="36"/>
      <c r="B189" s="37"/>
      <c r="C189" s="38"/>
      <c r="D189" s="193" t="s">
        <v>180</v>
      </c>
      <c r="E189" s="38"/>
      <c r="F189" s="194" t="s">
        <v>946</v>
      </c>
      <c r="G189" s="38"/>
      <c r="H189" s="38"/>
      <c r="I189" s="195"/>
      <c r="J189" s="38"/>
      <c r="K189" s="38"/>
      <c r="L189" s="41"/>
      <c r="M189" s="196"/>
      <c r="N189" s="197"/>
      <c r="O189" s="66"/>
      <c r="P189" s="66"/>
      <c r="Q189" s="66"/>
      <c r="R189" s="66"/>
      <c r="S189" s="66"/>
      <c r="T189" s="67"/>
      <c r="U189" s="36"/>
      <c r="V189" s="36"/>
      <c r="W189" s="36"/>
      <c r="X189" s="36"/>
      <c r="Y189" s="36"/>
      <c r="Z189" s="36"/>
      <c r="AA189" s="36"/>
      <c r="AB189" s="36"/>
      <c r="AC189" s="36"/>
      <c r="AD189" s="36"/>
      <c r="AE189" s="36"/>
      <c r="AT189" s="19" t="s">
        <v>180</v>
      </c>
      <c r="AU189" s="19" t="s">
        <v>82</v>
      </c>
    </row>
    <row r="190" spans="1:65" s="13" customFormat="1" ht="11.25">
      <c r="B190" s="200"/>
      <c r="C190" s="201"/>
      <c r="D190" s="193" t="s">
        <v>184</v>
      </c>
      <c r="E190" s="202" t="s">
        <v>19</v>
      </c>
      <c r="F190" s="203" t="s">
        <v>941</v>
      </c>
      <c r="G190" s="201"/>
      <c r="H190" s="202" t="s">
        <v>19</v>
      </c>
      <c r="I190" s="204"/>
      <c r="J190" s="201"/>
      <c r="K190" s="201"/>
      <c r="L190" s="205"/>
      <c r="M190" s="206"/>
      <c r="N190" s="207"/>
      <c r="O190" s="207"/>
      <c r="P190" s="207"/>
      <c r="Q190" s="207"/>
      <c r="R190" s="207"/>
      <c r="S190" s="207"/>
      <c r="T190" s="208"/>
      <c r="AT190" s="209" t="s">
        <v>184</v>
      </c>
      <c r="AU190" s="209" t="s">
        <v>82</v>
      </c>
      <c r="AV190" s="13" t="s">
        <v>80</v>
      </c>
      <c r="AW190" s="13" t="s">
        <v>35</v>
      </c>
      <c r="AX190" s="13" t="s">
        <v>73</v>
      </c>
      <c r="AY190" s="209" t="s">
        <v>171</v>
      </c>
    </row>
    <row r="191" spans="1:65" s="14" customFormat="1" ht="11.25">
      <c r="B191" s="210"/>
      <c r="C191" s="211"/>
      <c r="D191" s="193" t="s">
        <v>184</v>
      </c>
      <c r="E191" s="212" t="s">
        <v>19</v>
      </c>
      <c r="F191" s="213" t="s">
        <v>942</v>
      </c>
      <c r="G191" s="211"/>
      <c r="H191" s="214">
        <v>280</v>
      </c>
      <c r="I191" s="215"/>
      <c r="J191" s="211"/>
      <c r="K191" s="211"/>
      <c r="L191" s="216"/>
      <c r="M191" s="217"/>
      <c r="N191" s="218"/>
      <c r="O191" s="218"/>
      <c r="P191" s="218"/>
      <c r="Q191" s="218"/>
      <c r="R191" s="218"/>
      <c r="S191" s="218"/>
      <c r="T191" s="219"/>
      <c r="AT191" s="220" t="s">
        <v>184</v>
      </c>
      <c r="AU191" s="220" t="s">
        <v>82</v>
      </c>
      <c r="AV191" s="14" t="s">
        <v>82</v>
      </c>
      <c r="AW191" s="14" t="s">
        <v>35</v>
      </c>
      <c r="AX191" s="14" t="s">
        <v>73</v>
      </c>
      <c r="AY191" s="220" t="s">
        <v>171</v>
      </c>
    </row>
    <row r="192" spans="1:65" s="15" customFormat="1" ht="11.25">
      <c r="B192" s="221"/>
      <c r="C192" s="222"/>
      <c r="D192" s="193" t="s">
        <v>184</v>
      </c>
      <c r="E192" s="223" t="s">
        <v>19</v>
      </c>
      <c r="F192" s="224" t="s">
        <v>189</v>
      </c>
      <c r="G192" s="222"/>
      <c r="H192" s="225">
        <v>280</v>
      </c>
      <c r="I192" s="226"/>
      <c r="J192" s="222"/>
      <c r="K192" s="222"/>
      <c r="L192" s="227"/>
      <c r="M192" s="228"/>
      <c r="N192" s="229"/>
      <c r="O192" s="229"/>
      <c r="P192" s="229"/>
      <c r="Q192" s="229"/>
      <c r="R192" s="229"/>
      <c r="S192" s="229"/>
      <c r="T192" s="230"/>
      <c r="AT192" s="231" t="s">
        <v>184</v>
      </c>
      <c r="AU192" s="231" t="s">
        <v>82</v>
      </c>
      <c r="AV192" s="15" t="s">
        <v>178</v>
      </c>
      <c r="AW192" s="15" t="s">
        <v>35</v>
      </c>
      <c r="AX192" s="15" t="s">
        <v>80</v>
      </c>
      <c r="AY192" s="231" t="s">
        <v>171</v>
      </c>
    </row>
    <row r="193" spans="1:65" s="12" customFormat="1" ht="25.9" customHeight="1">
      <c r="B193" s="164"/>
      <c r="C193" s="165"/>
      <c r="D193" s="166" t="s">
        <v>72</v>
      </c>
      <c r="E193" s="167" t="s">
        <v>947</v>
      </c>
      <c r="F193" s="167" t="s">
        <v>948</v>
      </c>
      <c r="G193" s="165"/>
      <c r="H193" s="165"/>
      <c r="I193" s="168"/>
      <c r="J193" s="169">
        <f>BK193</f>
        <v>0</v>
      </c>
      <c r="K193" s="165"/>
      <c r="L193" s="170"/>
      <c r="M193" s="171"/>
      <c r="N193" s="172"/>
      <c r="O193" s="172"/>
      <c r="P193" s="173">
        <f>SUM(P194:P248)</f>
        <v>0</v>
      </c>
      <c r="Q193" s="172"/>
      <c r="R193" s="173">
        <f>SUM(R194:R248)</f>
        <v>0</v>
      </c>
      <c r="S193" s="172"/>
      <c r="T193" s="174">
        <f>SUM(T194:T248)</f>
        <v>0</v>
      </c>
      <c r="AR193" s="175" t="s">
        <v>178</v>
      </c>
      <c r="AT193" s="176" t="s">
        <v>72</v>
      </c>
      <c r="AU193" s="176" t="s">
        <v>73</v>
      </c>
      <c r="AY193" s="175" t="s">
        <v>171</v>
      </c>
      <c r="BK193" s="177">
        <f>SUM(BK194:BK248)</f>
        <v>0</v>
      </c>
    </row>
    <row r="194" spans="1:65" s="2" customFormat="1" ht="37.9" customHeight="1">
      <c r="A194" s="36"/>
      <c r="B194" s="37"/>
      <c r="C194" s="180" t="s">
        <v>7</v>
      </c>
      <c r="D194" s="180" t="s">
        <v>173</v>
      </c>
      <c r="E194" s="181" t="s">
        <v>949</v>
      </c>
      <c r="F194" s="182" t="s">
        <v>950</v>
      </c>
      <c r="G194" s="183" t="s">
        <v>252</v>
      </c>
      <c r="H194" s="184">
        <v>40.799999999999997</v>
      </c>
      <c r="I194" s="185"/>
      <c r="J194" s="186">
        <f>ROUND(I194*H194,2)</f>
        <v>0</v>
      </c>
      <c r="K194" s="182" t="s">
        <v>839</v>
      </c>
      <c r="L194" s="41"/>
      <c r="M194" s="187" t="s">
        <v>19</v>
      </c>
      <c r="N194" s="188" t="s">
        <v>44</v>
      </c>
      <c r="O194" s="66"/>
      <c r="P194" s="189">
        <f>O194*H194</f>
        <v>0</v>
      </c>
      <c r="Q194" s="189">
        <v>0</v>
      </c>
      <c r="R194" s="189">
        <f>Q194*H194</f>
        <v>0</v>
      </c>
      <c r="S194" s="189">
        <v>0</v>
      </c>
      <c r="T194" s="190">
        <f>S194*H194</f>
        <v>0</v>
      </c>
      <c r="U194" s="36"/>
      <c r="V194" s="36"/>
      <c r="W194" s="36"/>
      <c r="X194" s="36"/>
      <c r="Y194" s="36"/>
      <c r="Z194" s="36"/>
      <c r="AA194" s="36"/>
      <c r="AB194" s="36"/>
      <c r="AC194" s="36"/>
      <c r="AD194" s="36"/>
      <c r="AE194" s="36"/>
      <c r="AR194" s="191" t="s">
        <v>951</v>
      </c>
      <c r="AT194" s="191" t="s">
        <v>173</v>
      </c>
      <c r="AU194" s="191" t="s">
        <v>80</v>
      </c>
      <c r="AY194" s="19" t="s">
        <v>171</v>
      </c>
      <c r="BE194" s="192">
        <f>IF(N194="základní",J194,0)</f>
        <v>0</v>
      </c>
      <c r="BF194" s="192">
        <f>IF(N194="snížená",J194,0)</f>
        <v>0</v>
      </c>
      <c r="BG194" s="192">
        <f>IF(N194="zákl. přenesená",J194,0)</f>
        <v>0</v>
      </c>
      <c r="BH194" s="192">
        <f>IF(N194="sníž. přenesená",J194,0)</f>
        <v>0</v>
      </c>
      <c r="BI194" s="192">
        <f>IF(N194="nulová",J194,0)</f>
        <v>0</v>
      </c>
      <c r="BJ194" s="19" t="s">
        <v>80</v>
      </c>
      <c r="BK194" s="192">
        <f>ROUND(I194*H194,2)</f>
        <v>0</v>
      </c>
      <c r="BL194" s="19" t="s">
        <v>951</v>
      </c>
      <c r="BM194" s="191" t="s">
        <v>952</v>
      </c>
    </row>
    <row r="195" spans="1:65" s="2" customFormat="1" ht="68.25">
      <c r="A195" s="36"/>
      <c r="B195" s="37"/>
      <c r="C195" s="38"/>
      <c r="D195" s="193" t="s">
        <v>180</v>
      </c>
      <c r="E195" s="38"/>
      <c r="F195" s="194" t="s">
        <v>953</v>
      </c>
      <c r="G195" s="38"/>
      <c r="H195" s="38"/>
      <c r="I195" s="195"/>
      <c r="J195" s="38"/>
      <c r="K195" s="38"/>
      <c r="L195" s="41"/>
      <c r="M195" s="196"/>
      <c r="N195" s="197"/>
      <c r="O195" s="66"/>
      <c r="P195" s="66"/>
      <c r="Q195" s="66"/>
      <c r="R195" s="66"/>
      <c r="S195" s="66"/>
      <c r="T195" s="67"/>
      <c r="U195" s="36"/>
      <c r="V195" s="36"/>
      <c r="W195" s="36"/>
      <c r="X195" s="36"/>
      <c r="Y195" s="36"/>
      <c r="Z195" s="36"/>
      <c r="AA195" s="36"/>
      <c r="AB195" s="36"/>
      <c r="AC195" s="36"/>
      <c r="AD195" s="36"/>
      <c r="AE195" s="36"/>
      <c r="AT195" s="19" t="s">
        <v>180</v>
      </c>
      <c r="AU195" s="19" t="s">
        <v>80</v>
      </c>
    </row>
    <row r="196" spans="1:65" s="13" customFormat="1" ht="11.25">
      <c r="B196" s="200"/>
      <c r="C196" s="201"/>
      <c r="D196" s="193" t="s">
        <v>184</v>
      </c>
      <c r="E196" s="202" t="s">
        <v>19</v>
      </c>
      <c r="F196" s="203" t="s">
        <v>954</v>
      </c>
      <c r="G196" s="201"/>
      <c r="H196" s="202" t="s">
        <v>19</v>
      </c>
      <c r="I196" s="204"/>
      <c r="J196" s="201"/>
      <c r="K196" s="201"/>
      <c r="L196" s="205"/>
      <c r="M196" s="206"/>
      <c r="N196" s="207"/>
      <c r="O196" s="207"/>
      <c r="P196" s="207"/>
      <c r="Q196" s="207"/>
      <c r="R196" s="207"/>
      <c r="S196" s="207"/>
      <c r="T196" s="208"/>
      <c r="AT196" s="209" t="s">
        <v>184</v>
      </c>
      <c r="AU196" s="209" t="s">
        <v>80</v>
      </c>
      <c r="AV196" s="13" t="s">
        <v>80</v>
      </c>
      <c r="AW196" s="13" t="s">
        <v>35</v>
      </c>
      <c r="AX196" s="13" t="s">
        <v>73</v>
      </c>
      <c r="AY196" s="209" t="s">
        <v>171</v>
      </c>
    </row>
    <row r="197" spans="1:65" s="13" customFormat="1" ht="22.5">
      <c r="B197" s="200"/>
      <c r="C197" s="201"/>
      <c r="D197" s="193" t="s">
        <v>184</v>
      </c>
      <c r="E197" s="202" t="s">
        <v>19</v>
      </c>
      <c r="F197" s="203" t="s">
        <v>955</v>
      </c>
      <c r="G197" s="201"/>
      <c r="H197" s="202" t="s">
        <v>19</v>
      </c>
      <c r="I197" s="204"/>
      <c r="J197" s="201"/>
      <c r="K197" s="201"/>
      <c r="L197" s="205"/>
      <c r="M197" s="206"/>
      <c r="N197" s="207"/>
      <c r="O197" s="207"/>
      <c r="P197" s="207"/>
      <c r="Q197" s="207"/>
      <c r="R197" s="207"/>
      <c r="S197" s="207"/>
      <c r="T197" s="208"/>
      <c r="AT197" s="209" t="s">
        <v>184</v>
      </c>
      <c r="AU197" s="209" t="s">
        <v>80</v>
      </c>
      <c r="AV197" s="13" t="s">
        <v>80</v>
      </c>
      <c r="AW197" s="13" t="s">
        <v>35</v>
      </c>
      <c r="AX197" s="13" t="s">
        <v>73</v>
      </c>
      <c r="AY197" s="209" t="s">
        <v>171</v>
      </c>
    </row>
    <row r="198" spans="1:65" s="14" customFormat="1" ht="11.25">
      <c r="B198" s="210"/>
      <c r="C198" s="211"/>
      <c r="D198" s="193" t="s">
        <v>184</v>
      </c>
      <c r="E198" s="212" t="s">
        <v>19</v>
      </c>
      <c r="F198" s="213" t="s">
        <v>956</v>
      </c>
      <c r="G198" s="211"/>
      <c r="H198" s="214">
        <v>40.799999999999997</v>
      </c>
      <c r="I198" s="215"/>
      <c r="J198" s="211"/>
      <c r="K198" s="211"/>
      <c r="L198" s="216"/>
      <c r="M198" s="217"/>
      <c r="N198" s="218"/>
      <c r="O198" s="218"/>
      <c r="P198" s="218"/>
      <c r="Q198" s="218"/>
      <c r="R198" s="218"/>
      <c r="S198" s="218"/>
      <c r="T198" s="219"/>
      <c r="AT198" s="220" t="s">
        <v>184</v>
      </c>
      <c r="AU198" s="220" t="s">
        <v>80</v>
      </c>
      <c r="AV198" s="14" t="s">
        <v>82</v>
      </c>
      <c r="AW198" s="14" t="s">
        <v>35</v>
      </c>
      <c r="AX198" s="14" t="s">
        <v>73</v>
      </c>
      <c r="AY198" s="220" t="s">
        <v>171</v>
      </c>
    </row>
    <row r="199" spans="1:65" s="15" customFormat="1" ht="11.25">
      <c r="B199" s="221"/>
      <c r="C199" s="222"/>
      <c r="D199" s="193" t="s">
        <v>184</v>
      </c>
      <c r="E199" s="223" t="s">
        <v>19</v>
      </c>
      <c r="F199" s="224" t="s">
        <v>189</v>
      </c>
      <c r="G199" s="222"/>
      <c r="H199" s="225">
        <v>40.799999999999997</v>
      </c>
      <c r="I199" s="226"/>
      <c r="J199" s="222"/>
      <c r="K199" s="222"/>
      <c r="L199" s="227"/>
      <c r="M199" s="228"/>
      <c r="N199" s="229"/>
      <c r="O199" s="229"/>
      <c r="P199" s="229"/>
      <c r="Q199" s="229"/>
      <c r="R199" s="229"/>
      <c r="S199" s="229"/>
      <c r="T199" s="230"/>
      <c r="AT199" s="231" t="s">
        <v>184</v>
      </c>
      <c r="AU199" s="231" t="s">
        <v>80</v>
      </c>
      <c r="AV199" s="15" t="s">
        <v>178</v>
      </c>
      <c r="AW199" s="15" t="s">
        <v>35</v>
      </c>
      <c r="AX199" s="15" t="s">
        <v>80</v>
      </c>
      <c r="AY199" s="231" t="s">
        <v>171</v>
      </c>
    </row>
    <row r="200" spans="1:65" s="2" customFormat="1" ht="37.9" customHeight="1">
      <c r="A200" s="36"/>
      <c r="B200" s="37"/>
      <c r="C200" s="180" t="s">
        <v>351</v>
      </c>
      <c r="D200" s="180" t="s">
        <v>173</v>
      </c>
      <c r="E200" s="181" t="s">
        <v>957</v>
      </c>
      <c r="F200" s="182" t="s">
        <v>958</v>
      </c>
      <c r="G200" s="183" t="s">
        <v>252</v>
      </c>
      <c r="H200" s="184">
        <v>33.159999999999997</v>
      </c>
      <c r="I200" s="185"/>
      <c r="J200" s="186">
        <f>ROUND(I200*H200,2)</f>
        <v>0</v>
      </c>
      <c r="K200" s="182" t="s">
        <v>839</v>
      </c>
      <c r="L200" s="41"/>
      <c r="M200" s="187" t="s">
        <v>19</v>
      </c>
      <c r="N200" s="188" t="s">
        <v>44</v>
      </c>
      <c r="O200" s="66"/>
      <c r="P200" s="189">
        <f>O200*H200</f>
        <v>0</v>
      </c>
      <c r="Q200" s="189">
        <v>0</v>
      </c>
      <c r="R200" s="189">
        <f>Q200*H200</f>
        <v>0</v>
      </c>
      <c r="S200" s="189">
        <v>0</v>
      </c>
      <c r="T200" s="190">
        <f>S200*H200</f>
        <v>0</v>
      </c>
      <c r="U200" s="36"/>
      <c r="V200" s="36"/>
      <c r="W200" s="36"/>
      <c r="X200" s="36"/>
      <c r="Y200" s="36"/>
      <c r="Z200" s="36"/>
      <c r="AA200" s="36"/>
      <c r="AB200" s="36"/>
      <c r="AC200" s="36"/>
      <c r="AD200" s="36"/>
      <c r="AE200" s="36"/>
      <c r="AR200" s="191" t="s">
        <v>959</v>
      </c>
      <c r="AT200" s="191" t="s">
        <v>173</v>
      </c>
      <c r="AU200" s="191" t="s">
        <v>80</v>
      </c>
      <c r="AY200" s="19" t="s">
        <v>171</v>
      </c>
      <c r="BE200" s="192">
        <f>IF(N200="základní",J200,0)</f>
        <v>0</v>
      </c>
      <c r="BF200" s="192">
        <f>IF(N200="snížená",J200,0)</f>
        <v>0</v>
      </c>
      <c r="BG200" s="192">
        <f>IF(N200="zákl. přenesená",J200,0)</f>
        <v>0</v>
      </c>
      <c r="BH200" s="192">
        <f>IF(N200="sníž. přenesená",J200,0)</f>
        <v>0</v>
      </c>
      <c r="BI200" s="192">
        <f>IF(N200="nulová",J200,0)</f>
        <v>0</v>
      </c>
      <c r="BJ200" s="19" t="s">
        <v>80</v>
      </c>
      <c r="BK200" s="192">
        <f>ROUND(I200*H200,2)</f>
        <v>0</v>
      </c>
      <c r="BL200" s="19" t="s">
        <v>959</v>
      </c>
      <c r="BM200" s="191" t="s">
        <v>960</v>
      </c>
    </row>
    <row r="201" spans="1:65" s="2" customFormat="1" ht="97.5">
      <c r="A201" s="36"/>
      <c r="B201" s="37"/>
      <c r="C201" s="38"/>
      <c r="D201" s="193" t="s">
        <v>180</v>
      </c>
      <c r="E201" s="38"/>
      <c r="F201" s="194" t="s">
        <v>961</v>
      </c>
      <c r="G201" s="38"/>
      <c r="H201" s="38"/>
      <c r="I201" s="195"/>
      <c r="J201" s="38"/>
      <c r="K201" s="38"/>
      <c r="L201" s="41"/>
      <c r="M201" s="196"/>
      <c r="N201" s="197"/>
      <c r="O201" s="66"/>
      <c r="P201" s="66"/>
      <c r="Q201" s="66"/>
      <c r="R201" s="66"/>
      <c r="S201" s="66"/>
      <c r="T201" s="67"/>
      <c r="U201" s="36"/>
      <c r="V201" s="36"/>
      <c r="W201" s="36"/>
      <c r="X201" s="36"/>
      <c r="Y201" s="36"/>
      <c r="Z201" s="36"/>
      <c r="AA201" s="36"/>
      <c r="AB201" s="36"/>
      <c r="AC201" s="36"/>
      <c r="AD201" s="36"/>
      <c r="AE201" s="36"/>
      <c r="AT201" s="19" t="s">
        <v>180</v>
      </c>
      <c r="AU201" s="19" t="s">
        <v>80</v>
      </c>
    </row>
    <row r="202" spans="1:65" s="13" customFormat="1" ht="11.25">
      <c r="B202" s="200"/>
      <c r="C202" s="201"/>
      <c r="D202" s="193" t="s">
        <v>184</v>
      </c>
      <c r="E202" s="202" t="s">
        <v>19</v>
      </c>
      <c r="F202" s="203" t="s">
        <v>962</v>
      </c>
      <c r="G202" s="201"/>
      <c r="H202" s="202" t="s">
        <v>19</v>
      </c>
      <c r="I202" s="204"/>
      <c r="J202" s="201"/>
      <c r="K202" s="201"/>
      <c r="L202" s="205"/>
      <c r="M202" s="206"/>
      <c r="N202" s="207"/>
      <c r="O202" s="207"/>
      <c r="P202" s="207"/>
      <c r="Q202" s="207"/>
      <c r="R202" s="207"/>
      <c r="S202" s="207"/>
      <c r="T202" s="208"/>
      <c r="AT202" s="209" t="s">
        <v>184</v>
      </c>
      <c r="AU202" s="209" t="s">
        <v>80</v>
      </c>
      <c r="AV202" s="13" t="s">
        <v>80</v>
      </c>
      <c r="AW202" s="13" t="s">
        <v>35</v>
      </c>
      <c r="AX202" s="13" t="s">
        <v>73</v>
      </c>
      <c r="AY202" s="209" t="s">
        <v>171</v>
      </c>
    </row>
    <row r="203" spans="1:65" s="14" customFormat="1" ht="11.25">
      <c r="B203" s="210"/>
      <c r="C203" s="211"/>
      <c r="D203" s="193" t="s">
        <v>184</v>
      </c>
      <c r="E203" s="212" t="s">
        <v>19</v>
      </c>
      <c r="F203" s="213" t="s">
        <v>963</v>
      </c>
      <c r="G203" s="211"/>
      <c r="H203" s="214">
        <v>30.6</v>
      </c>
      <c r="I203" s="215"/>
      <c r="J203" s="211"/>
      <c r="K203" s="211"/>
      <c r="L203" s="216"/>
      <c r="M203" s="217"/>
      <c r="N203" s="218"/>
      <c r="O203" s="218"/>
      <c r="P203" s="218"/>
      <c r="Q203" s="218"/>
      <c r="R203" s="218"/>
      <c r="S203" s="218"/>
      <c r="T203" s="219"/>
      <c r="AT203" s="220" t="s">
        <v>184</v>
      </c>
      <c r="AU203" s="220" t="s">
        <v>80</v>
      </c>
      <c r="AV203" s="14" t="s">
        <v>82</v>
      </c>
      <c r="AW203" s="14" t="s">
        <v>35</v>
      </c>
      <c r="AX203" s="14" t="s">
        <v>73</v>
      </c>
      <c r="AY203" s="220" t="s">
        <v>171</v>
      </c>
    </row>
    <row r="204" spans="1:65" s="13" customFormat="1" ht="11.25">
      <c r="B204" s="200"/>
      <c r="C204" s="201"/>
      <c r="D204" s="193" t="s">
        <v>184</v>
      </c>
      <c r="E204" s="202" t="s">
        <v>19</v>
      </c>
      <c r="F204" s="203" t="s">
        <v>964</v>
      </c>
      <c r="G204" s="201"/>
      <c r="H204" s="202" t="s">
        <v>19</v>
      </c>
      <c r="I204" s="204"/>
      <c r="J204" s="201"/>
      <c r="K204" s="201"/>
      <c r="L204" s="205"/>
      <c r="M204" s="206"/>
      <c r="N204" s="207"/>
      <c r="O204" s="207"/>
      <c r="P204" s="207"/>
      <c r="Q204" s="207"/>
      <c r="R204" s="207"/>
      <c r="S204" s="207"/>
      <c r="T204" s="208"/>
      <c r="AT204" s="209" t="s">
        <v>184</v>
      </c>
      <c r="AU204" s="209" t="s">
        <v>80</v>
      </c>
      <c r="AV204" s="13" t="s">
        <v>80</v>
      </c>
      <c r="AW204" s="13" t="s">
        <v>35</v>
      </c>
      <c r="AX204" s="13" t="s">
        <v>73</v>
      </c>
      <c r="AY204" s="209" t="s">
        <v>171</v>
      </c>
    </row>
    <row r="205" spans="1:65" s="14" customFormat="1" ht="11.25">
      <c r="B205" s="210"/>
      <c r="C205" s="211"/>
      <c r="D205" s="193" t="s">
        <v>184</v>
      </c>
      <c r="E205" s="212" t="s">
        <v>19</v>
      </c>
      <c r="F205" s="213" t="s">
        <v>965</v>
      </c>
      <c r="G205" s="211"/>
      <c r="H205" s="214">
        <v>2.56</v>
      </c>
      <c r="I205" s="215"/>
      <c r="J205" s="211"/>
      <c r="K205" s="211"/>
      <c r="L205" s="216"/>
      <c r="M205" s="217"/>
      <c r="N205" s="218"/>
      <c r="O205" s="218"/>
      <c r="P205" s="218"/>
      <c r="Q205" s="218"/>
      <c r="R205" s="218"/>
      <c r="S205" s="218"/>
      <c r="T205" s="219"/>
      <c r="AT205" s="220" t="s">
        <v>184</v>
      </c>
      <c r="AU205" s="220" t="s">
        <v>80</v>
      </c>
      <c r="AV205" s="14" t="s">
        <v>82</v>
      </c>
      <c r="AW205" s="14" t="s">
        <v>35</v>
      </c>
      <c r="AX205" s="14" t="s">
        <v>73</v>
      </c>
      <c r="AY205" s="220" t="s">
        <v>171</v>
      </c>
    </row>
    <row r="206" spans="1:65" s="15" customFormat="1" ht="11.25">
      <c r="B206" s="221"/>
      <c r="C206" s="222"/>
      <c r="D206" s="193" t="s">
        <v>184</v>
      </c>
      <c r="E206" s="223" t="s">
        <v>19</v>
      </c>
      <c r="F206" s="224" t="s">
        <v>189</v>
      </c>
      <c r="G206" s="222"/>
      <c r="H206" s="225">
        <v>33.159999999999997</v>
      </c>
      <c r="I206" s="226"/>
      <c r="J206" s="222"/>
      <c r="K206" s="222"/>
      <c r="L206" s="227"/>
      <c r="M206" s="228"/>
      <c r="N206" s="229"/>
      <c r="O206" s="229"/>
      <c r="P206" s="229"/>
      <c r="Q206" s="229"/>
      <c r="R206" s="229"/>
      <c r="S206" s="229"/>
      <c r="T206" s="230"/>
      <c r="AT206" s="231" t="s">
        <v>184</v>
      </c>
      <c r="AU206" s="231" t="s">
        <v>80</v>
      </c>
      <c r="AV206" s="15" t="s">
        <v>178</v>
      </c>
      <c r="AW206" s="15" t="s">
        <v>35</v>
      </c>
      <c r="AX206" s="15" t="s">
        <v>80</v>
      </c>
      <c r="AY206" s="231" t="s">
        <v>171</v>
      </c>
    </row>
    <row r="207" spans="1:65" s="2" customFormat="1" ht="21.75" customHeight="1">
      <c r="A207" s="36"/>
      <c r="B207" s="37"/>
      <c r="C207" s="180" t="s">
        <v>358</v>
      </c>
      <c r="D207" s="180" t="s">
        <v>173</v>
      </c>
      <c r="E207" s="181" t="s">
        <v>966</v>
      </c>
      <c r="F207" s="182" t="s">
        <v>967</v>
      </c>
      <c r="G207" s="183" t="s">
        <v>252</v>
      </c>
      <c r="H207" s="184">
        <v>114.76</v>
      </c>
      <c r="I207" s="185"/>
      <c r="J207" s="186">
        <f>ROUND(I207*H207,2)</f>
        <v>0</v>
      </c>
      <c r="K207" s="182" t="s">
        <v>839</v>
      </c>
      <c r="L207" s="41"/>
      <c r="M207" s="187" t="s">
        <v>19</v>
      </c>
      <c r="N207" s="188" t="s">
        <v>44</v>
      </c>
      <c r="O207" s="66"/>
      <c r="P207" s="189">
        <f>O207*H207</f>
        <v>0</v>
      </c>
      <c r="Q207" s="189">
        <v>0</v>
      </c>
      <c r="R207" s="189">
        <f>Q207*H207</f>
        <v>0</v>
      </c>
      <c r="S207" s="189">
        <v>0</v>
      </c>
      <c r="T207" s="190">
        <f>S207*H207</f>
        <v>0</v>
      </c>
      <c r="U207" s="36"/>
      <c r="V207" s="36"/>
      <c r="W207" s="36"/>
      <c r="X207" s="36"/>
      <c r="Y207" s="36"/>
      <c r="Z207" s="36"/>
      <c r="AA207" s="36"/>
      <c r="AB207" s="36"/>
      <c r="AC207" s="36"/>
      <c r="AD207" s="36"/>
      <c r="AE207" s="36"/>
      <c r="AR207" s="191" t="s">
        <v>951</v>
      </c>
      <c r="AT207" s="191" t="s">
        <v>173</v>
      </c>
      <c r="AU207" s="191" t="s">
        <v>80</v>
      </c>
      <c r="AY207" s="19" t="s">
        <v>171</v>
      </c>
      <c r="BE207" s="192">
        <f>IF(N207="základní",J207,0)</f>
        <v>0</v>
      </c>
      <c r="BF207" s="192">
        <f>IF(N207="snížená",J207,0)</f>
        <v>0</v>
      </c>
      <c r="BG207" s="192">
        <f>IF(N207="zákl. přenesená",J207,0)</f>
        <v>0</v>
      </c>
      <c r="BH207" s="192">
        <f>IF(N207="sníž. přenesená",J207,0)</f>
        <v>0</v>
      </c>
      <c r="BI207" s="192">
        <f>IF(N207="nulová",J207,0)</f>
        <v>0</v>
      </c>
      <c r="BJ207" s="19" t="s">
        <v>80</v>
      </c>
      <c r="BK207" s="192">
        <f>ROUND(I207*H207,2)</f>
        <v>0</v>
      </c>
      <c r="BL207" s="19" t="s">
        <v>951</v>
      </c>
      <c r="BM207" s="191" t="s">
        <v>968</v>
      </c>
    </row>
    <row r="208" spans="1:65" s="2" customFormat="1" ht="48.75">
      <c r="A208" s="36"/>
      <c r="B208" s="37"/>
      <c r="C208" s="38"/>
      <c r="D208" s="193" t="s">
        <v>180</v>
      </c>
      <c r="E208" s="38"/>
      <c r="F208" s="194" t="s">
        <v>969</v>
      </c>
      <c r="G208" s="38"/>
      <c r="H208" s="38"/>
      <c r="I208" s="195"/>
      <c r="J208" s="38"/>
      <c r="K208" s="38"/>
      <c r="L208" s="41"/>
      <c r="M208" s="196"/>
      <c r="N208" s="197"/>
      <c r="O208" s="66"/>
      <c r="P208" s="66"/>
      <c r="Q208" s="66"/>
      <c r="R208" s="66"/>
      <c r="S208" s="66"/>
      <c r="T208" s="67"/>
      <c r="U208" s="36"/>
      <c r="V208" s="36"/>
      <c r="W208" s="36"/>
      <c r="X208" s="36"/>
      <c r="Y208" s="36"/>
      <c r="Z208" s="36"/>
      <c r="AA208" s="36"/>
      <c r="AB208" s="36"/>
      <c r="AC208" s="36"/>
      <c r="AD208" s="36"/>
      <c r="AE208" s="36"/>
      <c r="AT208" s="19" t="s">
        <v>180</v>
      </c>
      <c r="AU208" s="19" t="s">
        <v>80</v>
      </c>
    </row>
    <row r="209" spans="1:65" s="13" customFormat="1" ht="11.25">
      <c r="B209" s="200"/>
      <c r="C209" s="201"/>
      <c r="D209" s="193" t="s">
        <v>184</v>
      </c>
      <c r="E209" s="202" t="s">
        <v>19</v>
      </c>
      <c r="F209" s="203" t="s">
        <v>970</v>
      </c>
      <c r="G209" s="201"/>
      <c r="H209" s="202" t="s">
        <v>19</v>
      </c>
      <c r="I209" s="204"/>
      <c r="J209" s="201"/>
      <c r="K209" s="201"/>
      <c r="L209" s="205"/>
      <c r="M209" s="206"/>
      <c r="N209" s="207"/>
      <c r="O209" s="207"/>
      <c r="P209" s="207"/>
      <c r="Q209" s="207"/>
      <c r="R209" s="207"/>
      <c r="S209" s="207"/>
      <c r="T209" s="208"/>
      <c r="AT209" s="209" t="s">
        <v>184</v>
      </c>
      <c r="AU209" s="209" t="s">
        <v>80</v>
      </c>
      <c r="AV209" s="13" t="s">
        <v>80</v>
      </c>
      <c r="AW209" s="13" t="s">
        <v>35</v>
      </c>
      <c r="AX209" s="13" t="s">
        <v>73</v>
      </c>
      <c r="AY209" s="209" t="s">
        <v>171</v>
      </c>
    </row>
    <row r="210" spans="1:65" s="13" customFormat="1" ht="11.25">
      <c r="B210" s="200"/>
      <c r="C210" s="201"/>
      <c r="D210" s="193" t="s">
        <v>184</v>
      </c>
      <c r="E210" s="202" t="s">
        <v>19</v>
      </c>
      <c r="F210" s="203" t="s">
        <v>971</v>
      </c>
      <c r="G210" s="201"/>
      <c r="H210" s="202" t="s">
        <v>19</v>
      </c>
      <c r="I210" s="204"/>
      <c r="J210" s="201"/>
      <c r="K210" s="201"/>
      <c r="L210" s="205"/>
      <c r="M210" s="206"/>
      <c r="N210" s="207"/>
      <c r="O210" s="207"/>
      <c r="P210" s="207"/>
      <c r="Q210" s="207"/>
      <c r="R210" s="207"/>
      <c r="S210" s="207"/>
      <c r="T210" s="208"/>
      <c r="AT210" s="209" t="s">
        <v>184</v>
      </c>
      <c r="AU210" s="209" t="s">
        <v>80</v>
      </c>
      <c r="AV210" s="13" t="s">
        <v>80</v>
      </c>
      <c r="AW210" s="13" t="s">
        <v>35</v>
      </c>
      <c r="AX210" s="13" t="s">
        <v>73</v>
      </c>
      <c r="AY210" s="209" t="s">
        <v>171</v>
      </c>
    </row>
    <row r="211" spans="1:65" s="14" customFormat="1" ht="11.25">
      <c r="B211" s="210"/>
      <c r="C211" s="211"/>
      <c r="D211" s="193" t="s">
        <v>184</v>
      </c>
      <c r="E211" s="212" t="s">
        <v>19</v>
      </c>
      <c r="F211" s="213" t="s">
        <v>972</v>
      </c>
      <c r="G211" s="211"/>
      <c r="H211" s="214">
        <v>30.6</v>
      </c>
      <c r="I211" s="215"/>
      <c r="J211" s="211"/>
      <c r="K211" s="211"/>
      <c r="L211" s="216"/>
      <c r="M211" s="217"/>
      <c r="N211" s="218"/>
      <c r="O211" s="218"/>
      <c r="P211" s="218"/>
      <c r="Q211" s="218"/>
      <c r="R211" s="218"/>
      <c r="S211" s="218"/>
      <c r="T211" s="219"/>
      <c r="AT211" s="220" t="s">
        <v>184</v>
      </c>
      <c r="AU211" s="220" t="s">
        <v>80</v>
      </c>
      <c r="AV211" s="14" t="s">
        <v>82</v>
      </c>
      <c r="AW211" s="14" t="s">
        <v>35</v>
      </c>
      <c r="AX211" s="14" t="s">
        <v>73</v>
      </c>
      <c r="AY211" s="220" t="s">
        <v>171</v>
      </c>
    </row>
    <row r="212" spans="1:65" s="13" customFormat="1" ht="11.25">
      <c r="B212" s="200"/>
      <c r="C212" s="201"/>
      <c r="D212" s="193" t="s">
        <v>184</v>
      </c>
      <c r="E212" s="202" t="s">
        <v>19</v>
      </c>
      <c r="F212" s="203" t="s">
        <v>973</v>
      </c>
      <c r="G212" s="201"/>
      <c r="H212" s="202" t="s">
        <v>19</v>
      </c>
      <c r="I212" s="204"/>
      <c r="J212" s="201"/>
      <c r="K212" s="201"/>
      <c r="L212" s="205"/>
      <c r="M212" s="206"/>
      <c r="N212" s="207"/>
      <c r="O212" s="207"/>
      <c r="P212" s="207"/>
      <c r="Q212" s="207"/>
      <c r="R212" s="207"/>
      <c r="S212" s="207"/>
      <c r="T212" s="208"/>
      <c r="AT212" s="209" t="s">
        <v>184</v>
      </c>
      <c r="AU212" s="209" t="s">
        <v>80</v>
      </c>
      <c r="AV212" s="13" t="s">
        <v>80</v>
      </c>
      <c r="AW212" s="13" t="s">
        <v>35</v>
      </c>
      <c r="AX212" s="13" t="s">
        <v>73</v>
      </c>
      <c r="AY212" s="209" t="s">
        <v>171</v>
      </c>
    </row>
    <row r="213" spans="1:65" s="14" customFormat="1" ht="11.25">
      <c r="B213" s="210"/>
      <c r="C213" s="211"/>
      <c r="D213" s="193" t="s">
        <v>184</v>
      </c>
      <c r="E213" s="212" t="s">
        <v>19</v>
      </c>
      <c r="F213" s="213" t="s">
        <v>965</v>
      </c>
      <c r="G213" s="211"/>
      <c r="H213" s="214">
        <v>2.56</v>
      </c>
      <c r="I213" s="215"/>
      <c r="J213" s="211"/>
      <c r="K213" s="211"/>
      <c r="L213" s="216"/>
      <c r="M213" s="217"/>
      <c r="N213" s="218"/>
      <c r="O213" s="218"/>
      <c r="P213" s="218"/>
      <c r="Q213" s="218"/>
      <c r="R213" s="218"/>
      <c r="S213" s="218"/>
      <c r="T213" s="219"/>
      <c r="AT213" s="220" t="s">
        <v>184</v>
      </c>
      <c r="AU213" s="220" t="s">
        <v>80</v>
      </c>
      <c r="AV213" s="14" t="s">
        <v>82</v>
      </c>
      <c r="AW213" s="14" t="s">
        <v>35</v>
      </c>
      <c r="AX213" s="14" t="s">
        <v>73</v>
      </c>
      <c r="AY213" s="220" t="s">
        <v>171</v>
      </c>
    </row>
    <row r="214" spans="1:65" s="13" customFormat="1" ht="22.5">
      <c r="B214" s="200"/>
      <c r="C214" s="201"/>
      <c r="D214" s="193" t="s">
        <v>184</v>
      </c>
      <c r="E214" s="202" t="s">
        <v>19</v>
      </c>
      <c r="F214" s="203" t="s">
        <v>974</v>
      </c>
      <c r="G214" s="201"/>
      <c r="H214" s="202" t="s">
        <v>19</v>
      </c>
      <c r="I214" s="204"/>
      <c r="J214" s="201"/>
      <c r="K214" s="201"/>
      <c r="L214" s="205"/>
      <c r="M214" s="206"/>
      <c r="N214" s="207"/>
      <c r="O214" s="207"/>
      <c r="P214" s="207"/>
      <c r="Q214" s="207"/>
      <c r="R214" s="207"/>
      <c r="S214" s="207"/>
      <c r="T214" s="208"/>
      <c r="AT214" s="209" t="s">
        <v>184</v>
      </c>
      <c r="AU214" s="209" t="s">
        <v>80</v>
      </c>
      <c r="AV214" s="13" t="s">
        <v>80</v>
      </c>
      <c r="AW214" s="13" t="s">
        <v>35</v>
      </c>
      <c r="AX214" s="13" t="s">
        <v>73</v>
      </c>
      <c r="AY214" s="209" t="s">
        <v>171</v>
      </c>
    </row>
    <row r="215" spans="1:65" s="13" customFormat="1" ht="22.5">
      <c r="B215" s="200"/>
      <c r="C215" s="201"/>
      <c r="D215" s="193" t="s">
        <v>184</v>
      </c>
      <c r="E215" s="202" t="s">
        <v>19</v>
      </c>
      <c r="F215" s="203" t="s">
        <v>955</v>
      </c>
      <c r="G215" s="201"/>
      <c r="H215" s="202" t="s">
        <v>19</v>
      </c>
      <c r="I215" s="204"/>
      <c r="J215" s="201"/>
      <c r="K215" s="201"/>
      <c r="L215" s="205"/>
      <c r="M215" s="206"/>
      <c r="N215" s="207"/>
      <c r="O215" s="207"/>
      <c r="P215" s="207"/>
      <c r="Q215" s="207"/>
      <c r="R215" s="207"/>
      <c r="S215" s="207"/>
      <c r="T215" s="208"/>
      <c r="AT215" s="209" t="s">
        <v>184</v>
      </c>
      <c r="AU215" s="209" t="s">
        <v>80</v>
      </c>
      <c r="AV215" s="13" t="s">
        <v>80</v>
      </c>
      <c r="AW215" s="13" t="s">
        <v>35</v>
      </c>
      <c r="AX215" s="13" t="s">
        <v>73</v>
      </c>
      <c r="AY215" s="209" t="s">
        <v>171</v>
      </c>
    </row>
    <row r="216" spans="1:65" s="14" customFormat="1" ht="11.25">
      <c r="B216" s="210"/>
      <c r="C216" s="211"/>
      <c r="D216" s="193" t="s">
        <v>184</v>
      </c>
      <c r="E216" s="212" t="s">
        <v>19</v>
      </c>
      <c r="F216" s="213" t="s">
        <v>975</v>
      </c>
      <c r="G216" s="211"/>
      <c r="H216" s="214">
        <v>81.599999999999994</v>
      </c>
      <c r="I216" s="215"/>
      <c r="J216" s="211"/>
      <c r="K216" s="211"/>
      <c r="L216" s="216"/>
      <c r="M216" s="217"/>
      <c r="N216" s="218"/>
      <c r="O216" s="218"/>
      <c r="P216" s="218"/>
      <c r="Q216" s="218"/>
      <c r="R216" s="218"/>
      <c r="S216" s="218"/>
      <c r="T216" s="219"/>
      <c r="AT216" s="220" t="s">
        <v>184</v>
      </c>
      <c r="AU216" s="220" t="s">
        <v>80</v>
      </c>
      <c r="AV216" s="14" t="s">
        <v>82</v>
      </c>
      <c r="AW216" s="14" t="s">
        <v>35</v>
      </c>
      <c r="AX216" s="14" t="s">
        <v>73</v>
      </c>
      <c r="AY216" s="220" t="s">
        <v>171</v>
      </c>
    </row>
    <row r="217" spans="1:65" s="15" customFormat="1" ht="11.25">
      <c r="B217" s="221"/>
      <c r="C217" s="222"/>
      <c r="D217" s="193" t="s">
        <v>184</v>
      </c>
      <c r="E217" s="223" t="s">
        <v>19</v>
      </c>
      <c r="F217" s="224" t="s">
        <v>189</v>
      </c>
      <c r="G217" s="222"/>
      <c r="H217" s="225">
        <v>114.76</v>
      </c>
      <c r="I217" s="226"/>
      <c r="J217" s="222"/>
      <c r="K217" s="222"/>
      <c r="L217" s="227"/>
      <c r="M217" s="228"/>
      <c r="N217" s="229"/>
      <c r="O217" s="229"/>
      <c r="P217" s="229"/>
      <c r="Q217" s="229"/>
      <c r="R217" s="229"/>
      <c r="S217" s="229"/>
      <c r="T217" s="230"/>
      <c r="AT217" s="231" t="s">
        <v>184</v>
      </c>
      <c r="AU217" s="231" t="s">
        <v>80</v>
      </c>
      <c r="AV217" s="15" t="s">
        <v>178</v>
      </c>
      <c r="AW217" s="15" t="s">
        <v>35</v>
      </c>
      <c r="AX217" s="15" t="s">
        <v>80</v>
      </c>
      <c r="AY217" s="231" t="s">
        <v>171</v>
      </c>
    </row>
    <row r="218" spans="1:65" s="2" customFormat="1" ht="21.75" customHeight="1">
      <c r="A218" s="36"/>
      <c r="B218" s="37"/>
      <c r="C218" s="180" t="s">
        <v>365</v>
      </c>
      <c r="D218" s="180" t="s">
        <v>173</v>
      </c>
      <c r="E218" s="181" t="s">
        <v>976</v>
      </c>
      <c r="F218" s="182" t="s">
        <v>977</v>
      </c>
      <c r="G218" s="183" t="s">
        <v>252</v>
      </c>
      <c r="H218" s="184">
        <v>73.959999999999994</v>
      </c>
      <c r="I218" s="185"/>
      <c r="J218" s="186">
        <f>ROUND(I218*H218,2)</f>
        <v>0</v>
      </c>
      <c r="K218" s="182" t="s">
        <v>839</v>
      </c>
      <c r="L218" s="41"/>
      <c r="M218" s="187" t="s">
        <v>19</v>
      </c>
      <c r="N218" s="188" t="s">
        <v>44</v>
      </c>
      <c r="O218" s="66"/>
      <c r="P218" s="189">
        <f>O218*H218</f>
        <v>0</v>
      </c>
      <c r="Q218" s="189">
        <v>0</v>
      </c>
      <c r="R218" s="189">
        <f>Q218*H218</f>
        <v>0</v>
      </c>
      <c r="S218" s="189">
        <v>0</v>
      </c>
      <c r="T218" s="190">
        <f>S218*H218</f>
        <v>0</v>
      </c>
      <c r="U218" s="36"/>
      <c r="V218" s="36"/>
      <c r="W218" s="36"/>
      <c r="X218" s="36"/>
      <c r="Y218" s="36"/>
      <c r="Z218" s="36"/>
      <c r="AA218" s="36"/>
      <c r="AB218" s="36"/>
      <c r="AC218" s="36"/>
      <c r="AD218" s="36"/>
      <c r="AE218" s="36"/>
      <c r="AR218" s="191" t="s">
        <v>951</v>
      </c>
      <c r="AT218" s="191" t="s">
        <v>173</v>
      </c>
      <c r="AU218" s="191" t="s">
        <v>80</v>
      </c>
      <c r="AY218" s="19" t="s">
        <v>171</v>
      </c>
      <c r="BE218" s="192">
        <f>IF(N218="základní",J218,0)</f>
        <v>0</v>
      </c>
      <c r="BF218" s="192">
        <f>IF(N218="snížená",J218,0)</f>
        <v>0</v>
      </c>
      <c r="BG218" s="192">
        <f>IF(N218="zákl. přenesená",J218,0)</f>
        <v>0</v>
      </c>
      <c r="BH218" s="192">
        <f>IF(N218="sníž. přenesená",J218,0)</f>
        <v>0</v>
      </c>
      <c r="BI218" s="192">
        <f>IF(N218="nulová",J218,0)</f>
        <v>0</v>
      </c>
      <c r="BJ218" s="19" t="s">
        <v>80</v>
      </c>
      <c r="BK218" s="192">
        <f>ROUND(I218*H218,2)</f>
        <v>0</v>
      </c>
      <c r="BL218" s="19" t="s">
        <v>951</v>
      </c>
      <c r="BM218" s="191" t="s">
        <v>978</v>
      </c>
    </row>
    <row r="219" spans="1:65" s="2" customFormat="1" ht="29.25">
      <c r="A219" s="36"/>
      <c r="B219" s="37"/>
      <c r="C219" s="38"/>
      <c r="D219" s="193" t="s">
        <v>180</v>
      </c>
      <c r="E219" s="38"/>
      <c r="F219" s="194" t="s">
        <v>979</v>
      </c>
      <c r="G219" s="38"/>
      <c r="H219" s="38"/>
      <c r="I219" s="195"/>
      <c r="J219" s="38"/>
      <c r="K219" s="38"/>
      <c r="L219" s="41"/>
      <c r="M219" s="196"/>
      <c r="N219" s="197"/>
      <c r="O219" s="66"/>
      <c r="P219" s="66"/>
      <c r="Q219" s="66"/>
      <c r="R219" s="66"/>
      <c r="S219" s="66"/>
      <c r="T219" s="67"/>
      <c r="U219" s="36"/>
      <c r="V219" s="36"/>
      <c r="W219" s="36"/>
      <c r="X219" s="36"/>
      <c r="Y219" s="36"/>
      <c r="Z219" s="36"/>
      <c r="AA219" s="36"/>
      <c r="AB219" s="36"/>
      <c r="AC219" s="36"/>
      <c r="AD219" s="36"/>
      <c r="AE219" s="36"/>
      <c r="AT219" s="19" t="s">
        <v>180</v>
      </c>
      <c r="AU219" s="19" t="s">
        <v>80</v>
      </c>
    </row>
    <row r="220" spans="1:65" s="13" customFormat="1" ht="11.25">
      <c r="B220" s="200"/>
      <c r="C220" s="201"/>
      <c r="D220" s="193" t="s">
        <v>184</v>
      </c>
      <c r="E220" s="202" t="s">
        <v>19</v>
      </c>
      <c r="F220" s="203" t="s">
        <v>980</v>
      </c>
      <c r="G220" s="201"/>
      <c r="H220" s="202" t="s">
        <v>19</v>
      </c>
      <c r="I220" s="204"/>
      <c r="J220" s="201"/>
      <c r="K220" s="201"/>
      <c r="L220" s="205"/>
      <c r="M220" s="206"/>
      <c r="N220" s="207"/>
      <c r="O220" s="207"/>
      <c r="P220" s="207"/>
      <c r="Q220" s="207"/>
      <c r="R220" s="207"/>
      <c r="S220" s="207"/>
      <c r="T220" s="208"/>
      <c r="AT220" s="209" t="s">
        <v>184</v>
      </c>
      <c r="AU220" s="209" t="s">
        <v>80</v>
      </c>
      <c r="AV220" s="13" t="s">
        <v>80</v>
      </c>
      <c r="AW220" s="13" t="s">
        <v>35</v>
      </c>
      <c r="AX220" s="13" t="s">
        <v>73</v>
      </c>
      <c r="AY220" s="209" t="s">
        <v>171</v>
      </c>
    </row>
    <row r="221" spans="1:65" s="13" customFormat="1" ht="11.25">
      <c r="B221" s="200"/>
      <c r="C221" s="201"/>
      <c r="D221" s="193" t="s">
        <v>184</v>
      </c>
      <c r="E221" s="202" t="s">
        <v>19</v>
      </c>
      <c r="F221" s="203" t="s">
        <v>971</v>
      </c>
      <c r="G221" s="201"/>
      <c r="H221" s="202" t="s">
        <v>19</v>
      </c>
      <c r="I221" s="204"/>
      <c r="J221" s="201"/>
      <c r="K221" s="201"/>
      <c r="L221" s="205"/>
      <c r="M221" s="206"/>
      <c r="N221" s="207"/>
      <c r="O221" s="207"/>
      <c r="P221" s="207"/>
      <c r="Q221" s="207"/>
      <c r="R221" s="207"/>
      <c r="S221" s="207"/>
      <c r="T221" s="208"/>
      <c r="AT221" s="209" t="s">
        <v>184</v>
      </c>
      <c r="AU221" s="209" t="s">
        <v>80</v>
      </c>
      <c r="AV221" s="13" t="s">
        <v>80</v>
      </c>
      <c r="AW221" s="13" t="s">
        <v>35</v>
      </c>
      <c r="AX221" s="13" t="s">
        <v>73</v>
      </c>
      <c r="AY221" s="209" t="s">
        <v>171</v>
      </c>
    </row>
    <row r="222" spans="1:65" s="14" customFormat="1" ht="11.25">
      <c r="B222" s="210"/>
      <c r="C222" s="211"/>
      <c r="D222" s="193" t="s">
        <v>184</v>
      </c>
      <c r="E222" s="212" t="s">
        <v>19</v>
      </c>
      <c r="F222" s="213" t="s">
        <v>972</v>
      </c>
      <c r="G222" s="211"/>
      <c r="H222" s="214">
        <v>30.6</v>
      </c>
      <c r="I222" s="215"/>
      <c r="J222" s="211"/>
      <c r="K222" s="211"/>
      <c r="L222" s="216"/>
      <c r="M222" s="217"/>
      <c r="N222" s="218"/>
      <c r="O222" s="218"/>
      <c r="P222" s="218"/>
      <c r="Q222" s="218"/>
      <c r="R222" s="218"/>
      <c r="S222" s="218"/>
      <c r="T222" s="219"/>
      <c r="AT222" s="220" t="s">
        <v>184</v>
      </c>
      <c r="AU222" s="220" t="s">
        <v>80</v>
      </c>
      <c r="AV222" s="14" t="s">
        <v>82</v>
      </c>
      <c r="AW222" s="14" t="s">
        <v>35</v>
      </c>
      <c r="AX222" s="14" t="s">
        <v>73</v>
      </c>
      <c r="AY222" s="220" t="s">
        <v>171</v>
      </c>
    </row>
    <row r="223" spans="1:65" s="13" customFormat="1" ht="11.25">
      <c r="B223" s="200"/>
      <c r="C223" s="201"/>
      <c r="D223" s="193" t="s">
        <v>184</v>
      </c>
      <c r="E223" s="202" t="s">
        <v>19</v>
      </c>
      <c r="F223" s="203" t="s">
        <v>973</v>
      </c>
      <c r="G223" s="201"/>
      <c r="H223" s="202" t="s">
        <v>19</v>
      </c>
      <c r="I223" s="204"/>
      <c r="J223" s="201"/>
      <c r="K223" s="201"/>
      <c r="L223" s="205"/>
      <c r="M223" s="206"/>
      <c r="N223" s="207"/>
      <c r="O223" s="207"/>
      <c r="P223" s="207"/>
      <c r="Q223" s="207"/>
      <c r="R223" s="207"/>
      <c r="S223" s="207"/>
      <c r="T223" s="208"/>
      <c r="AT223" s="209" t="s">
        <v>184</v>
      </c>
      <c r="AU223" s="209" t="s">
        <v>80</v>
      </c>
      <c r="AV223" s="13" t="s">
        <v>80</v>
      </c>
      <c r="AW223" s="13" t="s">
        <v>35</v>
      </c>
      <c r="AX223" s="13" t="s">
        <v>73</v>
      </c>
      <c r="AY223" s="209" t="s">
        <v>171</v>
      </c>
    </row>
    <row r="224" spans="1:65" s="14" customFormat="1" ht="11.25">
      <c r="B224" s="210"/>
      <c r="C224" s="211"/>
      <c r="D224" s="193" t="s">
        <v>184</v>
      </c>
      <c r="E224" s="212" t="s">
        <v>19</v>
      </c>
      <c r="F224" s="213" t="s">
        <v>965</v>
      </c>
      <c r="G224" s="211"/>
      <c r="H224" s="214">
        <v>2.56</v>
      </c>
      <c r="I224" s="215"/>
      <c r="J224" s="211"/>
      <c r="K224" s="211"/>
      <c r="L224" s="216"/>
      <c r="M224" s="217"/>
      <c r="N224" s="218"/>
      <c r="O224" s="218"/>
      <c r="P224" s="218"/>
      <c r="Q224" s="218"/>
      <c r="R224" s="218"/>
      <c r="S224" s="218"/>
      <c r="T224" s="219"/>
      <c r="AT224" s="220" t="s">
        <v>184</v>
      </c>
      <c r="AU224" s="220" t="s">
        <v>80</v>
      </c>
      <c r="AV224" s="14" t="s">
        <v>82</v>
      </c>
      <c r="AW224" s="14" t="s">
        <v>35</v>
      </c>
      <c r="AX224" s="14" t="s">
        <v>73</v>
      </c>
      <c r="AY224" s="220" t="s">
        <v>171</v>
      </c>
    </row>
    <row r="225" spans="1:65" s="13" customFormat="1" ht="11.25">
      <c r="B225" s="200"/>
      <c r="C225" s="201"/>
      <c r="D225" s="193" t="s">
        <v>184</v>
      </c>
      <c r="E225" s="202" t="s">
        <v>19</v>
      </c>
      <c r="F225" s="203" t="s">
        <v>981</v>
      </c>
      <c r="G225" s="201"/>
      <c r="H225" s="202" t="s">
        <v>19</v>
      </c>
      <c r="I225" s="204"/>
      <c r="J225" s="201"/>
      <c r="K225" s="201"/>
      <c r="L225" s="205"/>
      <c r="M225" s="206"/>
      <c r="N225" s="207"/>
      <c r="O225" s="207"/>
      <c r="P225" s="207"/>
      <c r="Q225" s="207"/>
      <c r="R225" s="207"/>
      <c r="S225" s="207"/>
      <c r="T225" s="208"/>
      <c r="AT225" s="209" t="s">
        <v>184</v>
      </c>
      <c r="AU225" s="209" t="s">
        <v>80</v>
      </c>
      <c r="AV225" s="13" t="s">
        <v>80</v>
      </c>
      <c r="AW225" s="13" t="s">
        <v>35</v>
      </c>
      <c r="AX225" s="13" t="s">
        <v>73</v>
      </c>
      <c r="AY225" s="209" t="s">
        <v>171</v>
      </c>
    </row>
    <row r="226" spans="1:65" s="13" customFormat="1" ht="22.5">
      <c r="B226" s="200"/>
      <c r="C226" s="201"/>
      <c r="D226" s="193" t="s">
        <v>184</v>
      </c>
      <c r="E226" s="202" t="s">
        <v>19</v>
      </c>
      <c r="F226" s="203" t="s">
        <v>955</v>
      </c>
      <c r="G226" s="201"/>
      <c r="H226" s="202" t="s">
        <v>19</v>
      </c>
      <c r="I226" s="204"/>
      <c r="J226" s="201"/>
      <c r="K226" s="201"/>
      <c r="L226" s="205"/>
      <c r="M226" s="206"/>
      <c r="N226" s="207"/>
      <c r="O226" s="207"/>
      <c r="P226" s="207"/>
      <c r="Q226" s="207"/>
      <c r="R226" s="207"/>
      <c r="S226" s="207"/>
      <c r="T226" s="208"/>
      <c r="AT226" s="209" t="s">
        <v>184</v>
      </c>
      <c r="AU226" s="209" t="s">
        <v>80</v>
      </c>
      <c r="AV226" s="13" t="s">
        <v>80</v>
      </c>
      <c r="AW226" s="13" t="s">
        <v>35</v>
      </c>
      <c r="AX226" s="13" t="s">
        <v>73</v>
      </c>
      <c r="AY226" s="209" t="s">
        <v>171</v>
      </c>
    </row>
    <row r="227" spans="1:65" s="14" customFormat="1" ht="11.25">
      <c r="B227" s="210"/>
      <c r="C227" s="211"/>
      <c r="D227" s="193" t="s">
        <v>184</v>
      </c>
      <c r="E227" s="212" t="s">
        <v>19</v>
      </c>
      <c r="F227" s="213" t="s">
        <v>956</v>
      </c>
      <c r="G227" s="211"/>
      <c r="H227" s="214">
        <v>40.799999999999997</v>
      </c>
      <c r="I227" s="215"/>
      <c r="J227" s="211"/>
      <c r="K227" s="211"/>
      <c r="L227" s="216"/>
      <c r="M227" s="217"/>
      <c r="N227" s="218"/>
      <c r="O227" s="218"/>
      <c r="P227" s="218"/>
      <c r="Q227" s="218"/>
      <c r="R227" s="218"/>
      <c r="S227" s="218"/>
      <c r="T227" s="219"/>
      <c r="AT227" s="220" t="s">
        <v>184</v>
      </c>
      <c r="AU227" s="220" t="s">
        <v>80</v>
      </c>
      <c r="AV227" s="14" t="s">
        <v>82</v>
      </c>
      <c r="AW227" s="14" t="s">
        <v>35</v>
      </c>
      <c r="AX227" s="14" t="s">
        <v>73</v>
      </c>
      <c r="AY227" s="220" t="s">
        <v>171</v>
      </c>
    </row>
    <row r="228" spans="1:65" s="15" customFormat="1" ht="11.25">
      <c r="B228" s="221"/>
      <c r="C228" s="222"/>
      <c r="D228" s="193" t="s">
        <v>184</v>
      </c>
      <c r="E228" s="223" t="s">
        <v>19</v>
      </c>
      <c r="F228" s="224" t="s">
        <v>189</v>
      </c>
      <c r="G228" s="222"/>
      <c r="H228" s="225">
        <v>73.959999999999994</v>
      </c>
      <c r="I228" s="226"/>
      <c r="J228" s="222"/>
      <c r="K228" s="222"/>
      <c r="L228" s="227"/>
      <c r="M228" s="228"/>
      <c r="N228" s="229"/>
      <c r="O228" s="229"/>
      <c r="P228" s="229"/>
      <c r="Q228" s="229"/>
      <c r="R228" s="229"/>
      <c r="S228" s="229"/>
      <c r="T228" s="230"/>
      <c r="AT228" s="231" t="s">
        <v>184</v>
      </c>
      <c r="AU228" s="231" t="s">
        <v>80</v>
      </c>
      <c r="AV228" s="15" t="s">
        <v>178</v>
      </c>
      <c r="AW228" s="15" t="s">
        <v>35</v>
      </c>
      <c r="AX228" s="15" t="s">
        <v>80</v>
      </c>
      <c r="AY228" s="231" t="s">
        <v>171</v>
      </c>
    </row>
    <row r="229" spans="1:65" s="2" customFormat="1" ht="24.2" customHeight="1">
      <c r="A229" s="36"/>
      <c r="B229" s="37"/>
      <c r="C229" s="180" t="s">
        <v>377</v>
      </c>
      <c r="D229" s="180" t="s">
        <v>173</v>
      </c>
      <c r="E229" s="181" t="s">
        <v>982</v>
      </c>
      <c r="F229" s="182" t="s">
        <v>983</v>
      </c>
      <c r="G229" s="183" t="s">
        <v>493</v>
      </c>
      <c r="H229" s="184">
        <v>3</v>
      </c>
      <c r="I229" s="185"/>
      <c r="J229" s="186">
        <f>ROUND(I229*H229,2)</f>
        <v>0</v>
      </c>
      <c r="K229" s="182" t="s">
        <v>839</v>
      </c>
      <c r="L229" s="41"/>
      <c r="M229" s="187" t="s">
        <v>19</v>
      </c>
      <c r="N229" s="188" t="s">
        <v>44</v>
      </c>
      <c r="O229" s="66"/>
      <c r="P229" s="189">
        <f>O229*H229</f>
        <v>0</v>
      </c>
      <c r="Q229" s="189">
        <v>0</v>
      </c>
      <c r="R229" s="189">
        <f>Q229*H229</f>
        <v>0</v>
      </c>
      <c r="S229" s="189">
        <v>0</v>
      </c>
      <c r="T229" s="190">
        <f>S229*H229</f>
        <v>0</v>
      </c>
      <c r="U229" s="36"/>
      <c r="V229" s="36"/>
      <c r="W229" s="36"/>
      <c r="X229" s="36"/>
      <c r="Y229" s="36"/>
      <c r="Z229" s="36"/>
      <c r="AA229" s="36"/>
      <c r="AB229" s="36"/>
      <c r="AC229" s="36"/>
      <c r="AD229" s="36"/>
      <c r="AE229" s="36"/>
      <c r="AR229" s="191" t="s">
        <v>959</v>
      </c>
      <c r="AT229" s="191" t="s">
        <v>173</v>
      </c>
      <c r="AU229" s="191" t="s">
        <v>80</v>
      </c>
      <c r="AY229" s="19" t="s">
        <v>171</v>
      </c>
      <c r="BE229" s="192">
        <f>IF(N229="základní",J229,0)</f>
        <v>0</v>
      </c>
      <c r="BF229" s="192">
        <f>IF(N229="snížená",J229,0)</f>
        <v>0</v>
      </c>
      <c r="BG229" s="192">
        <f>IF(N229="zákl. přenesená",J229,0)</f>
        <v>0</v>
      </c>
      <c r="BH229" s="192">
        <f>IF(N229="sníž. přenesená",J229,0)</f>
        <v>0</v>
      </c>
      <c r="BI229" s="192">
        <f>IF(N229="nulová",J229,0)</f>
        <v>0</v>
      </c>
      <c r="BJ229" s="19" t="s">
        <v>80</v>
      </c>
      <c r="BK229" s="192">
        <f>ROUND(I229*H229,2)</f>
        <v>0</v>
      </c>
      <c r="BL229" s="19" t="s">
        <v>959</v>
      </c>
      <c r="BM229" s="191" t="s">
        <v>984</v>
      </c>
    </row>
    <row r="230" spans="1:65" s="2" customFormat="1" ht="48.75">
      <c r="A230" s="36"/>
      <c r="B230" s="37"/>
      <c r="C230" s="38"/>
      <c r="D230" s="193" t="s">
        <v>180</v>
      </c>
      <c r="E230" s="38"/>
      <c r="F230" s="194" t="s">
        <v>985</v>
      </c>
      <c r="G230" s="38"/>
      <c r="H230" s="38"/>
      <c r="I230" s="195"/>
      <c r="J230" s="38"/>
      <c r="K230" s="38"/>
      <c r="L230" s="41"/>
      <c r="M230" s="196"/>
      <c r="N230" s="197"/>
      <c r="O230" s="66"/>
      <c r="P230" s="66"/>
      <c r="Q230" s="66"/>
      <c r="R230" s="66"/>
      <c r="S230" s="66"/>
      <c r="T230" s="67"/>
      <c r="U230" s="36"/>
      <c r="V230" s="36"/>
      <c r="W230" s="36"/>
      <c r="X230" s="36"/>
      <c r="Y230" s="36"/>
      <c r="Z230" s="36"/>
      <c r="AA230" s="36"/>
      <c r="AB230" s="36"/>
      <c r="AC230" s="36"/>
      <c r="AD230" s="36"/>
      <c r="AE230" s="36"/>
      <c r="AT230" s="19" t="s">
        <v>180</v>
      </c>
      <c r="AU230" s="19" t="s">
        <v>80</v>
      </c>
    </row>
    <row r="231" spans="1:65" s="13" customFormat="1" ht="11.25">
      <c r="B231" s="200"/>
      <c r="C231" s="201"/>
      <c r="D231" s="193" t="s">
        <v>184</v>
      </c>
      <c r="E231" s="202" t="s">
        <v>19</v>
      </c>
      <c r="F231" s="203" t="s">
        <v>986</v>
      </c>
      <c r="G231" s="201"/>
      <c r="H231" s="202" t="s">
        <v>19</v>
      </c>
      <c r="I231" s="204"/>
      <c r="J231" s="201"/>
      <c r="K231" s="201"/>
      <c r="L231" s="205"/>
      <c r="M231" s="206"/>
      <c r="N231" s="207"/>
      <c r="O231" s="207"/>
      <c r="P231" s="207"/>
      <c r="Q231" s="207"/>
      <c r="R231" s="207"/>
      <c r="S231" s="207"/>
      <c r="T231" s="208"/>
      <c r="AT231" s="209" t="s">
        <v>184</v>
      </c>
      <c r="AU231" s="209" t="s">
        <v>80</v>
      </c>
      <c r="AV231" s="13" t="s">
        <v>80</v>
      </c>
      <c r="AW231" s="13" t="s">
        <v>35</v>
      </c>
      <c r="AX231" s="13" t="s">
        <v>73</v>
      </c>
      <c r="AY231" s="209" t="s">
        <v>171</v>
      </c>
    </row>
    <row r="232" spans="1:65" s="13" customFormat="1" ht="11.25">
      <c r="B232" s="200"/>
      <c r="C232" s="201"/>
      <c r="D232" s="193" t="s">
        <v>184</v>
      </c>
      <c r="E232" s="202" t="s">
        <v>19</v>
      </c>
      <c r="F232" s="203" t="s">
        <v>987</v>
      </c>
      <c r="G232" s="201"/>
      <c r="H232" s="202" t="s">
        <v>19</v>
      </c>
      <c r="I232" s="204"/>
      <c r="J232" s="201"/>
      <c r="K232" s="201"/>
      <c r="L232" s="205"/>
      <c r="M232" s="206"/>
      <c r="N232" s="207"/>
      <c r="O232" s="207"/>
      <c r="P232" s="207"/>
      <c r="Q232" s="207"/>
      <c r="R232" s="207"/>
      <c r="S232" s="207"/>
      <c r="T232" s="208"/>
      <c r="AT232" s="209" t="s">
        <v>184</v>
      </c>
      <c r="AU232" s="209" t="s">
        <v>80</v>
      </c>
      <c r="AV232" s="13" t="s">
        <v>80</v>
      </c>
      <c r="AW232" s="13" t="s">
        <v>35</v>
      </c>
      <c r="AX232" s="13" t="s">
        <v>73</v>
      </c>
      <c r="AY232" s="209" t="s">
        <v>171</v>
      </c>
    </row>
    <row r="233" spans="1:65" s="14" customFormat="1" ht="11.25">
      <c r="B233" s="210"/>
      <c r="C233" s="211"/>
      <c r="D233" s="193" t="s">
        <v>184</v>
      </c>
      <c r="E233" s="212" t="s">
        <v>19</v>
      </c>
      <c r="F233" s="213" t="s">
        <v>80</v>
      </c>
      <c r="G233" s="211"/>
      <c r="H233" s="214">
        <v>1</v>
      </c>
      <c r="I233" s="215"/>
      <c r="J233" s="211"/>
      <c r="K233" s="211"/>
      <c r="L233" s="216"/>
      <c r="M233" s="217"/>
      <c r="N233" s="218"/>
      <c r="O233" s="218"/>
      <c r="P233" s="218"/>
      <c r="Q233" s="218"/>
      <c r="R233" s="218"/>
      <c r="S233" s="218"/>
      <c r="T233" s="219"/>
      <c r="AT233" s="220" t="s">
        <v>184</v>
      </c>
      <c r="AU233" s="220" t="s">
        <v>80</v>
      </c>
      <c r="AV233" s="14" t="s">
        <v>82</v>
      </c>
      <c r="AW233" s="14" t="s">
        <v>35</v>
      </c>
      <c r="AX233" s="14" t="s">
        <v>73</v>
      </c>
      <c r="AY233" s="220" t="s">
        <v>171</v>
      </c>
    </row>
    <row r="234" spans="1:65" s="13" customFormat="1" ht="11.25">
      <c r="B234" s="200"/>
      <c r="C234" s="201"/>
      <c r="D234" s="193" t="s">
        <v>184</v>
      </c>
      <c r="E234" s="202" t="s">
        <v>19</v>
      </c>
      <c r="F234" s="203" t="s">
        <v>988</v>
      </c>
      <c r="G234" s="201"/>
      <c r="H234" s="202" t="s">
        <v>19</v>
      </c>
      <c r="I234" s="204"/>
      <c r="J234" s="201"/>
      <c r="K234" s="201"/>
      <c r="L234" s="205"/>
      <c r="M234" s="206"/>
      <c r="N234" s="207"/>
      <c r="O234" s="207"/>
      <c r="P234" s="207"/>
      <c r="Q234" s="207"/>
      <c r="R234" s="207"/>
      <c r="S234" s="207"/>
      <c r="T234" s="208"/>
      <c r="AT234" s="209" t="s">
        <v>184</v>
      </c>
      <c r="AU234" s="209" t="s">
        <v>80</v>
      </c>
      <c r="AV234" s="13" t="s">
        <v>80</v>
      </c>
      <c r="AW234" s="13" t="s">
        <v>35</v>
      </c>
      <c r="AX234" s="13" t="s">
        <v>73</v>
      </c>
      <c r="AY234" s="209" t="s">
        <v>171</v>
      </c>
    </row>
    <row r="235" spans="1:65" s="14" customFormat="1" ht="11.25">
      <c r="B235" s="210"/>
      <c r="C235" s="211"/>
      <c r="D235" s="193" t="s">
        <v>184</v>
      </c>
      <c r="E235" s="212" t="s">
        <v>19</v>
      </c>
      <c r="F235" s="213" t="s">
        <v>80</v>
      </c>
      <c r="G235" s="211"/>
      <c r="H235" s="214">
        <v>1</v>
      </c>
      <c r="I235" s="215"/>
      <c r="J235" s="211"/>
      <c r="K235" s="211"/>
      <c r="L235" s="216"/>
      <c r="M235" s="217"/>
      <c r="N235" s="218"/>
      <c r="O235" s="218"/>
      <c r="P235" s="218"/>
      <c r="Q235" s="218"/>
      <c r="R235" s="218"/>
      <c r="S235" s="218"/>
      <c r="T235" s="219"/>
      <c r="AT235" s="220" t="s">
        <v>184</v>
      </c>
      <c r="AU235" s="220" t="s">
        <v>80</v>
      </c>
      <c r="AV235" s="14" t="s">
        <v>82</v>
      </c>
      <c r="AW235" s="14" t="s">
        <v>35</v>
      </c>
      <c r="AX235" s="14" t="s">
        <v>73</v>
      </c>
      <c r="AY235" s="220" t="s">
        <v>171</v>
      </c>
    </row>
    <row r="236" spans="1:65" s="13" customFormat="1" ht="11.25">
      <c r="B236" s="200"/>
      <c r="C236" s="201"/>
      <c r="D236" s="193" t="s">
        <v>184</v>
      </c>
      <c r="E236" s="202" t="s">
        <v>19</v>
      </c>
      <c r="F236" s="203" t="s">
        <v>989</v>
      </c>
      <c r="G236" s="201"/>
      <c r="H236" s="202" t="s">
        <v>19</v>
      </c>
      <c r="I236" s="204"/>
      <c r="J236" s="201"/>
      <c r="K236" s="201"/>
      <c r="L236" s="205"/>
      <c r="M236" s="206"/>
      <c r="N236" s="207"/>
      <c r="O236" s="207"/>
      <c r="P236" s="207"/>
      <c r="Q236" s="207"/>
      <c r="R236" s="207"/>
      <c r="S236" s="207"/>
      <c r="T236" s="208"/>
      <c r="AT236" s="209" t="s">
        <v>184</v>
      </c>
      <c r="AU236" s="209" t="s">
        <v>80</v>
      </c>
      <c r="AV236" s="13" t="s">
        <v>80</v>
      </c>
      <c r="AW236" s="13" t="s">
        <v>35</v>
      </c>
      <c r="AX236" s="13" t="s">
        <v>73</v>
      </c>
      <c r="AY236" s="209" t="s">
        <v>171</v>
      </c>
    </row>
    <row r="237" spans="1:65" s="14" customFormat="1" ht="11.25">
      <c r="B237" s="210"/>
      <c r="C237" s="211"/>
      <c r="D237" s="193" t="s">
        <v>184</v>
      </c>
      <c r="E237" s="212" t="s">
        <v>19</v>
      </c>
      <c r="F237" s="213" t="s">
        <v>80</v>
      </c>
      <c r="G237" s="211"/>
      <c r="H237" s="214">
        <v>1</v>
      </c>
      <c r="I237" s="215"/>
      <c r="J237" s="211"/>
      <c r="K237" s="211"/>
      <c r="L237" s="216"/>
      <c r="M237" s="217"/>
      <c r="N237" s="218"/>
      <c r="O237" s="218"/>
      <c r="P237" s="218"/>
      <c r="Q237" s="218"/>
      <c r="R237" s="218"/>
      <c r="S237" s="218"/>
      <c r="T237" s="219"/>
      <c r="AT237" s="220" t="s">
        <v>184</v>
      </c>
      <c r="AU237" s="220" t="s">
        <v>80</v>
      </c>
      <c r="AV237" s="14" t="s">
        <v>82</v>
      </c>
      <c r="AW237" s="14" t="s">
        <v>35</v>
      </c>
      <c r="AX237" s="14" t="s">
        <v>73</v>
      </c>
      <c r="AY237" s="220" t="s">
        <v>171</v>
      </c>
    </row>
    <row r="238" spans="1:65" s="15" customFormat="1" ht="11.25">
      <c r="B238" s="221"/>
      <c r="C238" s="222"/>
      <c r="D238" s="193" t="s">
        <v>184</v>
      </c>
      <c r="E238" s="223" t="s">
        <v>19</v>
      </c>
      <c r="F238" s="224" t="s">
        <v>189</v>
      </c>
      <c r="G238" s="222"/>
      <c r="H238" s="225">
        <v>3</v>
      </c>
      <c r="I238" s="226"/>
      <c r="J238" s="222"/>
      <c r="K238" s="222"/>
      <c r="L238" s="227"/>
      <c r="M238" s="228"/>
      <c r="N238" s="229"/>
      <c r="O238" s="229"/>
      <c r="P238" s="229"/>
      <c r="Q238" s="229"/>
      <c r="R238" s="229"/>
      <c r="S238" s="229"/>
      <c r="T238" s="230"/>
      <c r="AT238" s="231" t="s">
        <v>184</v>
      </c>
      <c r="AU238" s="231" t="s">
        <v>80</v>
      </c>
      <c r="AV238" s="15" t="s">
        <v>178</v>
      </c>
      <c r="AW238" s="15" t="s">
        <v>35</v>
      </c>
      <c r="AX238" s="15" t="s">
        <v>80</v>
      </c>
      <c r="AY238" s="231" t="s">
        <v>171</v>
      </c>
    </row>
    <row r="239" spans="1:65" s="2" customFormat="1" ht="21.75" customHeight="1">
      <c r="A239" s="36"/>
      <c r="B239" s="37"/>
      <c r="C239" s="180" t="s">
        <v>385</v>
      </c>
      <c r="D239" s="180" t="s">
        <v>173</v>
      </c>
      <c r="E239" s="181" t="s">
        <v>990</v>
      </c>
      <c r="F239" s="182" t="s">
        <v>991</v>
      </c>
      <c r="G239" s="183" t="s">
        <v>252</v>
      </c>
      <c r="H239" s="184">
        <v>40.799999999999997</v>
      </c>
      <c r="I239" s="185"/>
      <c r="J239" s="186">
        <f>ROUND(I239*H239,2)</f>
        <v>0</v>
      </c>
      <c r="K239" s="182" t="s">
        <v>839</v>
      </c>
      <c r="L239" s="41"/>
      <c r="M239" s="187" t="s">
        <v>19</v>
      </c>
      <c r="N239" s="188" t="s">
        <v>44</v>
      </c>
      <c r="O239" s="66"/>
      <c r="P239" s="189">
        <f>O239*H239</f>
        <v>0</v>
      </c>
      <c r="Q239" s="189">
        <v>0</v>
      </c>
      <c r="R239" s="189">
        <f>Q239*H239</f>
        <v>0</v>
      </c>
      <c r="S239" s="189">
        <v>0</v>
      </c>
      <c r="T239" s="190">
        <f>S239*H239</f>
        <v>0</v>
      </c>
      <c r="U239" s="36"/>
      <c r="V239" s="36"/>
      <c r="W239" s="36"/>
      <c r="X239" s="36"/>
      <c r="Y239" s="36"/>
      <c r="Z239" s="36"/>
      <c r="AA239" s="36"/>
      <c r="AB239" s="36"/>
      <c r="AC239" s="36"/>
      <c r="AD239" s="36"/>
      <c r="AE239" s="36"/>
      <c r="AR239" s="191" t="s">
        <v>951</v>
      </c>
      <c r="AT239" s="191" t="s">
        <v>173</v>
      </c>
      <c r="AU239" s="191" t="s">
        <v>80</v>
      </c>
      <c r="AY239" s="19" t="s">
        <v>171</v>
      </c>
      <c r="BE239" s="192">
        <f>IF(N239="základní",J239,0)</f>
        <v>0</v>
      </c>
      <c r="BF239" s="192">
        <f>IF(N239="snížená",J239,0)</f>
        <v>0</v>
      </c>
      <c r="BG239" s="192">
        <f>IF(N239="zákl. přenesená",J239,0)</f>
        <v>0</v>
      </c>
      <c r="BH239" s="192">
        <f>IF(N239="sníž. přenesená",J239,0)</f>
        <v>0</v>
      </c>
      <c r="BI239" s="192">
        <f>IF(N239="nulová",J239,0)</f>
        <v>0</v>
      </c>
      <c r="BJ239" s="19" t="s">
        <v>80</v>
      </c>
      <c r="BK239" s="192">
        <f>ROUND(I239*H239,2)</f>
        <v>0</v>
      </c>
      <c r="BL239" s="19" t="s">
        <v>951</v>
      </c>
      <c r="BM239" s="191" t="s">
        <v>992</v>
      </c>
    </row>
    <row r="240" spans="1:65" s="2" customFormat="1" ht="58.5">
      <c r="A240" s="36"/>
      <c r="B240" s="37"/>
      <c r="C240" s="38"/>
      <c r="D240" s="193" t="s">
        <v>180</v>
      </c>
      <c r="E240" s="38"/>
      <c r="F240" s="194" t="s">
        <v>993</v>
      </c>
      <c r="G240" s="38"/>
      <c r="H240" s="38"/>
      <c r="I240" s="195"/>
      <c r="J240" s="38"/>
      <c r="K240" s="38"/>
      <c r="L240" s="41"/>
      <c r="M240" s="196"/>
      <c r="N240" s="197"/>
      <c r="O240" s="66"/>
      <c r="P240" s="66"/>
      <c r="Q240" s="66"/>
      <c r="R240" s="66"/>
      <c r="S240" s="66"/>
      <c r="T240" s="67"/>
      <c r="U240" s="36"/>
      <c r="V240" s="36"/>
      <c r="W240" s="36"/>
      <c r="X240" s="36"/>
      <c r="Y240" s="36"/>
      <c r="Z240" s="36"/>
      <c r="AA240" s="36"/>
      <c r="AB240" s="36"/>
      <c r="AC240" s="36"/>
      <c r="AD240" s="36"/>
      <c r="AE240" s="36"/>
      <c r="AT240" s="19" t="s">
        <v>180</v>
      </c>
      <c r="AU240" s="19" t="s">
        <v>80</v>
      </c>
    </row>
    <row r="241" spans="1:65" s="13" customFormat="1" ht="22.5">
      <c r="B241" s="200"/>
      <c r="C241" s="201"/>
      <c r="D241" s="193" t="s">
        <v>184</v>
      </c>
      <c r="E241" s="202" t="s">
        <v>19</v>
      </c>
      <c r="F241" s="203" t="s">
        <v>955</v>
      </c>
      <c r="G241" s="201"/>
      <c r="H241" s="202" t="s">
        <v>19</v>
      </c>
      <c r="I241" s="204"/>
      <c r="J241" s="201"/>
      <c r="K241" s="201"/>
      <c r="L241" s="205"/>
      <c r="M241" s="206"/>
      <c r="N241" s="207"/>
      <c r="O241" s="207"/>
      <c r="P241" s="207"/>
      <c r="Q241" s="207"/>
      <c r="R241" s="207"/>
      <c r="S241" s="207"/>
      <c r="T241" s="208"/>
      <c r="AT241" s="209" t="s">
        <v>184</v>
      </c>
      <c r="AU241" s="209" t="s">
        <v>80</v>
      </c>
      <c r="AV241" s="13" t="s">
        <v>80</v>
      </c>
      <c r="AW241" s="13" t="s">
        <v>35</v>
      </c>
      <c r="AX241" s="13" t="s">
        <v>73</v>
      </c>
      <c r="AY241" s="209" t="s">
        <v>171</v>
      </c>
    </row>
    <row r="242" spans="1:65" s="14" customFormat="1" ht="11.25">
      <c r="B242" s="210"/>
      <c r="C242" s="211"/>
      <c r="D242" s="193" t="s">
        <v>184</v>
      </c>
      <c r="E242" s="212" t="s">
        <v>19</v>
      </c>
      <c r="F242" s="213" t="s">
        <v>956</v>
      </c>
      <c r="G242" s="211"/>
      <c r="H242" s="214">
        <v>40.799999999999997</v>
      </c>
      <c r="I242" s="215"/>
      <c r="J242" s="211"/>
      <c r="K242" s="211"/>
      <c r="L242" s="216"/>
      <c r="M242" s="217"/>
      <c r="N242" s="218"/>
      <c r="O242" s="218"/>
      <c r="P242" s="218"/>
      <c r="Q242" s="218"/>
      <c r="R242" s="218"/>
      <c r="S242" s="218"/>
      <c r="T242" s="219"/>
      <c r="AT242" s="220" t="s">
        <v>184</v>
      </c>
      <c r="AU242" s="220" t="s">
        <v>80</v>
      </c>
      <c r="AV242" s="14" t="s">
        <v>82</v>
      </c>
      <c r="AW242" s="14" t="s">
        <v>35</v>
      </c>
      <c r="AX242" s="14" t="s">
        <v>73</v>
      </c>
      <c r="AY242" s="220" t="s">
        <v>171</v>
      </c>
    </row>
    <row r="243" spans="1:65" s="15" customFormat="1" ht="11.25">
      <c r="B243" s="221"/>
      <c r="C243" s="222"/>
      <c r="D243" s="193" t="s">
        <v>184</v>
      </c>
      <c r="E243" s="223" t="s">
        <v>19</v>
      </c>
      <c r="F243" s="224" t="s">
        <v>189</v>
      </c>
      <c r="G243" s="222"/>
      <c r="H243" s="225">
        <v>40.799999999999997</v>
      </c>
      <c r="I243" s="226"/>
      <c r="J243" s="222"/>
      <c r="K243" s="222"/>
      <c r="L243" s="227"/>
      <c r="M243" s="228"/>
      <c r="N243" s="229"/>
      <c r="O243" s="229"/>
      <c r="P243" s="229"/>
      <c r="Q243" s="229"/>
      <c r="R243" s="229"/>
      <c r="S243" s="229"/>
      <c r="T243" s="230"/>
      <c r="AT243" s="231" t="s">
        <v>184</v>
      </c>
      <c r="AU243" s="231" t="s">
        <v>80</v>
      </c>
      <c r="AV243" s="15" t="s">
        <v>178</v>
      </c>
      <c r="AW243" s="15" t="s">
        <v>35</v>
      </c>
      <c r="AX243" s="15" t="s">
        <v>80</v>
      </c>
      <c r="AY243" s="231" t="s">
        <v>171</v>
      </c>
    </row>
    <row r="244" spans="1:65" s="2" customFormat="1" ht="16.5" customHeight="1">
      <c r="A244" s="36"/>
      <c r="B244" s="37"/>
      <c r="C244" s="180" t="s">
        <v>391</v>
      </c>
      <c r="D244" s="180" t="s">
        <v>173</v>
      </c>
      <c r="E244" s="181" t="s">
        <v>994</v>
      </c>
      <c r="F244" s="182" t="s">
        <v>995</v>
      </c>
      <c r="G244" s="183" t="s">
        <v>252</v>
      </c>
      <c r="H244" s="184">
        <v>5.0000000000000001E-3</v>
      </c>
      <c r="I244" s="185"/>
      <c r="J244" s="186">
        <f>ROUND(I244*H244,2)</f>
        <v>0</v>
      </c>
      <c r="K244" s="182" t="s">
        <v>839</v>
      </c>
      <c r="L244" s="41"/>
      <c r="M244" s="187" t="s">
        <v>19</v>
      </c>
      <c r="N244" s="188" t="s">
        <v>44</v>
      </c>
      <c r="O244" s="66"/>
      <c r="P244" s="189">
        <f>O244*H244</f>
        <v>0</v>
      </c>
      <c r="Q244" s="189">
        <v>0</v>
      </c>
      <c r="R244" s="189">
        <f>Q244*H244</f>
        <v>0</v>
      </c>
      <c r="S244" s="189">
        <v>0</v>
      </c>
      <c r="T244" s="190">
        <f>S244*H244</f>
        <v>0</v>
      </c>
      <c r="U244" s="36"/>
      <c r="V244" s="36"/>
      <c r="W244" s="36"/>
      <c r="X244" s="36"/>
      <c r="Y244" s="36"/>
      <c r="Z244" s="36"/>
      <c r="AA244" s="36"/>
      <c r="AB244" s="36"/>
      <c r="AC244" s="36"/>
      <c r="AD244" s="36"/>
      <c r="AE244" s="36"/>
      <c r="AR244" s="191" t="s">
        <v>951</v>
      </c>
      <c r="AT244" s="191" t="s">
        <v>173</v>
      </c>
      <c r="AU244" s="191" t="s">
        <v>80</v>
      </c>
      <c r="AY244" s="19" t="s">
        <v>171</v>
      </c>
      <c r="BE244" s="192">
        <f>IF(N244="základní",J244,0)</f>
        <v>0</v>
      </c>
      <c r="BF244" s="192">
        <f>IF(N244="snížená",J244,0)</f>
        <v>0</v>
      </c>
      <c r="BG244" s="192">
        <f>IF(N244="zákl. přenesená",J244,0)</f>
        <v>0</v>
      </c>
      <c r="BH244" s="192">
        <f>IF(N244="sníž. přenesená",J244,0)</f>
        <v>0</v>
      </c>
      <c r="BI244" s="192">
        <f>IF(N244="nulová",J244,0)</f>
        <v>0</v>
      </c>
      <c r="BJ244" s="19" t="s">
        <v>80</v>
      </c>
      <c r="BK244" s="192">
        <f>ROUND(I244*H244,2)</f>
        <v>0</v>
      </c>
      <c r="BL244" s="19" t="s">
        <v>951</v>
      </c>
      <c r="BM244" s="191" t="s">
        <v>996</v>
      </c>
    </row>
    <row r="245" spans="1:65" s="2" customFormat="1" ht="58.5">
      <c r="A245" s="36"/>
      <c r="B245" s="37"/>
      <c r="C245" s="38"/>
      <c r="D245" s="193" t="s">
        <v>180</v>
      </c>
      <c r="E245" s="38"/>
      <c r="F245" s="194" t="s">
        <v>997</v>
      </c>
      <c r="G245" s="38"/>
      <c r="H245" s="38"/>
      <c r="I245" s="195"/>
      <c r="J245" s="38"/>
      <c r="K245" s="38"/>
      <c r="L245" s="41"/>
      <c r="M245" s="196"/>
      <c r="N245" s="197"/>
      <c r="O245" s="66"/>
      <c r="P245" s="66"/>
      <c r="Q245" s="66"/>
      <c r="R245" s="66"/>
      <c r="S245" s="66"/>
      <c r="T245" s="67"/>
      <c r="U245" s="36"/>
      <c r="V245" s="36"/>
      <c r="W245" s="36"/>
      <c r="X245" s="36"/>
      <c r="Y245" s="36"/>
      <c r="Z245" s="36"/>
      <c r="AA245" s="36"/>
      <c r="AB245" s="36"/>
      <c r="AC245" s="36"/>
      <c r="AD245" s="36"/>
      <c r="AE245" s="36"/>
      <c r="AT245" s="19" t="s">
        <v>180</v>
      </c>
      <c r="AU245" s="19" t="s">
        <v>80</v>
      </c>
    </row>
    <row r="246" spans="1:65" s="13" customFormat="1" ht="11.25">
      <c r="B246" s="200"/>
      <c r="C246" s="201"/>
      <c r="D246" s="193" t="s">
        <v>184</v>
      </c>
      <c r="E246" s="202" t="s">
        <v>19</v>
      </c>
      <c r="F246" s="203" t="s">
        <v>998</v>
      </c>
      <c r="G246" s="201"/>
      <c r="H246" s="202" t="s">
        <v>19</v>
      </c>
      <c r="I246" s="204"/>
      <c r="J246" s="201"/>
      <c r="K246" s="201"/>
      <c r="L246" s="205"/>
      <c r="M246" s="206"/>
      <c r="N246" s="207"/>
      <c r="O246" s="207"/>
      <c r="P246" s="207"/>
      <c r="Q246" s="207"/>
      <c r="R246" s="207"/>
      <c r="S246" s="207"/>
      <c r="T246" s="208"/>
      <c r="AT246" s="209" t="s">
        <v>184</v>
      </c>
      <c r="AU246" s="209" t="s">
        <v>80</v>
      </c>
      <c r="AV246" s="13" t="s">
        <v>80</v>
      </c>
      <c r="AW246" s="13" t="s">
        <v>35</v>
      </c>
      <c r="AX246" s="13" t="s">
        <v>73</v>
      </c>
      <c r="AY246" s="209" t="s">
        <v>171</v>
      </c>
    </row>
    <row r="247" spans="1:65" s="14" customFormat="1" ht="11.25">
      <c r="B247" s="210"/>
      <c r="C247" s="211"/>
      <c r="D247" s="193" t="s">
        <v>184</v>
      </c>
      <c r="E247" s="212" t="s">
        <v>19</v>
      </c>
      <c r="F247" s="213" t="s">
        <v>999</v>
      </c>
      <c r="G247" s="211"/>
      <c r="H247" s="214">
        <v>5.0000000000000001E-3</v>
      </c>
      <c r="I247" s="215"/>
      <c r="J247" s="211"/>
      <c r="K247" s="211"/>
      <c r="L247" s="216"/>
      <c r="M247" s="217"/>
      <c r="N247" s="218"/>
      <c r="O247" s="218"/>
      <c r="P247" s="218"/>
      <c r="Q247" s="218"/>
      <c r="R247" s="218"/>
      <c r="S247" s="218"/>
      <c r="T247" s="219"/>
      <c r="AT247" s="220" t="s">
        <v>184</v>
      </c>
      <c r="AU247" s="220" t="s">
        <v>80</v>
      </c>
      <c r="AV247" s="14" t="s">
        <v>82</v>
      </c>
      <c r="AW247" s="14" t="s">
        <v>35</v>
      </c>
      <c r="AX247" s="14" t="s">
        <v>73</v>
      </c>
      <c r="AY247" s="220" t="s">
        <v>171</v>
      </c>
    </row>
    <row r="248" spans="1:65" s="15" customFormat="1" ht="11.25">
      <c r="B248" s="221"/>
      <c r="C248" s="222"/>
      <c r="D248" s="193" t="s">
        <v>184</v>
      </c>
      <c r="E248" s="223" t="s">
        <v>19</v>
      </c>
      <c r="F248" s="224" t="s">
        <v>189</v>
      </c>
      <c r="G248" s="222"/>
      <c r="H248" s="225">
        <v>5.0000000000000001E-3</v>
      </c>
      <c r="I248" s="226"/>
      <c r="J248" s="222"/>
      <c r="K248" s="222"/>
      <c r="L248" s="227"/>
      <c r="M248" s="253"/>
      <c r="N248" s="254"/>
      <c r="O248" s="254"/>
      <c r="P248" s="254"/>
      <c r="Q248" s="254"/>
      <c r="R248" s="254"/>
      <c r="S248" s="254"/>
      <c r="T248" s="255"/>
      <c r="AT248" s="231" t="s">
        <v>184</v>
      </c>
      <c r="AU248" s="231" t="s">
        <v>80</v>
      </c>
      <c r="AV248" s="15" t="s">
        <v>178</v>
      </c>
      <c r="AW248" s="15" t="s">
        <v>35</v>
      </c>
      <c r="AX248" s="15" t="s">
        <v>80</v>
      </c>
      <c r="AY248" s="231" t="s">
        <v>171</v>
      </c>
    </row>
    <row r="249" spans="1:65" s="2" customFormat="1" ht="6.95" customHeight="1">
      <c r="A249" s="36"/>
      <c r="B249" s="49"/>
      <c r="C249" s="50"/>
      <c r="D249" s="50"/>
      <c r="E249" s="50"/>
      <c r="F249" s="50"/>
      <c r="G249" s="50"/>
      <c r="H249" s="50"/>
      <c r="I249" s="50"/>
      <c r="J249" s="50"/>
      <c r="K249" s="50"/>
      <c r="L249" s="41"/>
      <c r="M249" s="36"/>
      <c r="O249" s="36"/>
      <c r="P249" s="36"/>
      <c r="Q249" s="36"/>
      <c r="R249" s="36"/>
      <c r="S249" s="36"/>
      <c r="T249" s="36"/>
      <c r="U249" s="36"/>
      <c r="V249" s="36"/>
      <c r="W249" s="36"/>
      <c r="X249" s="36"/>
      <c r="Y249" s="36"/>
      <c r="Z249" s="36"/>
      <c r="AA249" s="36"/>
      <c r="AB249" s="36"/>
      <c r="AC249" s="36"/>
      <c r="AD249" s="36"/>
      <c r="AE249" s="36"/>
    </row>
  </sheetData>
  <sheetProtection algorithmName="SHA-512" hashValue="4InMj3Rkb1JTzWoHVODVq6qiKyl5VjDWQ8Yiq0xfejTNiLQXFnnkwe7lapSd+HC8CrQhR/gUy8mJ9NAC2Ecnpg==" saltValue="23BZaQkd65LsNOXxC4s+zK5Kr12qyb8lUOjB+F/tRprjTAplr+UKOqU4Pl7bh6WefIQeBglcqk8h2hq8xLwINQ==" spinCount="100000" sheet="1" objects="1" scenarios="1" formatColumns="0" formatRows="0" autoFilter="0"/>
  <autoFilter ref="C87:K248"/>
  <mergeCells count="12">
    <mergeCell ref="E80:H80"/>
    <mergeCell ref="L2:V2"/>
    <mergeCell ref="E50:H50"/>
    <mergeCell ref="E52:H52"/>
    <mergeCell ref="E54:H54"/>
    <mergeCell ref="E76:H76"/>
    <mergeCell ref="E78:H78"/>
    <mergeCell ref="E7:H7"/>
    <mergeCell ref="E9:H9"/>
    <mergeCell ref="E11:H11"/>
    <mergeCell ref="E20:H20"/>
    <mergeCell ref="E29:H29"/>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121"/>
  <sheetViews>
    <sheetView showGridLines="0" workbookViewId="0"/>
  </sheetViews>
  <sheetFormatPr defaultRowHeight="12.7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370"/>
      <c r="M2" s="370"/>
      <c r="N2" s="370"/>
      <c r="O2" s="370"/>
      <c r="P2" s="370"/>
      <c r="Q2" s="370"/>
      <c r="R2" s="370"/>
      <c r="S2" s="370"/>
      <c r="T2" s="370"/>
      <c r="U2" s="370"/>
      <c r="V2" s="370"/>
      <c r="AT2" s="19" t="s">
        <v>93</v>
      </c>
    </row>
    <row r="3" spans="1:46" s="1" customFormat="1" ht="6.95" customHeight="1">
      <c r="B3" s="110"/>
      <c r="C3" s="111"/>
      <c r="D3" s="111"/>
      <c r="E3" s="111"/>
      <c r="F3" s="111"/>
      <c r="G3" s="111"/>
      <c r="H3" s="111"/>
      <c r="I3" s="111"/>
      <c r="J3" s="111"/>
      <c r="K3" s="111"/>
      <c r="L3" s="22"/>
      <c r="AT3" s="19" t="s">
        <v>82</v>
      </c>
    </row>
    <row r="4" spans="1:46" s="1" customFormat="1" ht="24.95" customHeight="1">
      <c r="B4" s="22"/>
      <c r="D4" s="112" t="s">
        <v>133</v>
      </c>
      <c r="L4" s="22"/>
      <c r="M4" s="113" t="s">
        <v>10</v>
      </c>
      <c r="AT4" s="19" t="s">
        <v>4</v>
      </c>
    </row>
    <row r="5" spans="1:46" s="1" customFormat="1" ht="6.95" customHeight="1">
      <c r="B5" s="22"/>
      <c r="L5" s="22"/>
    </row>
    <row r="6" spans="1:46" s="1" customFormat="1" ht="12" customHeight="1">
      <c r="B6" s="22"/>
      <c r="D6" s="114" t="s">
        <v>16</v>
      </c>
      <c r="L6" s="22"/>
    </row>
    <row r="7" spans="1:46" s="1" customFormat="1" ht="16.5" customHeight="1">
      <c r="B7" s="22"/>
      <c r="E7" s="387" t="str">
        <f>'Rekapitulace stavby'!K6</f>
        <v>Oprava propustků na trati odb. Moravice - Svobodné Heřmanice</v>
      </c>
      <c r="F7" s="388"/>
      <c r="G7" s="388"/>
      <c r="H7" s="388"/>
      <c r="L7" s="22"/>
    </row>
    <row r="8" spans="1:46" s="1" customFormat="1" ht="12" customHeight="1">
      <c r="B8" s="22"/>
      <c r="D8" s="114" t="s">
        <v>134</v>
      </c>
      <c r="L8" s="22"/>
    </row>
    <row r="9" spans="1:46" s="2" customFormat="1" ht="16.5" customHeight="1">
      <c r="A9" s="36"/>
      <c r="B9" s="41"/>
      <c r="C9" s="36"/>
      <c r="D9" s="36"/>
      <c r="E9" s="387" t="s">
        <v>135</v>
      </c>
      <c r="F9" s="389"/>
      <c r="G9" s="389"/>
      <c r="H9" s="389"/>
      <c r="I9" s="36"/>
      <c r="J9" s="36"/>
      <c r="K9" s="36"/>
      <c r="L9" s="115"/>
      <c r="S9" s="36"/>
      <c r="T9" s="36"/>
      <c r="U9" s="36"/>
      <c r="V9" s="36"/>
      <c r="W9" s="36"/>
      <c r="X9" s="36"/>
      <c r="Y9" s="36"/>
      <c r="Z9" s="36"/>
      <c r="AA9" s="36"/>
      <c r="AB9" s="36"/>
      <c r="AC9" s="36"/>
      <c r="AD9" s="36"/>
      <c r="AE9" s="36"/>
    </row>
    <row r="10" spans="1:46" s="2" customFormat="1" ht="12" customHeight="1">
      <c r="A10" s="36"/>
      <c r="B10" s="41"/>
      <c r="C10" s="36"/>
      <c r="D10" s="114" t="s">
        <v>136</v>
      </c>
      <c r="E10" s="36"/>
      <c r="F10" s="36"/>
      <c r="G10" s="36"/>
      <c r="H10" s="36"/>
      <c r="I10" s="36"/>
      <c r="J10" s="36"/>
      <c r="K10" s="36"/>
      <c r="L10" s="115"/>
      <c r="S10" s="36"/>
      <c r="T10" s="36"/>
      <c r="U10" s="36"/>
      <c r="V10" s="36"/>
      <c r="W10" s="36"/>
      <c r="X10" s="36"/>
      <c r="Y10" s="36"/>
      <c r="Z10" s="36"/>
      <c r="AA10" s="36"/>
      <c r="AB10" s="36"/>
      <c r="AC10" s="36"/>
      <c r="AD10" s="36"/>
      <c r="AE10" s="36"/>
    </row>
    <row r="11" spans="1:46" s="2" customFormat="1" ht="16.5" customHeight="1">
      <c r="A11" s="36"/>
      <c r="B11" s="41"/>
      <c r="C11" s="36"/>
      <c r="D11" s="36"/>
      <c r="E11" s="390" t="s">
        <v>1000</v>
      </c>
      <c r="F11" s="389"/>
      <c r="G11" s="389"/>
      <c r="H11" s="389"/>
      <c r="I11" s="36"/>
      <c r="J11" s="36"/>
      <c r="K11" s="36"/>
      <c r="L11" s="115"/>
      <c r="S11" s="36"/>
      <c r="T11" s="36"/>
      <c r="U11" s="36"/>
      <c r="V11" s="36"/>
      <c r="W11" s="36"/>
      <c r="X11" s="36"/>
      <c r="Y11" s="36"/>
      <c r="Z11" s="36"/>
      <c r="AA11" s="36"/>
      <c r="AB11" s="36"/>
      <c r="AC11" s="36"/>
      <c r="AD11" s="36"/>
      <c r="AE11" s="36"/>
    </row>
    <row r="12" spans="1:46" s="2" customFormat="1" ht="11.25">
      <c r="A12" s="36"/>
      <c r="B12" s="41"/>
      <c r="C12" s="36"/>
      <c r="D12" s="36"/>
      <c r="E12" s="36"/>
      <c r="F12" s="36"/>
      <c r="G12" s="36"/>
      <c r="H12" s="36"/>
      <c r="I12" s="36"/>
      <c r="J12" s="36"/>
      <c r="K12" s="36"/>
      <c r="L12" s="115"/>
      <c r="S12" s="36"/>
      <c r="T12" s="36"/>
      <c r="U12" s="36"/>
      <c r="V12" s="36"/>
      <c r="W12" s="36"/>
      <c r="X12" s="36"/>
      <c r="Y12" s="36"/>
      <c r="Z12" s="36"/>
      <c r="AA12" s="36"/>
      <c r="AB12" s="36"/>
      <c r="AC12" s="36"/>
      <c r="AD12" s="36"/>
      <c r="AE12" s="36"/>
    </row>
    <row r="13" spans="1:46" s="2" customFormat="1" ht="12" customHeight="1">
      <c r="A13" s="36"/>
      <c r="B13" s="41"/>
      <c r="C13" s="36"/>
      <c r="D13" s="114" t="s">
        <v>18</v>
      </c>
      <c r="E13" s="36"/>
      <c r="F13" s="105" t="s">
        <v>19</v>
      </c>
      <c r="G13" s="36"/>
      <c r="H13" s="36"/>
      <c r="I13" s="114" t="s">
        <v>20</v>
      </c>
      <c r="J13" s="105" t="s">
        <v>19</v>
      </c>
      <c r="K13" s="36"/>
      <c r="L13" s="115"/>
      <c r="S13" s="36"/>
      <c r="T13" s="36"/>
      <c r="U13" s="36"/>
      <c r="V13" s="36"/>
      <c r="W13" s="36"/>
      <c r="X13" s="36"/>
      <c r="Y13" s="36"/>
      <c r="Z13" s="36"/>
      <c r="AA13" s="36"/>
      <c r="AB13" s="36"/>
      <c r="AC13" s="36"/>
      <c r="AD13" s="36"/>
      <c r="AE13" s="36"/>
    </row>
    <row r="14" spans="1:46" s="2" customFormat="1" ht="12" customHeight="1">
      <c r="A14" s="36"/>
      <c r="B14" s="41"/>
      <c r="C14" s="36"/>
      <c r="D14" s="114" t="s">
        <v>21</v>
      </c>
      <c r="E14" s="36"/>
      <c r="F14" s="105" t="s">
        <v>22</v>
      </c>
      <c r="G14" s="36"/>
      <c r="H14" s="36"/>
      <c r="I14" s="114" t="s">
        <v>23</v>
      </c>
      <c r="J14" s="116" t="str">
        <f>'Rekapitulace stavby'!AN8</f>
        <v>10. 5. 2023</v>
      </c>
      <c r="K14" s="36"/>
      <c r="L14" s="115"/>
      <c r="S14" s="36"/>
      <c r="T14" s="36"/>
      <c r="U14" s="36"/>
      <c r="V14" s="36"/>
      <c r="W14" s="36"/>
      <c r="X14" s="36"/>
      <c r="Y14" s="36"/>
      <c r="Z14" s="36"/>
      <c r="AA14" s="36"/>
      <c r="AB14" s="36"/>
      <c r="AC14" s="36"/>
      <c r="AD14" s="36"/>
      <c r="AE14" s="36"/>
    </row>
    <row r="15" spans="1:46" s="2" customFormat="1" ht="10.9" customHeight="1">
      <c r="A15" s="36"/>
      <c r="B15" s="41"/>
      <c r="C15" s="36"/>
      <c r="D15" s="36"/>
      <c r="E15" s="36"/>
      <c r="F15" s="36"/>
      <c r="G15" s="36"/>
      <c r="H15" s="36"/>
      <c r="I15" s="36"/>
      <c r="J15" s="36"/>
      <c r="K15" s="36"/>
      <c r="L15" s="115"/>
      <c r="S15" s="36"/>
      <c r="T15" s="36"/>
      <c r="U15" s="36"/>
      <c r="V15" s="36"/>
      <c r="W15" s="36"/>
      <c r="X15" s="36"/>
      <c r="Y15" s="36"/>
      <c r="Z15" s="36"/>
      <c r="AA15" s="36"/>
      <c r="AB15" s="36"/>
      <c r="AC15" s="36"/>
      <c r="AD15" s="36"/>
      <c r="AE15" s="36"/>
    </row>
    <row r="16" spans="1:46" s="2" customFormat="1" ht="12" customHeight="1">
      <c r="A16" s="36"/>
      <c r="B16" s="41"/>
      <c r="C16" s="36"/>
      <c r="D16" s="114" t="s">
        <v>25</v>
      </c>
      <c r="E16" s="36"/>
      <c r="F16" s="36"/>
      <c r="G16" s="36"/>
      <c r="H16" s="36"/>
      <c r="I16" s="114" t="s">
        <v>26</v>
      </c>
      <c r="J16" s="105" t="s">
        <v>27</v>
      </c>
      <c r="K16" s="36"/>
      <c r="L16" s="115"/>
      <c r="S16" s="36"/>
      <c r="T16" s="36"/>
      <c r="U16" s="36"/>
      <c r="V16" s="36"/>
      <c r="W16" s="36"/>
      <c r="X16" s="36"/>
      <c r="Y16" s="36"/>
      <c r="Z16" s="36"/>
      <c r="AA16" s="36"/>
      <c r="AB16" s="36"/>
      <c r="AC16" s="36"/>
      <c r="AD16" s="36"/>
      <c r="AE16" s="36"/>
    </row>
    <row r="17" spans="1:31" s="2" customFormat="1" ht="18" customHeight="1">
      <c r="A17" s="36"/>
      <c r="B17" s="41"/>
      <c r="C17" s="36"/>
      <c r="D17" s="36"/>
      <c r="E17" s="105" t="s">
        <v>28</v>
      </c>
      <c r="F17" s="36"/>
      <c r="G17" s="36"/>
      <c r="H17" s="36"/>
      <c r="I17" s="114" t="s">
        <v>29</v>
      </c>
      <c r="J17" s="105" t="s">
        <v>30</v>
      </c>
      <c r="K17" s="36"/>
      <c r="L17" s="115"/>
      <c r="S17" s="36"/>
      <c r="T17" s="36"/>
      <c r="U17" s="36"/>
      <c r="V17" s="36"/>
      <c r="W17" s="36"/>
      <c r="X17" s="36"/>
      <c r="Y17" s="36"/>
      <c r="Z17" s="36"/>
      <c r="AA17" s="36"/>
      <c r="AB17" s="36"/>
      <c r="AC17" s="36"/>
      <c r="AD17" s="36"/>
      <c r="AE17" s="36"/>
    </row>
    <row r="18" spans="1:31" s="2" customFormat="1" ht="6.95" customHeight="1">
      <c r="A18" s="36"/>
      <c r="B18" s="41"/>
      <c r="C18" s="36"/>
      <c r="D18" s="36"/>
      <c r="E18" s="36"/>
      <c r="F18" s="36"/>
      <c r="G18" s="36"/>
      <c r="H18" s="36"/>
      <c r="I18" s="36"/>
      <c r="J18" s="36"/>
      <c r="K18" s="36"/>
      <c r="L18" s="115"/>
      <c r="S18" s="36"/>
      <c r="T18" s="36"/>
      <c r="U18" s="36"/>
      <c r="V18" s="36"/>
      <c r="W18" s="36"/>
      <c r="X18" s="36"/>
      <c r="Y18" s="36"/>
      <c r="Z18" s="36"/>
      <c r="AA18" s="36"/>
      <c r="AB18" s="36"/>
      <c r="AC18" s="36"/>
      <c r="AD18" s="36"/>
      <c r="AE18" s="36"/>
    </row>
    <row r="19" spans="1:31" s="2" customFormat="1" ht="12" customHeight="1">
      <c r="A19" s="36"/>
      <c r="B19" s="41"/>
      <c r="C19" s="36"/>
      <c r="D19" s="114" t="s">
        <v>31</v>
      </c>
      <c r="E19" s="36"/>
      <c r="F19" s="36"/>
      <c r="G19" s="36"/>
      <c r="H19" s="36"/>
      <c r="I19" s="114" t="s">
        <v>26</v>
      </c>
      <c r="J19" s="32" t="str">
        <f>'Rekapitulace stavby'!AN13</f>
        <v>Vyplň údaj</v>
      </c>
      <c r="K19" s="36"/>
      <c r="L19" s="115"/>
      <c r="S19" s="36"/>
      <c r="T19" s="36"/>
      <c r="U19" s="36"/>
      <c r="V19" s="36"/>
      <c r="W19" s="36"/>
      <c r="X19" s="36"/>
      <c r="Y19" s="36"/>
      <c r="Z19" s="36"/>
      <c r="AA19" s="36"/>
      <c r="AB19" s="36"/>
      <c r="AC19" s="36"/>
      <c r="AD19" s="36"/>
      <c r="AE19" s="36"/>
    </row>
    <row r="20" spans="1:31" s="2" customFormat="1" ht="18" customHeight="1">
      <c r="A20" s="36"/>
      <c r="B20" s="41"/>
      <c r="C20" s="36"/>
      <c r="D20" s="36"/>
      <c r="E20" s="391" t="str">
        <f>'Rekapitulace stavby'!E14</f>
        <v>Vyplň údaj</v>
      </c>
      <c r="F20" s="392"/>
      <c r="G20" s="392"/>
      <c r="H20" s="392"/>
      <c r="I20" s="114" t="s">
        <v>29</v>
      </c>
      <c r="J20" s="32" t="str">
        <f>'Rekapitulace stavby'!AN14</f>
        <v>Vyplň údaj</v>
      </c>
      <c r="K20" s="36"/>
      <c r="L20" s="115"/>
      <c r="S20" s="36"/>
      <c r="T20" s="36"/>
      <c r="U20" s="36"/>
      <c r="V20" s="36"/>
      <c r="W20" s="36"/>
      <c r="X20" s="36"/>
      <c r="Y20" s="36"/>
      <c r="Z20" s="36"/>
      <c r="AA20" s="36"/>
      <c r="AB20" s="36"/>
      <c r="AC20" s="36"/>
      <c r="AD20" s="36"/>
      <c r="AE20" s="36"/>
    </row>
    <row r="21" spans="1:31" s="2" customFormat="1" ht="6.95" customHeight="1">
      <c r="A21" s="36"/>
      <c r="B21" s="41"/>
      <c r="C21" s="36"/>
      <c r="D21" s="36"/>
      <c r="E21" s="36"/>
      <c r="F21" s="36"/>
      <c r="G21" s="36"/>
      <c r="H21" s="36"/>
      <c r="I21" s="36"/>
      <c r="J21" s="36"/>
      <c r="K21" s="36"/>
      <c r="L21" s="115"/>
      <c r="S21" s="36"/>
      <c r="T21" s="36"/>
      <c r="U21" s="36"/>
      <c r="V21" s="36"/>
      <c r="W21" s="36"/>
      <c r="X21" s="36"/>
      <c r="Y21" s="36"/>
      <c r="Z21" s="36"/>
      <c r="AA21" s="36"/>
      <c r="AB21" s="36"/>
      <c r="AC21" s="36"/>
      <c r="AD21" s="36"/>
      <c r="AE21" s="36"/>
    </row>
    <row r="22" spans="1:31" s="2" customFormat="1" ht="12" customHeight="1">
      <c r="A22" s="36"/>
      <c r="B22" s="41"/>
      <c r="C22" s="36"/>
      <c r="D22" s="114" t="s">
        <v>33</v>
      </c>
      <c r="E22" s="36"/>
      <c r="F22" s="36"/>
      <c r="G22" s="36"/>
      <c r="H22" s="36"/>
      <c r="I22" s="114" t="s">
        <v>26</v>
      </c>
      <c r="J22" s="105" t="str">
        <f>IF('Rekapitulace stavby'!AN16="","",'Rekapitulace stavby'!AN16)</f>
        <v/>
      </c>
      <c r="K22" s="36"/>
      <c r="L22" s="115"/>
      <c r="S22" s="36"/>
      <c r="T22" s="36"/>
      <c r="U22" s="36"/>
      <c r="V22" s="36"/>
      <c r="W22" s="36"/>
      <c r="X22" s="36"/>
      <c r="Y22" s="36"/>
      <c r="Z22" s="36"/>
      <c r="AA22" s="36"/>
      <c r="AB22" s="36"/>
      <c r="AC22" s="36"/>
      <c r="AD22" s="36"/>
      <c r="AE22" s="36"/>
    </row>
    <row r="23" spans="1:31" s="2" customFormat="1" ht="18" customHeight="1">
      <c r="A23" s="36"/>
      <c r="B23" s="41"/>
      <c r="C23" s="36"/>
      <c r="D23" s="36"/>
      <c r="E23" s="105" t="str">
        <f>IF('Rekapitulace stavby'!E17="","",'Rekapitulace stavby'!E17)</f>
        <v xml:space="preserve"> </v>
      </c>
      <c r="F23" s="36"/>
      <c r="G23" s="36"/>
      <c r="H23" s="36"/>
      <c r="I23" s="114" t="s">
        <v>29</v>
      </c>
      <c r="J23" s="105" t="str">
        <f>IF('Rekapitulace stavby'!AN17="","",'Rekapitulace stavby'!AN17)</f>
        <v/>
      </c>
      <c r="K23" s="36"/>
      <c r="L23" s="115"/>
      <c r="S23" s="36"/>
      <c r="T23" s="36"/>
      <c r="U23" s="36"/>
      <c r="V23" s="36"/>
      <c r="W23" s="36"/>
      <c r="X23" s="36"/>
      <c r="Y23" s="36"/>
      <c r="Z23" s="36"/>
      <c r="AA23" s="36"/>
      <c r="AB23" s="36"/>
      <c r="AC23" s="36"/>
      <c r="AD23" s="36"/>
      <c r="AE23" s="36"/>
    </row>
    <row r="24" spans="1:31" s="2" customFormat="1" ht="6.95" customHeight="1">
      <c r="A24" s="36"/>
      <c r="B24" s="41"/>
      <c r="C24" s="36"/>
      <c r="D24" s="36"/>
      <c r="E24" s="36"/>
      <c r="F24" s="36"/>
      <c r="G24" s="36"/>
      <c r="H24" s="36"/>
      <c r="I24" s="36"/>
      <c r="J24" s="36"/>
      <c r="K24" s="36"/>
      <c r="L24" s="115"/>
      <c r="S24" s="36"/>
      <c r="T24" s="36"/>
      <c r="U24" s="36"/>
      <c r="V24" s="36"/>
      <c r="W24" s="36"/>
      <c r="X24" s="36"/>
      <c r="Y24" s="36"/>
      <c r="Z24" s="36"/>
      <c r="AA24" s="36"/>
      <c r="AB24" s="36"/>
      <c r="AC24" s="36"/>
      <c r="AD24" s="36"/>
      <c r="AE24" s="36"/>
    </row>
    <row r="25" spans="1:31" s="2" customFormat="1" ht="12" customHeight="1">
      <c r="A25" s="36"/>
      <c r="B25" s="41"/>
      <c r="C25" s="36"/>
      <c r="D25" s="114" t="s">
        <v>36</v>
      </c>
      <c r="E25" s="36"/>
      <c r="F25" s="36"/>
      <c r="G25" s="36"/>
      <c r="H25" s="36"/>
      <c r="I25" s="114" t="s">
        <v>26</v>
      </c>
      <c r="J25" s="105" t="str">
        <f>IF('Rekapitulace stavby'!AN19="","",'Rekapitulace stavby'!AN19)</f>
        <v/>
      </c>
      <c r="K25" s="36"/>
      <c r="L25" s="115"/>
      <c r="S25" s="36"/>
      <c r="T25" s="36"/>
      <c r="U25" s="36"/>
      <c r="V25" s="36"/>
      <c r="W25" s="36"/>
      <c r="X25" s="36"/>
      <c r="Y25" s="36"/>
      <c r="Z25" s="36"/>
      <c r="AA25" s="36"/>
      <c r="AB25" s="36"/>
      <c r="AC25" s="36"/>
      <c r="AD25" s="36"/>
      <c r="AE25" s="36"/>
    </row>
    <row r="26" spans="1:31" s="2" customFormat="1" ht="18" customHeight="1">
      <c r="A26" s="36"/>
      <c r="B26" s="41"/>
      <c r="C26" s="36"/>
      <c r="D26" s="36"/>
      <c r="E26" s="105" t="str">
        <f>IF('Rekapitulace stavby'!E20="","",'Rekapitulace stavby'!E20)</f>
        <v xml:space="preserve"> </v>
      </c>
      <c r="F26" s="36"/>
      <c r="G26" s="36"/>
      <c r="H26" s="36"/>
      <c r="I26" s="114" t="s">
        <v>29</v>
      </c>
      <c r="J26" s="105" t="str">
        <f>IF('Rekapitulace stavby'!AN20="","",'Rekapitulace stavby'!AN20)</f>
        <v/>
      </c>
      <c r="K26" s="36"/>
      <c r="L26" s="115"/>
      <c r="S26" s="36"/>
      <c r="T26" s="36"/>
      <c r="U26" s="36"/>
      <c r="V26" s="36"/>
      <c r="W26" s="36"/>
      <c r="X26" s="36"/>
      <c r="Y26" s="36"/>
      <c r="Z26" s="36"/>
      <c r="AA26" s="36"/>
      <c r="AB26" s="36"/>
      <c r="AC26" s="36"/>
      <c r="AD26" s="36"/>
      <c r="AE26" s="36"/>
    </row>
    <row r="27" spans="1:31" s="2" customFormat="1" ht="6.95" customHeight="1">
      <c r="A27" s="36"/>
      <c r="B27" s="41"/>
      <c r="C27" s="36"/>
      <c r="D27" s="36"/>
      <c r="E27" s="36"/>
      <c r="F27" s="36"/>
      <c r="G27" s="36"/>
      <c r="H27" s="36"/>
      <c r="I27" s="36"/>
      <c r="J27" s="36"/>
      <c r="K27" s="36"/>
      <c r="L27" s="115"/>
      <c r="S27" s="36"/>
      <c r="T27" s="36"/>
      <c r="U27" s="36"/>
      <c r="V27" s="36"/>
      <c r="W27" s="36"/>
      <c r="X27" s="36"/>
      <c r="Y27" s="36"/>
      <c r="Z27" s="36"/>
      <c r="AA27" s="36"/>
      <c r="AB27" s="36"/>
      <c r="AC27" s="36"/>
      <c r="AD27" s="36"/>
      <c r="AE27" s="36"/>
    </row>
    <row r="28" spans="1:31" s="2" customFormat="1" ht="12" customHeight="1">
      <c r="A28" s="36"/>
      <c r="B28" s="41"/>
      <c r="C28" s="36"/>
      <c r="D28" s="114" t="s">
        <v>37</v>
      </c>
      <c r="E28" s="36"/>
      <c r="F28" s="36"/>
      <c r="G28" s="36"/>
      <c r="H28" s="36"/>
      <c r="I28" s="36"/>
      <c r="J28" s="36"/>
      <c r="K28" s="36"/>
      <c r="L28" s="115"/>
      <c r="S28" s="36"/>
      <c r="T28" s="36"/>
      <c r="U28" s="36"/>
      <c r="V28" s="36"/>
      <c r="W28" s="36"/>
      <c r="X28" s="36"/>
      <c r="Y28" s="36"/>
      <c r="Z28" s="36"/>
      <c r="AA28" s="36"/>
      <c r="AB28" s="36"/>
      <c r="AC28" s="36"/>
      <c r="AD28" s="36"/>
      <c r="AE28" s="36"/>
    </row>
    <row r="29" spans="1:31" s="8" customFormat="1" ht="16.5" customHeight="1">
      <c r="A29" s="117"/>
      <c r="B29" s="118"/>
      <c r="C29" s="117"/>
      <c r="D29" s="117"/>
      <c r="E29" s="393" t="s">
        <v>19</v>
      </c>
      <c r="F29" s="393"/>
      <c r="G29" s="393"/>
      <c r="H29" s="393"/>
      <c r="I29" s="117"/>
      <c r="J29" s="117"/>
      <c r="K29" s="117"/>
      <c r="L29" s="119"/>
      <c r="S29" s="117"/>
      <c r="T29" s="117"/>
      <c r="U29" s="117"/>
      <c r="V29" s="117"/>
      <c r="W29" s="117"/>
      <c r="X29" s="117"/>
      <c r="Y29" s="117"/>
      <c r="Z29" s="117"/>
      <c r="AA29" s="117"/>
      <c r="AB29" s="117"/>
      <c r="AC29" s="117"/>
      <c r="AD29" s="117"/>
      <c r="AE29" s="117"/>
    </row>
    <row r="30" spans="1:31" s="2" customFormat="1" ht="6.95" customHeight="1">
      <c r="A30" s="36"/>
      <c r="B30" s="41"/>
      <c r="C30" s="36"/>
      <c r="D30" s="36"/>
      <c r="E30" s="36"/>
      <c r="F30" s="36"/>
      <c r="G30" s="36"/>
      <c r="H30" s="36"/>
      <c r="I30" s="36"/>
      <c r="J30" s="36"/>
      <c r="K30" s="36"/>
      <c r="L30" s="115"/>
      <c r="S30" s="36"/>
      <c r="T30" s="36"/>
      <c r="U30" s="36"/>
      <c r="V30" s="36"/>
      <c r="W30" s="36"/>
      <c r="X30" s="36"/>
      <c r="Y30" s="36"/>
      <c r="Z30" s="36"/>
      <c r="AA30" s="36"/>
      <c r="AB30" s="36"/>
      <c r="AC30" s="36"/>
      <c r="AD30" s="36"/>
      <c r="AE30" s="36"/>
    </row>
    <row r="31" spans="1:31" s="2" customFormat="1" ht="6.95" customHeight="1">
      <c r="A31" s="36"/>
      <c r="B31" s="41"/>
      <c r="C31" s="36"/>
      <c r="D31" s="120"/>
      <c r="E31" s="120"/>
      <c r="F31" s="120"/>
      <c r="G31" s="120"/>
      <c r="H31" s="120"/>
      <c r="I31" s="120"/>
      <c r="J31" s="120"/>
      <c r="K31" s="120"/>
      <c r="L31" s="115"/>
      <c r="S31" s="36"/>
      <c r="T31" s="36"/>
      <c r="U31" s="36"/>
      <c r="V31" s="36"/>
      <c r="W31" s="36"/>
      <c r="X31" s="36"/>
      <c r="Y31" s="36"/>
      <c r="Z31" s="36"/>
      <c r="AA31" s="36"/>
      <c r="AB31" s="36"/>
      <c r="AC31" s="36"/>
      <c r="AD31" s="36"/>
      <c r="AE31" s="36"/>
    </row>
    <row r="32" spans="1:31" s="2" customFormat="1" ht="25.35" customHeight="1">
      <c r="A32" s="36"/>
      <c r="B32" s="41"/>
      <c r="C32" s="36"/>
      <c r="D32" s="121" t="s">
        <v>39</v>
      </c>
      <c r="E32" s="36"/>
      <c r="F32" s="36"/>
      <c r="G32" s="36"/>
      <c r="H32" s="36"/>
      <c r="I32" s="36"/>
      <c r="J32" s="122">
        <f>ROUND(J89, 2)</f>
        <v>0</v>
      </c>
      <c r="K32" s="36"/>
      <c r="L32" s="115"/>
      <c r="S32" s="36"/>
      <c r="T32" s="36"/>
      <c r="U32" s="36"/>
      <c r="V32" s="36"/>
      <c r="W32" s="36"/>
      <c r="X32" s="36"/>
      <c r="Y32" s="36"/>
      <c r="Z32" s="36"/>
      <c r="AA32" s="36"/>
      <c r="AB32" s="36"/>
      <c r="AC32" s="36"/>
      <c r="AD32" s="36"/>
      <c r="AE32" s="36"/>
    </row>
    <row r="33" spans="1:31" s="2" customFormat="1" ht="6.95" customHeight="1">
      <c r="A33" s="36"/>
      <c r="B33" s="41"/>
      <c r="C33" s="36"/>
      <c r="D33" s="120"/>
      <c r="E33" s="120"/>
      <c r="F33" s="120"/>
      <c r="G33" s="120"/>
      <c r="H33" s="120"/>
      <c r="I33" s="120"/>
      <c r="J33" s="120"/>
      <c r="K33" s="120"/>
      <c r="L33" s="115"/>
      <c r="S33" s="36"/>
      <c r="T33" s="36"/>
      <c r="U33" s="36"/>
      <c r="V33" s="36"/>
      <c r="W33" s="36"/>
      <c r="X33" s="36"/>
      <c r="Y33" s="36"/>
      <c r="Z33" s="36"/>
      <c r="AA33" s="36"/>
      <c r="AB33" s="36"/>
      <c r="AC33" s="36"/>
      <c r="AD33" s="36"/>
      <c r="AE33" s="36"/>
    </row>
    <row r="34" spans="1:31" s="2" customFormat="1" ht="14.45" customHeight="1">
      <c r="A34" s="36"/>
      <c r="B34" s="41"/>
      <c r="C34" s="36"/>
      <c r="D34" s="36"/>
      <c r="E34" s="36"/>
      <c r="F34" s="123" t="s">
        <v>41</v>
      </c>
      <c r="G34" s="36"/>
      <c r="H34" s="36"/>
      <c r="I34" s="123" t="s">
        <v>40</v>
      </c>
      <c r="J34" s="123" t="s">
        <v>42</v>
      </c>
      <c r="K34" s="36"/>
      <c r="L34" s="115"/>
      <c r="S34" s="36"/>
      <c r="T34" s="36"/>
      <c r="U34" s="36"/>
      <c r="V34" s="36"/>
      <c r="W34" s="36"/>
      <c r="X34" s="36"/>
      <c r="Y34" s="36"/>
      <c r="Z34" s="36"/>
      <c r="AA34" s="36"/>
      <c r="AB34" s="36"/>
      <c r="AC34" s="36"/>
      <c r="AD34" s="36"/>
      <c r="AE34" s="36"/>
    </row>
    <row r="35" spans="1:31" s="2" customFormat="1" ht="14.45" customHeight="1">
      <c r="A35" s="36"/>
      <c r="B35" s="41"/>
      <c r="C35" s="36"/>
      <c r="D35" s="124" t="s">
        <v>43</v>
      </c>
      <c r="E35" s="114" t="s">
        <v>44</v>
      </c>
      <c r="F35" s="125">
        <f>ROUND((SUM(BE89:BE120)),  2)</f>
        <v>0</v>
      </c>
      <c r="G35" s="36"/>
      <c r="H35" s="36"/>
      <c r="I35" s="126">
        <v>0.21</v>
      </c>
      <c r="J35" s="125">
        <f>ROUND(((SUM(BE89:BE120))*I35),  2)</f>
        <v>0</v>
      </c>
      <c r="K35" s="36"/>
      <c r="L35" s="115"/>
      <c r="S35" s="36"/>
      <c r="T35" s="36"/>
      <c r="U35" s="36"/>
      <c r="V35" s="36"/>
      <c r="W35" s="36"/>
      <c r="X35" s="36"/>
      <c r="Y35" s="36"/>
      <c r="Z35" s="36"/>
      <c r="AA35" s="36"/>
      <c r="AB35" s="36"/>
      <c r="AC35" s="36"/>
      <c r="AD35" s="36"/>
      <c r="AE35" s="36"/>
    </row>
    <row r="36" spans="1:31" s="2" customFormat="1" ht="14.45" customHeight="1">
      <c r="A36" s="36"/>
      <c r="B36" s="41"/>
      <c r="C36" s="36"/>
      <c r="D36" s="36"/>
      <c r="E36" s="114" t="s">
        <v>45</v>
      </c>
      <c r="F36" s="125">
        <f>ROUND((SUM(BF89:BF120)),  2)</f>
        <v>0</v>
      </c>
      <c r="G36" s="36"/>
      <c r="H36" s="36"/>
      <c r="I36" s="126">
        <v>0.15</v>
      </c>
      <c r="J36" s="125">
        <f>ROUND(((SUM(BF89:BF120))*I36),  2)</f>
        <v>0</v>
      </c>
      <c r="K36" s="36"/>
      <c r="L36" s="115"/>
      <c r="S36" s="36"/>
      <c r="T36" s="36"/>
      <c r="U36" s="36"/>
      <c r="V36" s="36"/>
      <c r="W36" s="36"/>
      <c r="X36" s="36"/>
      <c r="Y36" s="36"/>
      <c r="Z36" s="36"/>
      <c r="AA36" s="36"/>
      <c r="AB36" s="36"/>
      <c r="AC36" s="36"/>
      <c r="AD36" s="36"/>
      <c r="AE36" s="36"/>
    </row>
    <row r="37" spans="1:31" s="2" customFormat="1" ht="14.45" hidden="1" customHeight="1">
      <c r="A37" s="36"/>
      <c r="B37" s="41"/>
      <c r="C37" s="36"/>
      <c r="D37" s="36"/>
      <c r="E37" s="114" t="s">
        <v>46</v>
      </c>
      <c r="F37" s="125">
        <f>ROUND((SUM(BG89:BG120)),  2)</f>
        <v>0</v>
      </c>
      <c r="G37" s="36"/>
      <c r="H37" s="36"/>
      <c r="I37" s="126">
        <v>0.21</v>
      </c>
      <c r="J37" s="125">
        <f>0</f>
        <v>0</v>
      </c>
      <c r="K37" s="36"/>
      <c r="L37" s="115"/>
      <c r="S37" s="36"/>
      <c r="T37" s="36"/>
      <c r="U37" s="36"/>
      <c r="V37" s="36"/>
      <c r="W37" s="36"/>
      <c r="X37" s="36"/>
      <c r="Y37" s="36"/>
      <c r="Z37" s="36"/>
      <c r="AA37" s="36"/>
      <c r="AB37" s="36"/>
      <c r="AC37" s="36"/>
      <c r="AD37" s="36"/>
      <c r="AE37" s="36"/>
    </row>
    <row r="38" spans="1:31" s="2" customFormat="1" ht="14.45" hidden="1" customHeight="1">
      <c r="A38" s="36"/>
      <c r="B38" s="41"/>
      <c r="C38" s="36"/>
      <c r="D38" s="36"/>
      <c r="E38" s="114" t="s">
        <v>47</v>
      </c>
      <c r="F38" s="125">
        <f>ROUND((SUM(BH89:BH120)),  2)</f>
        <v>0</v>
      </c>
      <c r="G38" s="36"/>
      <c r="H38" s="36"/>
      <c r="I38" s="126">
        <v>0.15</v>
      </c>
      <c r="J38" s="125">
        <f>0</f>
        <v>0</v>
      </c>
      <c r="K38" s="36"/>
      <c r="L38" s="115"/>
      <c r="S38" s="36"/>
      <c r="T38" s="36"/>
      <c r="U38" s="36"/>
      <c r="V38" s="36"/>
      <c r="W38" s="36"/>
      <c r="X38" s="36"/>
      <c r="Y38" s="36"/>
      <c r="Z38" s="36"/>
      <c r="AA38" s="36"/>
      <c r="AB38" s="36"/>
      <c r="AC38" s="36"/>
      <c r="AD38" s="36"/>
      <c r="AE38" s="36"/>
    </row>
    <row r="39" spans="1:31" s="2" customFormat="1" ht="14.45" hidden="1" customHeight="1">
      <c r="A39" s="36"/>
      <c r="B39" s="41"/>
      <c r="C39" s="36"/>
      <c r="D39" s="36"/>
      <c r="E39" s="114" t="s">
        <v>48</v>
      </c>
      <c r="F39" s="125">
        <f>ROUND((SUM(BI89:BI120)),  2)</f>
        <v>0</v>
      </c>
      <c r="G39" s="36"/>
      <c r="H39" s="36"/>
      <c r="I39" s="126">
        <v>0</v>
      </c>
      <c r="J39" s="125">
        <f>0</f>
        <v>0</v>
      </c>
      <c r="K39" s="36"/>
      <c r="L39" s="115"/>
      <c r="S39" s="36"/>
      <c r="T39" s="36"/>
      <c r="U39" s="36"/>
      <c r="V39" s="36"/>
      <c r="W39" s="36"/>
      <c r="X39" s="36"/>
      <c r="Y39" s="36"/>
      <c r="Z39" s="36"/>
      <c r="AA39" s="36"/>
      <c r="AB39" s="36"/>
      <c r="AC39" s="36"/>
      <c r="AD39" s="36"/>
      <c r="AE39" s="36"/>
    </row>
    <row r="40" spans="1:31" s="2" customFormat="1" ht="6.95" customHeight="1">
      <c r="A40" s="36"/>
      <c r="B40" s="41"/>
      <c r="C40" s="36"/>
      <c r="D40" s="36"/>
      <c r="E40" s="36"/>
      <c r="F40" s="36"/>
      <c r="G40" s="36"/>
      <c r="H40" s="36"/>
      <c r="I40" s="36"/>
      <c r="J40" s="36"/>
      <c r="K40" s="36"/>
      <c r="L40" s="115"/>
      <c r="S40" s="36"/>
      <c r="T40" s="36"/>
      <c r="U40" s="36"/>
      <c r="V40" s="36"/>
      <c r="W40" s="36"/>
      <c r="X40" s="36"/>
      <c r="Y40" s="36"/>
      <c r="Z40" s="36"/>
      <c r="AA40" s="36"/>
      <c r="AB40" s="36"/>
      <c r="AC40" s="36"/>
      <c r="AD40" s="36"/>
      <c r="AE40" s="36"/>
    </row>
    <row r="41" spans="1:31" s="2" customFormat="1" ht="25.35" customHeight="1">
      <c r="A41" s="36"/>
      <c r="B41" s="41"/>
      <c r="C41" s="127"/>
      <c r="D41" s="128" t="s">
        <v>49</v>
      </c>
      <c r="E41" s="129"/>
      <c r="F41" s="129"/>
      <c r="G41" s="130" t="s">
        <v>50</v>
      </c>
      <c r="H41" s="131" t="s">
        <v>51</v>
      </c>
      <c r="I41" s="129"/>
      <c r="J41" s="132">
        <f>SUM(J32:J39)</f>
        <v>0</v>
      </c>
      <c r="K41" s="133"/>
      <c r="L41" s="115"/>
      <c r="S41" s="36"/>
      <c r="T41" s="36"/>
      <c r="U41" s="36"/>
      <c r="V41" s="36"/>
      <c r="W41" s="36"/>
      <c r="X41" s="36"/>
      <c r="Y41" s="36"/>
      <c r="Z41" s="36"/>
      <c r="AA41" s="36"/>
      <c r="AB41" s="36"/>
      <c r="AC41" s="36"/>
      <c r="AD41" s="36"/>
      <c r="AE41" s="36"/>
    </row>
    <row r="42" spans="1:31" s="2" customFormat="1" ht="14.45" customHeight="1">
      <c r="A42" s="36"/>
      <c r="B42" s="134"/>
      <c r="C42" s="135"/>
      <c r="D42" s="135"/>
      <c r="E42" s="135"/>
      <c r="F42" s="135"/>
      <c r="G42" s="135"/>
      <c r="H42" s="135"/>
      <c r="I42" s="135"/>
      <c r="J42" s="135"/>
      <c r="K42" s="135"/>
      <c r="L42" s="115"/>
      <c r="S42" s="36"/>
      <c r="T42" s="36"/>
      <c r="U42" s="36"/>
      <c r="V42" s="36"/>
      <c r="W42" s="36"/>
      <c r="X42" s="36"/>
      <c r="Y42" s="36"/>
      <c r="Z42" s="36"/>
      <c r="AA42" s="36"/>
      <c r="AB42" s="36"/>
      <c r="AC42" s="36"/>
      <c r="AD42" s="36"/>
      <c r="AE42" s="36"/>
    </row>
    <row r="46" spans="1:31" s="2" customFormat="1" ht="6.95" customHeight="1">
      <c r="A46" s="36"/>
      <c r="B46" s="136"/>
      <c r="C46" s="137"/>
      <c r="D46" s="137"/>
      <c r="E46" s="137"/>
      <c r="F46" s="137"/>
      <c r="G46" s="137"/>
      <c r="H46" s="137"/>
      <c r="I46" s="137"/>
      <c r="J46" s="137"/>
      <c r="K46" s="137"/>
      <c r="L46" s="115"/>
      <c r="S46" s="36"/>
      <c r="T46" s="36"/>
      <c r="U46" s="36"/>
      <c r="V46" s="36"/>
      <c r="W46" s="36"/>
      <c r="X46" s="36"/>
      <c r="Y46" s="36"/>
      <c r="Z46" s="36"/>
      <c r="AA46" s="36"/>
      <c r="AB46" s="36"/>
      <c r="AC46" s="36"/>
      <c r="AD46" s="36"/>
      <c r="AE46" s="36"/>
    </row>
    <row r="47" spans="1:31" s="2" customFormat="1" ht="24.95" customHeight="1">
      <c r="A47" s="36"/>
      <c r="B47" s="37"/>
      <c r="C47" s="25" t="s">
        <v>138</v>
      </c>
      <c r="D47" s="38"/>
      <c r="E47" s="38"/>
      <c r="F47" s="38"/>
      <c r="G47" s="38"/>
      <c r="H47" s="38"/>
      <c r="I47" s="38"/>
      <c r="J47" s="38"/>
      <c r="K47" s="38"/>
      <c r="L47" s="115"/>
      <c r="S47" s="36"/>
      <c r="T47" s="36"/>
      <c r="U47" s="36"/>
      <c r="V47" s="36"/>
      <c r="W47" s="36"/>
      <c r="X47" s="36"/>
      <c r="Y47" s="36"/>
      <c r="Z47" s="36"/>
      <c r="AA47" s="36"/>
      <c r="AB47" s="36"/>
      <c r="AC47" s="36"/>
      <c r="AD47" s="36"/>
      <c r="AE47" s="36"/>
    </row>
    <row r="48" spans="1:31" s="2" customFormat="1" ht="6.95" customHeight="1">
      <c r="A48" s="36"/>
      <c r="B48" s="37"/>
      <c r="C48" s="38"/>
      <c r="D48" s="38"/>
      <c r="E48" s="38"/>
      <c r="F48" s="38"/>
      <c r="G48" s="38"/>
      <c r="H48" s="38"/>
      <c r="I48" s="38"/>
      <c r="J48" s="38"/>
      <c r="K48" s="38"/>
      <c r="L48" s="115"/>
      <c r="S48" s="36"/>
      <c r="T48" s="36"/>
      <c r="U48" s="36"/>
      <c r="V48" s="36"/>
      <c r="W48" s="36"/>
      <c r="X48" s="36"/>
      <c r="Y48" s="36"/>
      <c r="Z48" s="36"/>
      <c r="AA48" s="36"/>
      <c r="AB48" s="36"/>
      <c r="AC48" s="36"/>
      <c r="AD48" s="36"/>
      <c r="AE48" s="36"/>
    </row>
    <row r="49" spans="1:47" s="2" customFormat="1" ht="12" customHeight="1">
      <c r="A49" s="36"/>
      <c r="B49" s="37"/>
      <c r="C49" s="31" t="s">
        <v>16</v>
      </c>
      <c r="D49" s="38"/>
      <c r="E49" s="38"/>
      <c r="F49" s="38"/>
      <c r="G49" s="38"/>
      <c r="H49" s="38"/>
      <c r="I49" s="38"/>
      <c r="J49" s="38"/>
      <c r="K49" s="38"/>
      <c r="L49" s="115"/>
      <c r="S49" s="36"/>
      <c r="T49" s="36"/>
      <c r="U49" s="36"/>
      <c r="V49" s="36"/>
      <c r="W49" s="36"/>
      <c r="X49" s="36"/>
      <c r="Y49" s="36"/>
      <c r="Z49" s="36"/>
      <c r="AA49" s="36"/>
      <c r="AB49" s="36"/>
      <c r="AC49" s="36"/>
      <c r="AD49" s="36"/>
      <c r="AE49" s="36"/>
    </row>
    <row r="50" spans="1:47" s="2" customFormat="1" ht="16.5" customHeight="1">
      <c r="A50" s="36"/>
      <c r="B50" s="37"/>
      <c r="C50" s="38"/>
      <c r="D50" s="38"/>
      <c r="E50" s="394" t="str">
        <f>E7</f>
        <v>Oprava propustků na trati odb. Moravice - Svobodné Heřmanice</v>
      </c>
      <c r="F50" s="395"/>
      <c r="G50" s="395"/>
      <c r="H50" s="395"/>
      <c r="I50" s="38"/>
      <c r="J50" s="38"/>
      <c r="K50" s="38"/>
      <c r="L50" s="115"/>
      <c r="S50" s="36"/>
      <c r="T50" s="36"/>
      <c r="U50" s="36"/>
      <c r="V50" s="36"/>
      <c r="W50" s="36"/>
      <c r="X50" s="36"/>
      <c r="Y50" s="36"/>
      <c r="Z50" s="36"/>
      <c r="AA50" s="36"/>
      <c r="AB50" s="36"/>
      <c r="AC50" s="36"/>
      <c r="AD50" s="36"/>
      <c r="AE50" s="36"/>
    </row>
    <row r="51" spans="1:47" s="1" customFormat="1" ht="12" customHeight="1">
      <c r="B51" s="23"/>
      <c r="C51" s="31" t="s">
        <v>134</v>
      </c>
      <c r="D51" s="24"/>
      <c r="E51" s="24"/>
      <c r="F51" s="24"/>
      <c r="G51" s="24"/>
      <c r="H51" s="24"/>
      <c r="I51" s="24"/>
      <c r="J51" s="24"/>
      <c r="K51" s="24"/>
      <c r="L51" s="22"/>
    </row>
    <row r="52" spans="1:47" s="2" customFormat="1" ht="16.5" customHeight="1">
      <c r="A52" s="36"/>
      <c r="B52" s="37"/>
      <c r="C52" s="38"/>
      <c r="D52" s="38"/>
      <c r="E52" s="394" t="s">
        <v>135</v>
      </c>
      <c r="F52" s="396"/>
      <c r="G52" s="396"/>
      <c r="H52" s="396"/>
      <c r="I52" s="38"/>
      <c r="J52" s="38"/>
      <c r="K52" s="38"/>
      <c r="L52" s="115"/>
      <c r="S52" s="36"/>
      <c r="T52" s="36"/>
      <c r="U52" s="36"/>
      <c r="V52" s="36"/>
      <c r="W52" s="36"/>
      <c r="X52" s="36"/>
      <c r="Y52" s="36"/>
      <c r="Z52" s="36"/>
      <c r="AA52" s="36"/>
      <c r="AB52" s="36"/>
      <c r="AC52" s="36"/>
      <c r="AD52" s="36"/>
      <c r="AE52" s="36"/>
    </row>
    <row r="53" spans="1:47" s="2" customFormat="1" ht="12" customHeight="1">
      <c r="A53" s="36"/>
      <c r="B53" s="37"/>
      <c r="C53" s="31" t="s">
        <v>136</v>
      </c>
      <c r="D53" s="38"/>
      <c r="E53" s="38"/>
      <c r="F53" s="38"/>
      <c r="G53" s="38"/>
      <c r="H53" s="38"/>
      <c r="I53" s="38"/>
      <c r="J53" s="38"/>
      <c r="K53" s="38"/>
      <c r="L53" s="115"/>
      <c r="S53" s="36"/>
      <c r="T53" s="36"/>
      <c r="U53" s="36"/>
      <c r="V53" s="36"/>
      <c r="W53" s="36"/>
      <c r="X53" s="36"/>
      <c r="Y53" s="36"/>
      <c r="Z53" s="36"/>
      <c r="AA53" s="36"/>
      <c r="AB53" s="36"/>
      <c r="AC53" s="36"/>
      <c r="AD53" s="36"/>
      <c r="AE53" s="36"/>
    </row>
    <row r="54" spans="1:47" s="2" customFormat="1" ht="16.5" customHeight="1">
      <c r="A54" s="36"/>
      <c r="B54" s="37"/>
      <c r="C54" s="38"/>
      <c r="D54" s="38"/>
      <c r="E54" s="348" t="str">
        <f>E11</f>
        <v>SO 01.3 - Propustek v km 9,931 - kabelové trasy</v>
      </c>
      <c r="F54" s="396"/>
      <c r="G54" s="396"/>
      <c r="H54" s="396"/>
      <c r="I54" s="38"/>
      <c r="J54" s="38"/>
      <c r="K54" s="38"/>
      <c r="L54" s="115"/>
      <c r="S54" s="36"/>
      <c r="T54" s="36"/>
      <c r="U54" s="36"/>
      <c r="V54" s="36"/>
      <c r="W54" s="36"/>
      <c r="X54" s="36"/>
      <c r="Y54" s="36"/>
      <c r="Z54" s="36"/>
      <c r="AA54" s="36"/>
      <c r="AB54" s="36"/>
      <c r="AC54" s="36"/>
      <c r="AD54" s="36"/>
      <c r="AE54" s="36"/>
    </row>
    <row r="55" spans="1:47" s="2" customFormat="1" ht="6.95" customHeight="1">
      <c r="A55" s="36"/>
      <c r="B55" s="37"/>
      <c r="C55" s="38"/>
      <c r="D55" s="38"/>
      <c r="E55" s="38"/>
      <c r="F55" s="38"/>
      <c r="G55" s="38"/>
      <c r="H55" s="38"/>
      <c r="I55" s="38"/>
      <c r="J55" s="38"/>
      <c r="K55" s="38"/>
      <c r="L55" s="115"/>
      <c r="S55" s="36"/>
      <c r="T55" s="36"/>
      <c r="U55" s="36"/>
      <c r="V55" s="36"/>
      <c r="W55" s="36"/>
      <c r="X55" s="36"/>
      <c r="Y55" s="36"/>
      <c r="Z55" s="36"/>
      <c r="AA55" s="36"/>
      <c r="AB55" s="36"/>
      <c r="AC55" s="36"/>
      <c r="AD55" s="36"/>
      <c r="AE55" s="36"/>
    </row>
    <row r="56" spans="1:47" s="2" customFormat="1" ht="12" customHeight="1">
      <c r="A56" s="36"/>
      <c r="B56" s="37"/>
      <c r="C56" s="31" t="s">
        <v>21</v>
      </c>
      <c r="D56" s="38"/>
      <c r="E56" s="38"/>
      <c r="F56" s="29" t="str">
        <f>F14</f>
        <v>OŘ Ostrava</v>
      </c>
      <c r="G56" s="38"/>
      <c r="H56" s="38"/>
      <c r="I56" s="31" t="s">
        <v>23</v>
      </c>
      <c r="J56" s="61" t="str">
        <f>IF(J14="","",J14)</f>
        <v>10. 5. 2023</v>
      </c>
      <c r="K56" s="38"/>
      <c r="L56" s="115"/>
      <c r="S56" s="36"/>
      <c r="T56" s="36"/>
      <c r="U56" s="36"/>
      <c r="V56" s="36"/>
      <c r="W56" s="36"/>
      <c r="X56" s="36"/>
      <c r="Y56" s="36"/>
      <c r="Z56" s="36"/>
      <c r="AA56" s="36"/>
      <c r="AB56" s="36"/>
      <c r="AC56" s="36"/>
      <c r="AD56" s="36"/>
      <c r="AE56" s="36"/>
    </row>
    <row r="57" spans="1:47" s="2" customFormat="1" ht="6.95" customHeight="1">
      <c r="A57" s="36"/>
      <c r="B57" s="37"/>
      <c r="C57" s="38"/>
      <c r="D57" s="38"/>
      <c r="E57" s="38"/>
      <c r="F57" s="38"/>
      <c r="G57" s="38"/>
      <c r="H57" s="38"/>
      <c r="I57" s="38"/>
      <c r="J57" s="38"/>
      <c r="K57" s="38"/>
      <c r="L57" s="115"/>
      <c r="S57" s="36"/>
      <c r="T57" s="36"/>
      <c r="U57" s="36"/>
      <c r="V57" s="36"/>
      <c r="W57" s="36"/>
      <c r="X57" s="36"/>
      <c r="Y57" s="36"/>
      <c r="Z57" s="36"/>
      <c r="AA57" s="36"/>
      <c r="AB57" s="36"/>
      <c r="AC57" s="36"/>
      <c r="AD57" s="36"/>
      <c r="AE57" s="36"/>
    </row>
    <row r="58" spans="1:47" s="2" customFormat="1" ht="15.2" customHeight="1">
      <c r="A58" s="36"/>
      <c r="B58" s="37"/>
      <c r="C58" s="31" t="s">
        <v>25</v>
      </c>
      <c r="D58" s="38"/>
      <c r="E58" s="38"/>
      <c r="F58" s="29" t="str">
        <f>E17</f>
        <v>Správa železnic s.o. OŘ Ostrava</v>
      </c>
      <c r="G58" s="38"/>
      <c r="H58" s="38"/>
      <c r="I58" s="31" t="s">
        <v>33</v>
      </c>
      <c r="J58" s="34" t="str">
        <f>E23</f>
        <v xml:space="preserve"> </v>
      </c>
      <c r="K58" s="38"/>
      <c r="L58" s="115"/>
      <c r="S58" s="36"/>
      <c r="T58" s="36"/>
      <c r="U58" s="36"/>
      <c r="V58" s="36"/>
      <c r="W58" s="36"/>
      <c r="X58" s="36"/>
      <c r="Y58" s="36"/>
      <c r="Z58" s="36"/>
      <c r="AA58" s="36"/>
      <c r="AB58" s="36"/>
      <c r="AC58" s="36"/>
      <c r="AD58" s="36"/>
      <c r="AE58" s="36"/>
    </row>
    <row r="59" spans="1:47" s="2" customFormat="1" ht="15.2" customHeight="1">
      <c r="A59" s="36"/>
      <c r="B59" s="37"/>
      <c r="C59" s="31" t="s">
        <v>31</v>
      </c>
      <c r="D59" s="38"/>
      <c r="E59" s="38"/>
      <c r="F59" s="29" t="str">
        <f>IF(E20="","",E20)</f>
        <v>Vyplň údaj</v>
      </c>
      <c r="G59" s="38"/>
      <c r="H59" s="38"/>
      <c r="I59" s="31" t="s">
        <v>36</v>
      </c>
      <c r="J59" s="34" t="str">
        <f>E26</f>
        <v xml:space="preserve"> </v>
      </c>
      <c r="K59" s="38"/>
      <c r="L59" s="115"/>
      <c r="S59" s="36"/>
      <c r="T59" s="36"/>
      <c r="U59" s="36"/>
      <c r="V59" s="36"/>
      <c r="W59" s="36"/>
      <c r="X59" s="36"/>
      <c r="Y59" s="36"/>
      <c r="Z59" s="36"/>
      <c r="AA59" s="36"/>
      <c r="AB59" s="36"/>
      <c r="AC59" s="36"/>
      <c r="AD59" s="36"/>
      <c r="AE59" s="36"/>
    </row>
    <row r="60" spans="1:47" s="2" customFormat="1" ht="10.35" customHeight="1">
      <c r="A60" s="36"/>
      <c r="B60" s="37"/>
      <c r="C60" s="38"/>
      <c r="D60" s="38"/>
      <c r="E60" s="38"/>
      <c r="F60" s="38"/>
      <c r="G60" s="38"/>
      <c r="H60" s="38"/>
      <c r="I60" s="38"/>
      <c r="J60" s="38"/>
      <c r="K60" s="38"/>
      <c r="L60" s="115"/>
      <c r="S60" s="36"/>
      <c r="T60" s="36"/>
      <c r="U60" s="36"/>
      <c r="V60" s="36"/>
      <c r="W60" s="36"/>
      <c r="X60" s="36"/>
      <c r="Y60" s="36"/>
      <c r="Z60" s="36"/>
      <c r="AA60" s="36"/>
      <c r="AB60" s="36"/>
      <c r="AC60" s="36"/>
      <c r="AD60" s="36"/>
      <c r="AE60" s="36"/>
    </row>
    <row r="61" spans="1:47" s="2" customFormat="1" ht="29.25" customHeight="1">
      <c r="A61" s="36"/>
      <c r="B61" s="37"/>
      <c r="C61" s="138" t="s">
        <v>139</v>
      </c>
      <c r="D61" s="139"/>
      <c r="E61" s="139"/>
      <c r="F61" s="139"/>
      <c r="G61" s="139"/>
      <c r="H61" s="139"/>
      <c r="I61" s="139"/>
      <c r="J61" s="140" t="s">
        <v>140</v>
      </c>
      <c r="K61" s="139"/>
      <c r="L61" s="115"/>
      <c r="S61" s="36"/>
      <c r="T61" s="36"/>
      <c r="U61" s="36"/>
      <c r="V61" s="36"/>
      <c r="W61" s="36"/>
      <c r="X61" s="36"/>
      <c r="Y61" s="36"/>
      <c r="Z61" s="36"/>
      <c r="AA61" s="36"/>
      <c r="AB61" s="36"/>
      <c r="AC61" s="36"/>
      <c r="AD61" s="36"/>
      <c r="AE61" s="36"/>
    </row>
    <row r="62" spans="1:47" s="2" customFormat="1" ht="10.35" customHeight="1">
      <c r="A62" s="36"/>
      <c r="B62" s="37"/>
      <c r="C62" s="38"/>
      <c r="D62" s="38"/>
      <c r="E62" s="38"/>
      <c r="F62" s="38"/>
      <c r="G62" s="38"/>
      <c r="H62" s="38"/>
      <c r="I62" s="38"/>
      <c r="J62" s="38"/>
      <c r="K62" s="38"/>
      <c r="L62" s="115"/>
      <c r="S62" s="36"/>
      <c r="T62" s="36"/>
      <c r="U62" s="36"/>
      <c r="V62" s="36"/>
      <c r="W62" s="36"/>
      <c r="X62" s="36"/>
      <c r="Y62" s="36"/>
      <c r="Z62" s="36"/>
      <c r="AA62" s="36"/>
      <c r="AB62" s="36"/>
      <c r="AC62" s="36"/>
      <c r="AD62" s="36"/>
      <c r="AE62" s="36"/>
    </row>
    <row r="63" spans="1:47" s="2" customFormat="1" ht="22.9" customHeight="1">
      <c r="A63" s="36"/>
      <c r="B63" s="37"/>
      <c r="C63" s="141" t="s">
        <v>71</v>
      </c>
      <c r="D63" s="38"/>
      <c r="E63" s="38"/>
      <c r="F63" s="38"/>
      <c r="G63" s="38"/>
      <c r="H63" s="38"/>
      <c r="I63" s="38"/>
      <c r="J63" s="79">
        <f>J89</f>
        <v>0</v>
      </c>
      <c r="K63" s="38"/>
      <c r="L63" s="115"/>
      <c r="S63" s="36"/>
      <c r="T63" s="36"/>
      <c r="U63" s="36"/>
      <c r="V63" s="36"/>
      <c r="W63" s="36"/>
      <c r="X63" s="36"/>
      <c r="Y63" s="36"/>
      <c r="Z63" s="36"/>
      <c r="AA63" s="36"/>
      <c r="AB63" s="36"/>
      <c r="AC63" s="36"/>
      <c r="AD63" s="36"/>
      <c r="AE63" s="36"/>
      <c r="AU63" s="19" t="s">
        <v>141</v>
      </c>
    </row>
    <row r="64" spans="1:47" s="9" customFormat="1" ht="24.95" customHeight="1">
      <c r="B64" s="142"/>
      <c r="C64" s="143"/>
      <c r="D64" s="144" t="s">
        <v>142</v>
      </c>
      <c r="E64" s="145"/>
      <c r="F64" s="145"/>
      <c r="G64" s="145"/>
      <c r="H64" s="145"/>
      <c r="I64" s="145"/>
      <c r="J64" s="146">
        <f>J90</f>
        <v>0</v>
      </c>
      <c r="K64" s="143"/>
      <c r="L64" s="147"/>
    </row>
    <row r="65" spans="1:31" s="10" customFormat="1" ht="19.899999999999999" customHeight="1">
      <c r="B65" s="148"/>
      <c r="C65" s="99"/>
      <c r="D65" s="149" t="s">
        <v>143</v>
      </c>
      <c r="E65" s="150"/>
      <c r="F65" s="150"/>
      <c r="G65" s="150"/>
      <c r="H65" s="150"/>
      <c r="I65" s="150"/>
      <c r="J65" s="151">
        <f>J91</f>
        <v>0</v>
      </c>
      <c r="K65" s="99"/>
      <c r="L65" s="152"/>
    </row>
    <row r="66" spans="1:31" s="9" customFormat="1" ht="24.95" customHeight="1">
      <c r="B66" s="142"/>
      <c r="C66" s="143"/>
      <c r="D66" s="144" t="s">
        <v>1001</v>
      </c>
      <c r="E66" s="145"/>
      <c r="F66" s="145"/>
      <c r="G66" s="145"/>
      <c r="H66" s="145"/>
      <c r="I66" s="145"/>
      <c r="J66" s="146">
        <f>J99</f>
        <v>0</v>
      </c>
      <c r="K66" s="143"/>
      <c r="L66" s="147"/>
    </row>
    <row r="67" spans="1:31" s="10" customFormat="1" ht="19.899999999999999" customHeight="1">
      <c r="B67" s="148"/>
      <c r="C67" s="99"/>
      <c r="D67" s="149" t="s">
        <v>1002</v>
      </c>
      <c r="E67" s="150"/>
      <c r="F67" s="150"/>
      <c r="G67" s="150"/>
      <c r="H67" s="150"/>
      <c r="I67" s="150"/>
      <c r="J67" s="151">
        <f>J100</f>
        <v>0</v>
      </c>
      <c r="K67" s="99"/>
      <c r="L67" s="152"/>
    </row>
    <row r="68" spans="1:31" s="2" customFormat="1" ht="21.75" customHeight="1">
      <c r="A68" s="36"/>
      <c r="B68" s="37"/>
      <c r="C68" s="38"/>
      <c r="D68" s="38"/>
      <c r="E68" s="38"/>
      <c r="F68" s="38"/>
      <c r="G68" s="38"/>
      <c r="H68" s="38"/>
      <c r="I68" s="38"/>
      <c r="J68" s="38"/>
      <c r="K68" s="38"/>
      <c r="L68" s="115"/>
      <c r="S68" s="36"/>
      <c r="T68" s="36"/>
      <c r="U68" s="36"/>
      <c r="V68" s="36"/>
      <c r="W68" s="36"/>
      <c r="X68" s="36"/>
      <c r="Y68" s="36"/>
      <c r="Z68" s="36"/>
      <c r="AA68" s="36"/>
      <c r="AB68" s="36"/>
      <c r="AC68" s="36"/>
      <c r="AD68" s="36"/>
      <c r="AE68" s="36"/>
    </row>
    <row r="69" spans="1:31" s="2" customFormat="1" ht="6.95" customHeight="1">
      <c r="A69" s="36"/>
      <c r="B69" s="49"/>
      <c r="C69" s="50"/>
      <c r="D69" s="50"/>
      <c r="E69" s="50"/>
      <c r="F69" s="50"/>
      <c r="G69" s="50"/>
      <c r="H69" s="50"/>
      <c r="I69" s="50"/>
      <c r="J69" s="50"/>
      <c r="K69" s="50"/>
      <c r="L69" s="115"/>
      <c r="S69" s="36"/>
      <c r="T69" s="36"/>
      <c r="U69" s="36"/>
      <c r="V69" s="36"/>
      <c r="W69" s="36"/>
      <c r="X69" s="36"/>
      <c r="Y69" s="36"/>
      <c r="Z69" s="36"/>
      <c r="AA69" s="36"/>
      <c r="AB69" s="36"/>
      <c r="AC69" s="36"/>
      <c r="AD69" s="36"/>
      <c r="AE69" s="36"/>
    </row>
    <row r="73" spans="1:31" s="2" customFormat="1" ht="6.95" customHeight="1">
      <c r="A73" s="36"/>
      <c r="B73" s="51"/>
      <c r="C73" s="52"/>
      <c r="D73" s="52"/>
      <c r="E73" s="52"/>
      <c r="F73" s="52"/>
      <c r="G73" s="52"/>
      <c r="H73" s="52"/>
      <c r="I73" s="52"/>
      <c r="J73" s="52"/>
      <c r="K73" s="52"/>
      <c r="L73" s="115"/>
      <c r="S73" s="36"/>
      <c r="T73" s="36"/>
      <c r="U73" s="36"/>
      <c r="V73" s="36"/>
      <c r="W73" s="36"/>
      <c r="X73" s="36"/>
      <c r="Y73" s="36"/>
      <c r="Z73" s="36"/>
      <c r="AA73" s="36"/>
      <c r="AB73" s="36"/>
      <c r="AC73" s="36"/>
      <c r="AD73" s="36"/>
      <c r="AE73" s="36"/>
    </row>
    <row r="74" spans="1:31" s="2" customFormat="1" ht="24.95" customHeight="1">
      <c r="A74" s="36"/>
      <c r="B74" s="37"/>
      <c r="C74" s="25" t="s">
        <v>156</v>
      </c>
      <c r="D74" s="38"/>
      <c r="E74" s="38"/>
      <c r="F74" s="38"/>
      <c r="G74" s="38"/>
      <c r="H74" s="38"/>
      <c r="I74" s="38"/>
      <c r="J74" s="38"/>
      <c r="K74" s="38"/>
      <c r="L74" s="115"/>
      <c r="S74" s="36"/>
      <c r="T74" s="36"/>
      <c r="U74" s="36"/>
      <c r="V74" s="36"/>
      <c r="W74" s="36"/>
      <c r="X74" s="36"/>
      <c r="Y74" s="36"/>
      <c r="Z74" s="36"/>
      <c r="AA74" s="36"/>
      <c r="AB74" s="36"/>
      <c r="AC74" s="36"/>
      <c r="AD74" s="36"/>
      <c r="AE74" s="36"/>
    </row>
    <row r="75" spans="1:31" s="2" customFormat="1" ht="6.95" customHeight="1">
      <c r="A75" s="36"/>
      <c r="B75" s="37"/>
      <c r="C75" s="38"/>
      <c r="D75" s="38"/>
      <c r="E75" s="38"/>
      <c r="F75" s="38"/>
      <c r="G75" s="38"/>
      <c r="H75" s="38"/>
      <c r="I75" s="38"/>
      <c r="J75" s="38"/>
      <c r="K75" s="38"/>
      <c r="L75" s="115"/>
      <c r="S75" s="36"/>
      <c r="T75" s="36"/>
      <c r="U75" s="36"/>
      <c r="V75" s="36"/>
      <c r="W75" s="36"/>
      <c r="X75" s="36"/>
      <c r="Y75" s="36"/>
      <c r="Z75" s="36"/>
      <c r="AA75" s="36"/>
      <c r="AB75" s="36"/>
      <c r="AC75" s="36"/>
      <c r="AD75" s="36"/>
      <c r="AE75" s="36"/>
    </row>
    <row r="76" spans="1:31" s="2" customFormat="1" ht="12" customHeight="1">
      <c r="A76" s="36"/>
      <c r="B76" s="37"/>
      <c r="C76" s="31" t="s">
        <v>16</v>
      </c>
      <c r="D76" s="38"/>
      <c r="E76" s="38"/>
      <c r="F76" s="38"/>
      <c r="G76" s="38"/>
      <c r="H76" s="38"/>
      <c r="I76" s="38"/>
      <c r="J76" s="38"/>
      <c r="K76" s="38"/>
      <c r="L76" s="115"/>
      <c r="S76" s="36"/>
      <c r="T76" s="36"/>
      <c r="U76" s="36"/>
      <c r="V76" s="36"/>
      <c r="W76" s="36"/>
      <c r="X76" s="36"/>
      <c r="Y76" s="36"/>
      <c r="Z76" s="36"/>
      <c r="AA76" s="36"/>
      <c r="AB76" s="36"/>
      <c r="AC76" s="36"/>
      <c r="AD76" s="36"/>
      <c r="AE76" s="36"/>
    </row>
    <row r="77" spans="1:31" s="2" customFormat="1" ht="16.5" customHeight="1">
      <c r="A77" s="36"/>
      <c r="B77" s="37"/>
      <c r="C77" s="38"/>
      <c r="D77" s="38"/>
      <c r="E77" s="394" t="str">
        <f>E7</f>
        <v>Oprava propustků na trati odb. Moravice - Svobodné Heřmanice</v>
      </c>
      <c r="F77" s="395"/>
      <c r="G77" s="395"/>
      <c r="H77" s="395"/>
      <c r="I77" s="38"/>
      <c r="J77" s="38"/>
      <c r="K77" s="38"/>
      <c r="L77" s="115"/>
      <c r="S77" s="36"/>
      <c r="T77" s="36"/>
      <c r="U77" s="36"/>
      <c r="V77" s="36"/>
      <c r="W77" s="36"/>
      <c r="X77" s="36"/>
      <c r="Y77" s="36"/>
      <c r="Z77" s="36"/>
      <c r="AA77" s="36"/>
      <c r="AB77" s="36"/>
      <c r="AC77" s="36"/>
      <c r="AD77" s="36"/>
      <c r="AE77" s="36"/>
    </row>
    <row r="78" spans="1:31" s="1" customFormat="1" ht="12" customHeight="1">
      <c r="B78" s="23"/>
      <c r="C78" s="31" t="s">
        <v>134</v>
      </c>
      <c r="D78" s="24"/>
      <c r="E78" s="24"/>
      <c r="F78" s="24"/>
      <c r="G78" s="24"/>
      <c r="H78" s="24"/>
      <c r="I78" s="24"/>
      <c r="J78" s="24"/>
      <c r="K78" s="24"/>
      <c r="L78" s="22"/>
    </row>
    <row r="79" spans="1:31" s="2" customFormat="1" ht="16.5" customHeight="1">
      <c r="A79" s="36"/>
      <c r="B79" s="37"/>
      <c r="C79" s="38"/>
      <c r="D79" s="38"/>
      <c r="E79" s="394" t="s">
        <v>135</v>
      </c>
      <c r="F79" s="396"/>
      <c r="G79" s="396"/>
      <c r="H79" s="396"/>
      <c r="I79" s="38"/>
      <c r="J79" s="38"/>
      <c r="K79" s="38"/>
      <c r="L79" s="115"/>
      <c r="S79" s="36"/>
      <c r="T79" s="36"/>
      <c r="U79" s="36"/>
      <c r="V79" s="36"/>
      <c r="W79" s="36"/>
      <c r="X79" s="36"/>
      <c r="Y79" s="36"/>
      <c r="Z79" s="36"/>
      <c r="AA79" s="36"/>
      <c r="AB79" s="36"/>
      <c r="AC79" s="36"/>
      <c r="AD79" s="36"/>
      <c r="AE79" s="36"/>
    </row>
    <row r="80" spans="1:31" s="2" customFormat="1" ht="12" customHeight="1">
      <c r="A80" s="36"/>
      <c r="B80" s="37"/>
      <c r="C80" s="31" t="s">
        <v>136</v>
      </c>
      <c r="D80" s="38"/>
      <c r="E80" s="38"/>
      <c r="F80" s="38"/>
      <c r="G80" s="38"/>
      <c r="H80" s="38"/>
      <c r="I80" s="38"/>
      <c r="J80" s="38"/>
      <c r="K80" s="38"/>
      <c r="L80" s="115"/>
      <c r="S80" s="36"/>
      <c r="T80" s="36"/>
      <c r="U80" s="36"/>
      <c r="V80" s="36"/>
      <c r="W80" s="36"/>
      <c r="X80" s="36"/>
      <c r="Y80" s="36"/>
      <c r="Z80" s="36"/>
      <c r="AA80" s="36"/>
      <c r="AB80" s="36"/>
      <c r="AC80" s="36"/>
      <c r="AD80" s="36"/>
      <c r="AE80" s="36"/>
    </row>
    <row r="81" spans="1:65" s="2" customFormat="1" ht="16.5" customHeight="1">
      <c r="A81" s="36"/>
      <c r="B81" s="37"/>
      <c r="C81" s="38"/>
      <c r="D81" s="38"/>
      <c r="E81" s="348" t="str">
        <f>E11</f>
        <v>SO 01.3 - Propustek v km 9,931 - kabelové trasy</v>
      </c>
      <c r="F81" s="396"/>
      <c r="G81" s="396"/>
      <c r="H81" s="396"/>
      <c r="I81" s="38"/>
      <c r="J81" s="38"/>
      <c r="K81" s="38"/>
      <c r="L81" s="115"/>
      <c r="S81" s="36"/>
      <c r="T81" s="36"/>
      <c r="U81" s="36"/>
      <c r="V81" s="36"/>
      <c r="W81" s="36"/>
      <c r="X81" s="36"/>
      <c r="Y81" s="36"/>
      <c r="Z81" s="36"/>
      <c r="AA81" s="36"/>
      <c r="AB81" s="36"/>
      <c r="AC81" s="36"/>
      <c r="AD81" s="36"/>
      <c r="AE81" s="36"/>
    </row>
    <row r="82" spans="1:65" s="2" customFormat="1" ht="6.95" customHeight="1">
      <c r="A82" s="36"/>
      <c r="B82" s="37"/>
      <c r="C82" s="38"/>
      <c r="D82" s="38"/>
      <c r="E82" s="38"/>
      <c r="F82" s="38"/>
      <c r="G82" s="38"/>
      <c r="H82" s="38"/>
      <c r="I82" s="38"/>
      <c r="J82" s="38"/>
      <c r="K82" s="38"/>
      <c r="L82" s="115"/>
      <c r="S82" s="36"/>
      <c r="T82" s="36"/>
      <c r="U82" s="36"/>
      <c r="V82" s="36"/>
      <c r="W82" s="36"/>
      <c r="X82" s="36"/>
      <c r="Y82" s="36"/>
      <c r="Z82" s="36"/>
      <c r="AA82" s="36"/>
      <c r="AB82" s="36"/>
      <c r="AC82" s="36"/>
      <c r="AD82" s="36"/>
      <c r="AE82" s="36"/>
    </row>
    <row r="83" spans="1:65" s="2" customFormat="1" ht="12" customHeight="1">
      <c r="A83" s="36"/>
      <c r="B83" s="37"/>
      <c r="C83" s="31" t="s">
        <v>21</v>
      </c>
      <c r="D83" s="38"/>
      <c r="E83" s="38"/>
      <c r="F83" s="29" t="str">
        <f>F14</f>
        <v>OŘ Ostrava</v>
      </c>
      <c r="G83" s="38"/>
      <c r="H83" s="38"/>
      <c r="I83" s="31" t="s">
        <v>23</v>
      </c>
      <c r="J83" s="61" t="str">
        <f>IF(J14="","",J14)</f>
        <v>10. 5. 2023</v>
      </c>
      <c r="K83" s="38"/>
      <c r="L83" s="115"/>
      <c r="S83" s="36"/>
      <c r="T83" s="36"/>
      <c r="U83" s="36"/>
      <c r="V83" s="36"/>
      <c r="W83" s="36"/>
      <c r="X83" s="36"/>
      <c r="Y83" s="36"/>
      <c r="Z83" s="36"/>
      <c r="AA83" s="36"/>
      <c r="AB83" s="36"/>
      <c r="AC83" s="36"/>
      <c r="AD83" s="36"/>
      <c r="AE83" s="36"/>
    </row>
    <row r="84" spans="1:65" s="2" customFormat="1" ht="6.95" customHeight="1">
      <c r="A84" s="36"/>
      <c r="B84" s="37"/>
      <c r="C84" s="38"/>
      <c r="D84" s="38"/>
      <c r="E84" s="38"/>
      <c r="F84" s="38"/>
      <c r="G84" s="38"/>
      <c r="H84" s="38"/>
      <c r="I84" s="38"/>
      <c r="J84" s="38"/>
      <c r="K84" s="38"/>
      <c r="L84" s="115"/>
      <c r="S84" s="36"/>
      <c r="T84" s="36"/>
      <c r="U84" s="36"/>
      <c r="V84" s="36"/>
      <c r="W84" s="36"/>
      <c r="X84" s="36"/>
      <c r="Y84" s="36"/>
      <c r="Z84" s="36"/>
      <c r="AA84" s="36"/>
      <c r="AB84" s="36"/>
      <c r="AC84" s="36"/>
      <c r="AD84" s="36"/>
      <c r="AE84" s="36"/>
    </row>
    <row r="85" spans="1:65" s="2" customFormat="1" ht="15.2" customHeight="1">
      <c r="A85" s="36"/>
      <c r="B85" s="37"/>
      <c r="C85" s="31" t="s">
        <v>25</v>
      </c>
      <c r="D85" s="38"/>
      <c r="E85" s="38"/>
      <c r="F85" s="29" t="str">
        <f>E17</f>
        <v>Správa železnic s.o. OŘ Ostrava</v>
      </c>
      <c r="G85" s="38"/>
      <c r="H85" s="38"/>
      <c r="I85" s="31" t="s">
        <v>33</v>
      </c>
      <c r="J85" s="34" t="str">
        <f>E23</f>
        <v xml:space="preserve"> </v>
      </c>
      <c r="K85" s="38"/>
      <c r="L85" s="115"/>
      <c r="S85" s="36"/>
      <c r="T85" s="36"/>
      <c r="U85" s="36"/>
      <c r="V85" s="36"/>
      <c r="W85" s="36"/>
      <c r="X85" s="36"/>
      <c r="Y85" s="36"/>
      <c r="Z85" s="36"/>
      <c r="AA85" s="36"/>
      <c r="AB85" s="36"/>
      <c r="AC85" s="36"/>
      <c r="AD85" s="36"/>
      <c r="AE85" s="36"/>
    </row>
    <row r="86" spans="1:65" s="2" customFormat="1" ht="15.2" customHeight="1">
      <c r="A86" s="36"/>
      <c r="B86" s="37"/>
      <c r="C86" s="31" t="s">
        <v>31</v>
      </c>
      <c r="D86" s="38"/>
      <c r="E86" s="38"/>
      <c r="F86" s="29" t="str">
        <f>IF(E20="","",E20)</f>
        <v>Vyplň údaj</v>
      </c>
      <c r="G86" s="38"/>
      <c r="H86" s="38"/>
      <c r="I86" s="31" t="s">
        <v>36</v>
      </c>
      <c r="J86" s="34" t="str">
        <f>E26</f>
        <v xml:space="preserve"> </v>
      </c>
      <c r="K86" s="38"/>
      <c r="L86" s="115"/>
      <c r="S86" s="36"/>
      <c r="T86" s="36"/>
      <c r="U86" s="36"/>
      <c r="V86" s="36"/>
      <c r="W86" s="36"/>
      <c r="X86" s="36"/>
      <c r="Y86" s="36"/>
      <c r="Z86" s="36"/>
      <c r="AA86" s="36"/>
      <c r="AB86" s="36"/>
      <c r="AC86" s="36"/>
      <c r="AD86" s="36"/>
      <c r="AE86" s="36"/>
    </row>
    <row r="87" spans="1:65" s="2" customFormat="1" ht="10.35" customHeight="1">
      <c r="A87" s="36"/>
      <c r="B87" s="37"/>
      <c r="C87" s="38"/>
      <c r="D87" s="38"/>
      <c r="E87" s="38"/>
      <c r="F87" s="38"/>
      <c r="G87" s="38"/>
      <c r="H87" s="38"/>
      <c r="I87" s="38"/>
      <c r="J87" s="38"/>
      <c r="K87" s="38"/>
      <c r="L87" s="115"/>
      <c r="S87" s="36"/>
      <c r="T87" s="36"/>
      <c r="U87" s="36"/>
      <c r="V87" s="36"/>
      <c r="W87" s="36"/>
      <c r="X87" s="36"/>
      <c r="Y87" s="36"/>
      <c r="Z87" s="36"/>
      <c r="AA87" s="36"/>
      <c r="AB87" s="36"/>
      <c r="AC87" s="36"/>
      <c r="AD87" s="36"/>
      <c r="AE87" s="36"/>
    </row>
    <row r="88" spans="1:65" s="11" customFormat="1" ht="29.25" customHeight="1">
      <c r="A88" s="153"/>
      <c r="B88" s="154"/>
      <c r="C88" s="155" t="s">
        <v>157</v>
      </c>
      <c r="D88" s="156" t="s">
        <v>58</v>
      </c>
      <c r="E88" s="156" t="s">
        <v>54</v>
      </c>
      <c r="F88" s="156" t="s">
        <v>55</v>
      </c>
      <c r="G88" s="156" t="s">
        <v>158</v>
      </c>
      <c r="H88" s="156" t="s">
        <v>159</v>
      </c>
      <c r="I88" s="156" t="s">
        <v>160</v>
      </c>
      <c r="J88" s="156" t="s">
        <v>140</v>
      </c>
      <c r="K88" s="157" t="s">
        <v>161</v>
      </c>
      <c r="L88" s="158"/>
      <c r="M88" s="70" t="s">
        <v>19</v>
      </c>
      <c r="N88" s="71" t="s">
        <v>43</v>
      </c>
      <c r="O88" s="71" t="s">
        <v>162</v>
      </c>
      <c r="P88" s="71" t="s">
        <v>163</v>
      </c>
      <c r="Q88" s="71" t="s">
        <v>164</v>
      </c>
      <c r="R88" s="71" t="s">
        <v>165</v>
      </c>
      <c r="S88" s="71" t="s">
        <v>166</v>
      </c>
      <c r="T88" s="72" t="s">
        <v>167</v>
      </c>
      <c r="U88" s="153"/>
      <c r="V88" s="153"/>
      <c r="W88" s="153"/>
      <c r="X88" s="153"/>
      <c r="Y88" s="153"/>
      <c r="Z88" s="153"/>
      <c r="AA88" s="153"/>
      <c r="AB88" s="153"/>
      <c r="AC88" s="153"/>
      <c r="AD88" s="153"/>
      <c r="AE88" s="153"/>
    </row>
    <row r="89" spans="1:65" s="2" customFormat="1" ht="22.9" customHeight="1">
      <c r="A89" s="36"/>
      <c r="B89" s="37"/>
      <c r="C89" s="77" t="s">
        <v>168</v>
      </c>
      <c r="D89" s="38"/>
      <c r="E89" s="38"/>
      <c r="F89" s="38"/>
      <c r="G89" s="38"/>
      <c r="H89" s="38"/>
      <c r="I89" s="38"/>
      <c r="J89" s="159">
        <f>BK89</f>
        <v>0</v>
      </c>
      <c r="K89" s="38"/>
      <c r="L89" s="41"/>
      <c r="M89" s="73"/>
      <c r="N89" s="160"/>
      <c r="O89" s="74"/>
      <c r="P89" s="161">
        <f>P90+P99</f>
        <v>0</v>
      </c>
      <c r="Q89" s="74"/>
      <c r="R89" s="161">
        <f>R90+R99</f>
        <v>0.47988000000000003</v>
      </c>
      <c r="S89" s="74"/>
      <c r="T89" s="162">
        <f>T90+T99</f>
        <v>0</v>
      </c>
      <c r="U89" s="36"/>
      <c r="V89" s="36"/>
      <c r="W89" s="36"/>
      <c r="X89" s="36"/>
      <c r="Y89" s="36"/>
      <c r="Z89" s="36"/>
      <c r="AA89" s="36"/>
      <c r="AB89" s="36"/>
      <c r="AC89" s="36"/>
      <c r="AD89" s="36"/>
      <c r="AE89" s="36"/>
      <c r="AT89" s="19" t="s">
        <v>72</v>
      </c>
      <c r="AU89" s="19" t="s">
        <v>141</v>
      </c>
      <c r="BK89" s="163">
        <f>BK90+BK99</f>
        <v>0</v>
      </c>
    </row>
    <row r="90" spans="1:65" s="12" customFormat="1" ht="25.9" customHeight="1">
      <c r="B90" s="164"/>
      <c r="C90" s="165"/>
      <c r="D90" s="166" t="s">
        <v>72</v>
      </c>
      <c r="E90" s="167" t="s">
        <v>169</v>
      </c>
      <c r="F90" s="167" t="s">
        <v>170</v>
      </c>
      <c r="G90" s="165"/>
      <c r="H90" s="165"/>
      <c r="I90" s="168"/>
      <c r="J90" s="169">
        <f>BK90</f>
        <v>0</v>
      </c>
      <c r="K90" s="165"/>
      <c r="L90" s="170"/>
      <c r="M90" s="171"/>
      <c r="N90" s="172"/>
      <c r="O90" s="172"/>
      <c r="P90" s="173">
        <f>P91</f>
        <v>0</v>
      </c>
      <c r="Q90" s="172"/>
      <c r="R90" s="173">
        <f>R91</f>
        <v>0.44280000000000003</v>
      </c>
      <c r="S90" s="172"/>
      <c r="T90" s="174">
        <f>T91</f>
        <v>0</v>
      </c>
      <c r="AR90" s="175" t="s">
        <v>80</v>
      </c>
      <c r="AT90" s="176" t="s">
        <v>72</v>
      </c>
      <c r="AU90" s="176" t="s">
        <v>73</v>
      </c>
      <c r="AY90" s="175" t="s">
        <v>171</v>
      </c>
      <c r="BK90" s="177">
        <f>BK91</f>
        <v>0</v>
      </c>
    </row>
    <row r="91" spans="1:65" s="12" customFormat="1" ht="22.9" customHeight="1">
      <c r="B91" s="164"/>
      <c r="C91" s="165"/>
      <c r="D91" s="166" t="s">
        <v>72</v>
      </c>
      <c r="E91" s="178" t="s">
        <v>80</v>
      </c>
      <c r="F91" s="178" t="s">
        <v>172</v>
      </c>
      <c r="G91" s="165"/>
      <c r="H91" s="165"/>
      <c r="I91" s="168"/>
      <c r="J91" s="179">
        <f>BK91</f>
        <v>0</v>
      </c>
      <c r="K91" s="165"/>
      <c r="L91" s="170"/>
      <c r="M91" s="171"/>
      <c r="N91" s="172"/>
      <c r="O91" s="172"/>
      <c r="P91" s="173">
        <f>SUM(P92:P98)</f>
        <v>0</v>
      </c>
      <c r="Q91" s="172"/>
      <c r="R91" s="173">
        <f>SUM(R92:R98)</f>
        <v>0.44280000000000003</v>
      </c>
      <c r="S91" s="172"/>
      <c r="T91" s="174">
        <f>SUM(T92:T98)</f>
        <v>0</v>
      </c>
      <c r="AR91" s="175" t="s">
        <v>80</v>
      </c>
      <c r="AT91" s="176" t="s">
        <v>72</v>
      </c>
      <c r="AU91" s="176" t="s">
        <v>80</v>
      </c>
      <c r="AY91" s="175" t="s">
        <v>171</v>
      </c>
      <c r="BK91" s="177">
        <f>SUM(BK92:BK98)</f>
        <v>0</v>
      </c>
    </row>
    <row r="92" spans="1:65" s="2" customFormat="1" ht="24.2" customHeight="1">
      <c r="A92" s="36"/>
      <c r="B92" s="37"/>
      <c r="C92" s="180" t="s">
        <v>80</v>
      </c>
      <c r="D92" s="180" t="s">
        <v>173</v>
      </c>
      <c r="E92" s="181" t="s">
        <v>1003</v>
      </c>
      <c r="F92" s="182" t="s">
        <v>1004</v>
      </c>
      <c r="G92" s="183" t="s">
        <v>606</v>
      </c>
      <c r="H92" s="184">
        <v>12</v>
      </c>
      <c r="I92" s="185"/>
      <c r="J92" s="186">
        <f>ROUND(I92*H92,2)</f>
        <v>0</v>
      </c>
      <c r="K92" s="182" t="s">
        <v>177</v>
      </c>
      <c r="L92" s="41"/>
      <c r="M92" s="187" t="s">
        <v>19</v>
      </c>
      <c r="N92" s="188" t="s">
        <v>44</v>
      </c>
      <c r="O92" s="66"/>
      <c r="P92" s="189">
        <f>O92*H92</f>
        <v>0</v>
      </c>
      <c r="Q92" s="189">
        <v>3.6900000000000002E-2</v>
      </c>
      <c r="R92" s="189">
        <f>Q92*H92</f>
        <v>0.44280000000000003</v>
      </c>
      <c r="S92" s="189">
        <v>0</v>
      </c>
      <c r="T92" s="190">
        <f>S92*H92</f>
        <v>0</v>
      </c>
      <c r="U92" s="36"/>
      <c r="V92" s="36"/>
      <c r="W92" s="36"/>
      <c r="X92" s="36"/>
      <c r="Y92" s="36"/>
      <c r="Z92" s="36"/>
      <c r="AA92" s="36"/>
      <c r="AB92" s="36"/>
      <c r="AC92" s="36"/>
      <c r="AD92" s="36"/>
      <c r="AE92" s="36"/>
      <c r="AR92" s="191" t="s">
        <v>178</v>
      </c>
      <c r="AT92" s="191" t="s">
        <v>173</v>
      </c>
      <c r="AU92" s="191" t="s">
        <v>82</v>
      </c>
      <c r="AY92" s="19" t="s">
        <v>171</v>
      </c>
      <c r="BE92" s="192">
        <f>IF(N92="základní",J92,0)</f>
        <v>0</v>
      </c>
      <c r="BF92" s="192">
        <f>IF(N92="snížená",J92,0)</f>
        <v>0</v>
      </c>
      <c r="BG92" s="192">
        <f>IF(N92="zákl. přenesená",J92,0)</f>
        <v>0</v>
      </c>
      <c r="BH92" s="192">
        <f>IF(N92="sníž. přenesená",J92,0)</f>
        <v>0</v>
      </c>
      <c r="BI92" s="192">
        <f>IF(N92="nulová",J92,0)</f>
        <v>0</v>
      </c>
      <c r="BJ92" s="19" t="s">
        <v>80</v>
      </c>
      <c r="BK92" s="192">
        <f>ROUND(I92*H92,2)</f>
        <v>0</v>
      </c>
      <c r="BL92" s="19" t="s">
        <v>178</v>
      </c>
      <c r="BM92" s="191" t="s">
        <v>1005</v>
      </c>
    </row>
    <row r="93" spans="1:65" s="2" customFormat="1" ht="58.5">
      <c r="A93" s="36"/>
      <c r="B93" s="37"/>
      <c r="C93" s="38"/>
      <c r="D93" s="193" t="s">
        <v>180</v>
      </c>
      <c r="E93" s="38"/>
      <c r="F93" s="194" t="s">
        <v>1006</v>
      </c>
      <c r="G93" s="38"/>
      <c r="H93" s="38"/>
      <c r="I93" s="195"/>
      <c r="J93" s="38"/>
      <c r="K93" s="38"/>
      <c r="L93" s="41"/>
      <c r="M93" s="196"/>
      <c r="N93" s="197"/>
      <c r="O93" s="66"/>
      <c r="P93" s="66"/>
      <c r="Q93" s="66"/>
      <c r="R93" s="66"/>
      <c r="S93" s="66"/>
      <c r="T93" s="67"/>
      <c r="U93" s="36"/>
      <c r="V93" s="36"/>
      <c r="W93" s="36"/>
      <c r="X93" s="36"/>
      <c r="Y93" s="36"/>
      <c r="Z93" s="36"/>
      <c r="AA93" s="36"/>
      <c r="AB93" s="36"/>
      <c r="AC93" s="36"/>
      <c r="AD93" s="36"/>
      <c r="AE93" s="36"/>
      <c r="AT93" s="19" t="s">
        <v>180</v>
      </c>
      <c r="AU93" s="19" t="s">
        <v>82</v>
      </c>
    </row>
    <row r="94" spans="1:65" s="2" customFormat="1" ht="11.25">
      <c r="A94" s="36"/>
      <c r="B94" s="37"/>
      <c r="C94" s="38"/>
      <c r="D94" s="198" t="s">
        <v>182</v>
      </c>
      <c r="E94" s="38"/>
      <c r="F94" s="199" t="s">
        <v>1007</v>
      </c>
      <c r="G94" s="38"/>
      <c r="H94" s="38"/>
      <c r="I94" s="195"/>
      <c r="J94" s="38"/>
      <c r="K94" s="38"/>
      <c r="L94" s="41"/>
      <c r="M94" s="196"/>
      <c r="N94" s="197"/>
      <c r="O94" s="66"/>
      <c r="P94" s="66"/>
      <c r="Q94" s="66"/>
      <c r="R94" s="66"/>
      <c r="S94" s="66"/>
      <c r="T94" s="67"/>
      <c r="U94" s="36"/>
      <c r="V94" s="36"/>
      <c r="W94" s="36"/>
      <c r="X94" s="36"/>
      <c r="Y94" s="36"/>
      <c r="Z94" s="36"/>
      <c r="AA94" s="36"/>
      <c r="AB94" s="36"/>
      <c r="AC94" s="36"/>
      <c r="AD94" s="36"/>
      <c r="AE94" s="36"/>
      <c r="AT94" s="19" t="s">
        <v>182</v>
      </c>
      <c r="AU94" s="19" t="s">
        <v>82</v>
      </c>
    </row>
    <row r="95" spans="1:65" s="2" customFormat="1" ht="19.5">
      <c r="A95" s="36"/>
      <c r="B95" s="37"/>
      <c r="C95" s="38"/>
      <c r="D95" s="193" t="s">
        <v>1008</v>
      </c>
      <c r="E95" s="38"/>
      <c r="F95" s="256" t="s">
        <v>1009</v>
      </c>
      <c r="G95" s="38"/>
      <c r="H95" s="38"/>
      <c r="I95" s="195"/>
      <c r="J95" s="38"/>
      <c r="K95" s="38"/>
      <c r="L95" s="41"/>
      <c r="M95" s="196"/>
      <c r="N95" s="197"/>
      <c r="O95" s="66"/>
      <c r="P95" s="66"/>
      <c r="Q95" s="66"/>
      <c r="R95" s="66"/>
      <c r="S95" s="66"/>
      <c r="T95" s="67"/>
      <c r="U95" s="36"/>
      <c r="V95" s="36"/>
      <c r="W95" s="36"/>
      <c r="X95" s="36"/>
      <c r="Y95" s="36"/>
      <c r="Z95" s="36"/>
      <c r="AA95" s="36"/>
      <c r="AB95" s="36"/>
      <c r="AC95" s="36"/>
      <c r="AD95" s="36"/>
      <c r="AE95" s="36"/>
      <c r="AT95" s="19" t="s">
        <v>1008</v>
      </c>
      <c r="AU95" s="19" t="s">
        <v>82</v>
      </c>
    </row>
    <row r="96" spans="1:65" s="13" customFormat="1" ht="22.5">
      <c r="B96" s="200"/>
      <c r="C96" s="201"/>
      <c r="D96" s="193" t="s">
        <v>184</v>
      </c>
      <c r="E96" s="202" t="s">
        <v>19</v>
      </c>
      <c r="F96" s="203" t="s">
        <v>1010</v>
      </c>
      <c r="G96" s="201"/>
      <c r="H96" s="202" t="s">
        <v>19</v>
      </c>
      <c r="I96" s="204"/>
      <c r="J96" s="201"/>
      <c r="K96" s="201"/>
      <c r="L96" s="205"/>
      <c r="M96" s="206"/>
      <c r="N96" s="207"/>
      <c r="O96" s="207"/>
      <c r="P96" s="207"/>
      <c r="Q96" s="207"/>
      <c r="R96" s="207"/>
      <c r="S96" s="207"/>
      <c r="T96" s="208"/>
      <c r="AT96" s="209" t="s">
        <v>184</v>
      </c>
      <c r="AU96" s="209" t="s">
        <v>82</v>
      </c>
      <c r="AV96" s="13" t="s">
        <v>80</v>
      </c>
      <c r="AW96" s="13" t="s">
        <v>35</v>
      </c>
      <c r="AX96" s="13" t="s">
        <v>73</v>
      </c>
      <c r="AY96" s="209" t="s">
        <v>171</v>
      </c>
    </row>
    <row r="97" spans="1:65" s="14" customFormat="1" ht="11.25">
      <c r="B97" s="210"/>
      <c r="C97" s="211"/>
      <c r="D97" s="193" t="s">
        <v>184</v>
      </c>
      <c r="E97" s="212" t="s">
        <v>19</v>
      </c>
      <c r="F97" s="213" t="s">
        <v>1011</v>
      </c>
      <c r="G97" s="211"/>
      <c r="H97" s="214">
        <v>12</v>
      </c>
      <c r="I97" s="215"/>
      <c r="J97" s="211"/>
      <c r="K97" s="211"/>
      <c r="L97" s="216"/>
      <c r="M97" s="217"/>
      <c r="N97" s="218"/>
      <c r="O97" s="218"/>
      <c r="P97" s="218"/>
      <c r="Q97" s="218"/>
      <c r="R97" s="218"/>
      <c r="S97" s="218"/>
      <c r="T97" s="219"/>
      <c r="AT97" s="220" t="s">
        <v>184</v>
      </c>
      <c r="AU97" s="220" t="s">
        <v>82</v>
      </c>
      <c r="AV97" s="14" t="s">
        <v>82</v>
      </c>
      <c r="AW97" s="14" t="s">
        <v>35</v>
      </c>
      <c r="AX97" s="14" t="s">
        <v>73</v>
      </c>
      <c r="AY97" s="220" t="s">
        <v>171</v>
      </c>
    </row>
    <row r="98" spans="1:65" s="15" customFormat="1" ht="11.25">
      <c r="B98" s="221"/>
      <c r="C98" s="222"/>
      <c r="D98" s="193" t="s">
        <v>184</v>
      </c>
      <c r="E98" s="223" t="s">
        <v>19</v>
      </c>
      <c r="F98" s="224" t="s">
        <v>189</v>
      </c>
      <c r="G98" s="222"/>
      <c r="H98" s="225">
        <v>12</v>
      </c>
      <c r="I98" s="226"/>
      <c r="J98" s="222"/>
      <c r="K98" s="222"/>
      <c r="L98" s="227"/>
      <c r="M98" s="228"/>
      <c r="N98" s="229"/>
      <c r="O98" s="229"/>
      <c r="P98" s="229"/>
      <c r="Q98" s="229"/>
      <c r="R98" s="229"/>
      <c r="S98" s="229"/>
      <c r="T98" s="230"/>
      <c r="AT98" s="231" t="s">
        <v>184</v>
      </c>
      <c r="AU98" s="231" t="s">
        <v>82</v>
      </c>
      <c r="AV98" s="15" t="s">
        <v>178</v>
      </c>
      <c r="AW98" s="15" t="s">
        <v>35</v>
      </c>
      <c r="AX98" s="15" t="s">
        <v>80</v>
      </c>
      <c r="AY98" s="231" t="s">
        <v>171</v>
      </c>
    </row>
    <row r="99" spans="1:65" s="12" customFormat="1" ht="25.9" customHeight="1">
      <c r="B99" s="164"/>
      <c r="C99" s="165"/>
      <c r="D99" s="166" t="s">
        <v>72</v>
      </c>
      <c r="E99" s="167" t="s">
        <v>335</v>
      </c>
      <c r="F99" s="167" t="s">
        <v>1012</v>
      </c>
      <c r="G99" s="165"/>
      <c r="H99" s="165"/>
      <c r="I99" s="168"/>
      <c r="J99" s="169">
        <f>BK99</f>
        <v>0</v>
      </c>
      <c r="K99" s="165"/>
      <c r="L99" s="170"/>
      <c r="M99" s="171"/>
      <c r="N99" s="172"/>
      <c r="O99" s="172"/>
      <c r="P99" s="173">
        <f>P100</f>
        <v>0</v>
      </c>
      <c r="Q99" s="172"/>
      <c r="R99" s="173">
        <f>R100</f>
        <v>3.7080000000000002E-2</v>
      </c>
      <c r="S99" s="172"/>
      <c r="T99" s="174">
        <f>T100</f>
        <v>0</v>
      </c>
      <c r="AR99" s="175" t="s">
        <v>197</v>
      </c>
      <c r="AT99" s="176" t="s">
        <v>72</v>
      </c>
      <c r="AU99" s="176" t="s">
        <v>73</v>
      </c>
      <c r="AY99" s="175" t="s">
        <v>171</v>
      </c>
      <c r="BK99" s="177">
        <f>BK100</f>
        <v>0</v>
      </c>
    </row>
    <row r="100" spans="1:65" s="12" customFormat="1" ht="22.9" customHeight="1">
      <c r="B100" s="164"/>
      <c r="C100" s="165"/>
      <c r="D100" s="166" t="s">
        <v>72</v>
      </c>
      <c r="E100" s="178" t="s">
        <v>1013</v>
      </c>
      <c r="F100" s="178" t="s">
        <v>1014</v>
      </c>
      <c r="G100" s="165"/>
      <c r="H100" s="165"/>
      <c r="I100" s="168"/>
      <c r="J100" s="179">
        <f>BK100</f>
        <v>0</v>
      </c>
      <c r="K100" s="165"/>
      <c r="L100" s="170"/>
      <c r="M100" s="171"/>
      <c r="N100" s="172"/>
      <c r="O100" s="172"/>
      <c r="P100" s="173">
        <f>SUM(P101:P120)</f>
        <v>0</v>
      </c>
      <c r="Q100" s="172"/>
      <c r="R100" s="173">
        <f>SUM(R101:R120)</f>
        <v>3.7080000000000002E-2</v>
      </c>
      <c r="S100" s="172"/>
      <c r="T100" s="174">
        <f>SUM(T101:T120)</f>
        <v>0</v>
      </c>
      <c r="AR100" s="175" t="s">
        <v>197</v>
      </c>
      <c r="AT100" s="176" t="s">
        <v>72</v>
      </c>
      <c r="AU100" s="176" t="s">
        <v>80</v>
      </c>
      <c r="AY100" s="175" t="s">
        <v>171</v>
      </c>
      <c r="BK100" s="177">
        <f>SUM(BK101:BK120)</f>
        <v>0</v>
      </c>
    </row>
    <row r="101" spans="1:65" s="2" customFormat="1" ht="24.2" customHeight="1">
      <c r="A101" s="36"/>
      <c r="B101" s="37"/>
      <c r="C101" s="180" t="s">
        <v>82</v>
      </c>
      <c r="D101" s="180" t="s">
        <v>173</v>
      </c>
      <c r="E101" s="181" t="s">
        <v>1015</v>
      </c>
      <c r="F101" s="182" t="s">
        <v>1016</v>
      </c>
      <c r="G101" s="183" t="s">
        <v>606</v>
      </c>
      <c r="H101" s="184">
        <v>12</v>
      </c>
      <c r="I101" s="185"/>
      <c r="J101" s="186">
        <f>ROUND(I101*H101,2)</f>
        <v>0</v>
      </c>
      <c r="K101" s="182" t="s">
        <v>177</v>
      </c>
      <c r="L101" s="41"/>
      <c r="M101" s="187" t="s">
        <v>19</v>
      </c>
      <c r="N101" s="188" t="s">
        <v>44</v>
      </c>
      <c r="O101" s="66"/>
      <c r="P101" s="189">
        <f>O101*H101</f>
        <v>0</v>
      </c>
      <c r="Q101" s="189">
        <v>0</v>
      </c>
      <c r="R101" s="189">
        <f>Q101*H101</f>
        <v>0</v>
      </c>
      <c r="S101" s="189">
        <v>0</v>
      </c>
      <c r="T101" s="190">
        <f>S101*H101</f>
        <v>0</v>
      </c>
      <c r="U101" s="36"/>
      <c r="V101" s="36"/>
      <c r="W101" s="36"/>
      <c r="X101" s="36"/>
      <c r="Y101" s="36"/>
      <c r="Z101" s="36"/>
      <c r="AA101" s="36"/>
      <c r="AB101" s="36"/>
      <c r="AC101" s="36"/>
      <c r="AD101" s="36"/>
      <c r="AE101" s="36"/>
      <c r="AR101" s="191" t="s">
        <v>706</v>
      </c>
      <c r="AT101" s="191" t="s">
        <v>173</v>
      </c>
      <c r="AU101" s="191" t="s">
        <v>82</v>
      </c>
      <c r="AY101" s="19" t="s">
        <v>171</v>
      </c>
      <c r="BE101" s="192">
        <f>IF(N101="základní",J101,0)</f>
        <v>0</v>
      </c>
      <c r="BF101" s="192">
        <f>IF(N101="snížená",J101,0)</f>
        <v>0</v>
      </c>
      <c r="BG101" s="192">
        <f>IF(N101="zákl. přenesená",J101,0)</f>
        <v>0</v>
      </c>
      <c r="BH101" s="192">
        <f>IF(N101="sníž. přenesená",J101,0)</f>
        <v>0</v>
      </c>
      <c r="BI101" s="192">
        <f>IF(N101="nulová",J101,0)</f>
        <v>0</v>
      </c>
      <c r="BJ101" s="19" t="s">
        <v>80</v>
      </c>
      <c r="BK101" s="192">
        <f>ROUND(I101*H101,2)</f>
        <v>0</v>
      </c>
      <c r="BL101" s="19" t="s">
        <v>706</v>
      </c>
      <c r="BM101" s="191" t="s">
        <v>1017</v>
      </c>
    </row>
    <row r="102" spans="1:65" s="2" customFormat="1" ht="39">
      <c r="A102" s="36"/>
      <c r="B102" s="37"/>
      <c r="C102" s="38"/>
      <c r="D102" s="193" t="s">
        <v>180</v>
      </c>
      <c r="E102" s="38"/>
      <c r="F102" s="194" t="s">
        <v>1018</v>
      </c>
      <c r="G102" s="38"/>
      <c r="H102" s="38"/>
      <c r="I102" s="195"/>
      <c r="J102" s="38"/>
      <c r="K102" s="38"/>
      <c r="L102" s="41"/>
      <c r="M102" s="196"/>
      <c r="N102" s="197"/>
      <c r="O102" s="66"/>
      <c r="P102" s="66"/>
      <c r="Q102" s="66"/>
      <c r="R102" s="66"/>
      <c r="S102" s="66"/>
      <c r="T102" s="67"/>
      <c r="U102" s="36"/>
      <c r="V102" s="36"/>
      <c r="W102" s="36"/>
      <c r="X102" s="36"/>
      <c r="Y102" s="36"/>
      <c r="Z102" s="36"/>
      <c r="AA102" s="36"/>
      <c r="AB102" s="36"/>
      <c r="AC102" s="36"/>
      <c r="AD102" s="36"/>
      <c r="AE102" s="36"/>
      <c r="AT102" s="19" t="s">
        <v>180</v>
      </c>
      <c r="AU102" s="19" t="s">
        <v>82</v>
      </c>
    </row>
    <row r="103" spans="1:65" s="2" customFormat="1" ht="11.25">
      <c r="A103" s="36"/>
      <c r="B103" s="37"/>
      <c r="C103" s="38"/>
      <c r="D103" s="198" t="s">
        <v>182</v>
      </c>
      <c r="E103" s="38"/>
      <c r="F103" s="199" t="s">
        <v>1019</v>
      </c>
      <c r="G103" s="38"/>
      <c r="H103" s="38"/>
      <c r="I103" s="195"/>
      <c r="J103" s="38"/>
      <c r="K103" s="38"/>
      <c r="L103" s="41"/>
      <c r="M103" s="196"/>
      <c r="N103" s="197"/>
      <c r="O103" s="66"/>
      <c r="P103" s="66"/>
      <c r="Q103" s="66"/>
      <c r="R103" s="66"/>
      <c r="S103" s="66"/>
      <c r="T103" s="67"/>
      <c r="U103" s="36"/>
      <c r="V103" s="36"/>
      <c r="W103" s="36"/>
      <c r="X103" s="36"/>
      <c r="Y103" s="36"/>
      <c r="Z103" s="36"/>
      <c r="AA103" s="36"/>
      <c r="AB103" s="36"/>
      <c r="AC103" s="36"/>
      <c r="AD103" s="36"/>
      <c r="AE103" s="36"/>
      <c r="AT103" s="19" t="s">
        <v>182</v>
      </c>
      <c r="AU103" s="19" t="s">
        <v>82</v>
      </c>
    </row>
    <row r="104" spans="1:65" s="13" customFormat="1" ht="11.25">
      <c r="B104" s="200"/>
      <c r="C104" s="201"/>
      <c r="D104" s="193" t="s">
        <v>184</v>
      </c>
      <c r="E104" s="202" t="s">
        <v>19</v>
      </c>
      <c r="F104" s="203" t="s">
        <v>1020</v>
      </c>
      <c r="G104" s="201"/>
      <c r="H104" s="202" t="s">
        <v>19</v>
      </c>
      <c r="I104" s="204"/>
      <c r="J104" s="201"/>
      <c r="K104" s="201"/>
      <c r="L104" s="205"/>
      <c r="M104" s="206"/>
      <c r="N104" s="207"/>
      <c r="O104" s="207"/>
      <c r="P104" s="207"/>
      <c r="Q104" s="207"/>
      <c r="R104" s="207"/>
      <c r="S104" s="207"/>
      <c r="T104" s="208"/>
      <c r="AT104" s="209" t="s">
        <v>184</v>
      </c>
      <c r="AU104" s="209" t="s">
        <v>82</v>
      </c>
      <c r="AV104" s="13" t="s">
        <v>80</v>
      </c>
      <c r="AW104" s="13" t="s">
        <v>35</v>
      </c>
      <c r="AX104" s="13" t="s">
        <v>73</v>
      </c>
      <c r="AY104" s="209" t="s">
        <v>171</v>
      </c>
    </row>
    <row r="105" spans="1:65" s="14" customFormat="1" ht="11.25">
      <c r="B105" s="210"/>
      <c r="C105" s="211"/>
      <c r="D105" s="193" t="s">
        <v>184</v>
      </c>
      <c r="E105" s="212" t="s">
        <v>19</v>
      </c>
      <c r="F105" s="213" t="s">
        <v>1021</v>
      </c>
      <c r="G105" s="211"/>
      <c r="H105" s="214">
        <v>12</v>
      </c>
      <c r="I105" s="215"/>
      <c r="J105" s="211"/>
      <c r="K105" s="211"/>
      <c r="L105" s="216"/>
      <c r="M105" s="217"/>
      <c r="N105" s="218"/>
      <c r="O105" s="218"/>
      <c r="P105" s="218"/>
      <c r="Q105" s="218"/>
      <c r="R105" s="218"/>
      <c r="S105" s="218"/>
      <c r="T105" s="219"/>
      <c r="AT105" s="220" t="s">
        <v>184</v>
      </c>
      <c r="AU105" s="220" t="s">
        <v>82</v>
      </c>
      <c r="AV105" s="14" t="s">
        <v>82</v>
      </c>
      <c r="AW105" s="14" t="s">
        <v>35</v>
      </c>
      <c r="AX105" s="14" t="s">
        <v>73</v>
      </c>
      <c r="AY105" s="220" t="s">
        <v>171</v>
      </c>
    </row>
    <row r="106" spans="1:65" s="15" customFormat="1" ht="11.25">
      <c r="B106" s="221"/>
      <c r="C106" s="222"/>
      <c r="D106" s="193" t="s">
        <v>184</v>
      </c>
      <c r="E106" s="223" t="s">
        <v>19</v>
      </c>
      <c r="F106" s="224" t="s">
        <v>189</v>
      </c>
      <c r="G106" s="222"/>
      <c r="H106" s="225">
        <v>12</v>
      </c>
      <c r="I106" s="226"/>
      <c r="J106" s="222"/>
      <c r="K106" s="222"/>
      <c r="L106" s="227"/>
      <c r="M106" s="228"/>
      <c r="N106" s="229"/>
      <c r="O106" s="229"/>
      <c r="P106" s="229"/>
      <c r="Q106" s="229"/>
      <c r="R106" s="229"/>
      <c r="S106" s="229"/>
      <c r="T106" s="230"/>
      <c r="AT106" s="231" t="s">
        <v>184</v>
      </c>
      <c r="AU106" s="231" t="s">
        <v>82</v>
      </c>
      <c r="AV106" s="15" t="s">
        <v>178</v>
      </c>
      <c r="AW106" s="15" t="s">
        <v>35</v>
      </c>
      <c r="AX106" s="15" t="s">
        <v>80</v>
      </c>
      <c r="AY106" s="231" t="s">
        <v>171</v>
      </c>
    </row>
    <row r="107" spans="1:65" s="2" customFormat="1" ht="24.2" customHeight="1">
      <c r="A107" s="36"/>
      <c r="B107" s="37"/>
      <c r="C107" s="180" t="s">
        <v>197</v>
      </c>
      <c r="D107" s="180" t="s">
        <v>173</v>
      </c>
      <c r="E107" s="181" t="s">
        <v>1022</v>
      </c>
      <c r="F107" s="182" t="s">
        <v>1023</v>
      </c>
      <c r="G107" s="183" t="s">
        <v>606</v>
      </c>
      <c r="H107" s="184">
        <v>12</v>
      </c>
      <c r="I107" s="185"/>
      <c r="J107" s="186">
        <f>ROUND(I107*H107,2)</f>
        <v>0</v>
      </c>
      <c r="K107" s="182" t="s">
        <v>177</v>
      </c>
      <c r="L107" s="41"/>
      <c r="M107" s="187" t="s">
        <v>19</v>
      </c>
      <c r="N107" s="188" t="s">
        <v>44</v>
      </c>
      <c r="O107" s="66"/>
      <c r="P107" s="189">
        <f>O107*H107</f>
        <v>0</v>
      </c>
      <c r="Q107" s="189">
        <v>0</v>
      </c>
      <c r="R107" s="189">
        <f>Q107*H107</f>
        <v>0</v>
      </c>
      <c r="S107" s="189">
        <v>0</v>
      </c>
      <c r="T107" s="190">
        <f>S107*H107</f>
        <v>0</v>
      </c>
      <c r="U107" s="36"/>
      <c r="V107" s="36"/>
      <c r="W107" s="36"/>
      <c r="X107" s="36"/>
      <c r="Y107" s="36"/>
      <c r="Z107" s="36"/>
      <c r="AA107" s="36"/>
      <c r="AB107" s="36"/>
      <c r="AC107" s="36"/>
      <c r="AD107" s="36"/>
      <c r="AE107" s="36"/>
      <c r="AR107" s="191" t="s">
        <v>178</v>
      </c>
      <c r="AT107" s="191" t="s">
        <v>173</v>
      </c>
      <c r="AU107" s="191" t="s">
        <v>82</v>
      </c>
      <c r="AY107" s="19" t="s">
        <v>171</v>
      </c>
      <c r="BE107" s="192">
        <f>IF(N107="základní",J107,0)</f>
        <v>0</v>
      </c>
      <c r="BF107" s="192">
        <f>IF(N107="snížená",J107,0)</f>
        <v>0</v>
      </c>
      <c r="BG107" s="192">
        <f>IF(N107="zákl. přenesená",J107,0)</f>
        <v>0</v>
      </c>
      <c r="BH107" s="192">
        <f>IF(N107="sníž. přenesená",J107,0)</f>
        <v>0</v>
      </c>
      <c r="BI107" s="192">
        <f>IF(N107="nulová",J107,0)</f>
        <v>0</v>
      </c>
      <c r="BJ107" s="19" t="s">
        <v>80</v>
      </c>
      <c r="BK107" s="192">
        <f>ROUND(I107*H107,2)</f>
        <v>0</v>
      </c>
      <c r="BL107" s="19" t="s">
        <v>178</v>
      </c>
      <c r="BM107" s="191" t="s">
        <v>1024</v>
      </c>
    </row>
    <row r="108" spans="1:65" s="2" customFormat="1" ht="39">
      <c r="A108" s="36"/>
      <c r="B108" s="37"/>
      <c r="C108" s="38"/>
      <c r="D108" s="193" t="s">
        <v>180</v>
      </c>
      <c r="E108" s="38"/>
      <c r="F108" s="194" t="s">
        <v>1025</v>
      </c>
      <c r="G108" s="38"/>
      <c r="H108" s="38"/>
      <c r="I108" s="195"/>
      <c r="J108" s="38"/>
      <c r="K108" s="38"/>
      <c r="L108" s="41"/>
      <c r="M108" s="196"/>
      <c r="N108" s="197"/>
      <c r="O108" s="66"/>
      <c r="P108" s="66"/>
      <c r="Q108" s="66"/>
      <c r="R108" s="66"/>
      <c r="S108" s="66"/>
      <c r="T108" s="67"/>
      <c r="U108" s="36"/>
      <c r="V108" s="36"/>
      <c r="W108" s="36"/>
      <c r="X108" s="36"/>
      <c r="Y108" s="36"/>
      <c r="Z108" s="36"/>
      <c r="AA108" s="36"/>
      <c r="AB108" s="36"/>
      <c r="AC108" s="36"/>
      <c r="AD108" s="36"/>
      <c r="AE108" s="36"/>
      <c r="AT108" s="19" t="s">
        <v>180</v>
      </c>
      <c r="AU108" s="19" t="s">
        <v>82</v>
      </c>
    </row>
    <row r="109" spans="1:65" s="2" customFormat="1" ht="11.25">
      <c r="A109" s="36"/>
      <c r="B109" s="37"/>
      <c r="C109" s="38"/>
      <c r="D109" s="198" t="s">
        <v>182</v>
      </c>
      <c r="E109" s="38"/>
      <c r="F109" s="199" t="s">
        <v>1026</v>
      </c>
      <c r="G109" s="38"/>
      <c r="H109" s="38"/>
      <c r="I109" s="195"/>
      <c r="J109" s="38"/>
      <c r="K109" s="38"/>
      <c r="L109" s="41"/>
      <c r="M109" s="196"/>
      <c r="N109" s="197"/>
      <c r="O109" s="66"/>
      <c r="P109" s="66"/>
      <c r="Q109" s="66"/>
      <c r="R109" s="66"/>
      <c r="S109" s="66"/>
      <c r="T109" s="67"/>
      <c r="U109" s="36"/>
      <c r="V109" s="36"/>
      <c r="W109" s="36"/>
      <c r="X109" s="36"/>
      <c r="Y109" s="36"/>
      <c r="Z109" s="36"/>
      <c r="AA109" s="36"/>
      <c r="AB109" s="36"/>
      <c r="AC109" s="36"/>
      <c r="AD109" s="36"/>
      <c r="AE109" s="36"/>
      <c r="AT109" s="19" t="s">
        <v>182</v>
      </c>
      <c r="AU109" s="19" t="s">
        <v>82</v>
      </c>
    </row>
    <row r="110" spans="1:65" s="2" customFormat="1" ht="16.5" customHeight="1">
      <c r="A110" s="36"/>
      <c r="B110" s="37"/>
      <c r="C110" s="180" t="s">
        <v>178</v>
      </c>
      <c r="D110" s="180" t="s">
        <v>173</v>
      </c>
      <c r="E110" s="181" t="s">
        <v>1027</v>
      </c>
      <c r="F110" s="182" t="s">
        <v>1028</v>
      </c>
      <c r="G110" s="183" t="s">
        <v>606</v>
      </c>
      <c r="H110" s="184">
        <v>12</v>
      </c>
      <c r="I110" s="185"/>
      <c r="J110" s="186">
        <f>ROUND(I110*H110,2)</f>
        <v>0</v>
      </c>
      <c r="K110" s="182" t="s">
        <v>177</v>
      </c>
      <c r="L110" s="41"/>
      <c r="M110" s="187" t="s">
        <v>19</v>
      </c>
      <c r="N110" s="188" t="s">
        <v>44</v>
      </c>
      <c r="O110" s="66"/>
      <c r="P110" s="189">
        <f>O110*H110</f>
        <v>0</v>
      </c>
      <c r="Q110" s="189">
        <v>9.0000000000000006E-5</v>
      </c>
      <c r="R110" s="189">
        <f>Q110*H110</f>
        <v>1.08E-3</v>
      </c>
      <c r="S110" s="189">
        <v>0</v>
      </c>
      <c r="T110" s="190">
        <f>S110*H110</f>
        <v>0</v>
      </c>
      <c r="U110" s="36"/>
      <c r="V110" s="36"/>
      <c r="W110" s="36"/>
      <c r="X110" s="36"/>
      <c r="Y110" s="36"/>
      <c r="Z110" s="36"/>
      <c r="AA110" s="36"/>
      <c r="AB110" s="36"/>
      <c r="AC110" s="36"/>
      <c r="AD110" s="36"/>
      <c r="AE110" s="36"/>
      <c r="AR110" s="191" t="s">
        <v>706</v>
      </c>
      <c r="AT110" s="191" t="s">
        <v>173</v>
      </c>
      <c r="AU110" s="191" t="s">
        <v>82</v>
      </c>
      <c r="AY110" s="19" t="s">
        <v>171</v>
      </c>
      <c r="BE110" s="192">
        <f>IF(N110="základní",J110,0)</f>
        <v>0</v>
      </c>
      <c r="BF110" s="192">
        <f>IF(N110="snížená",J110,0)</f>
        <v>0</v>
      </c>
      <c r="BG110" s="192">
        <f>IF(N110="zákl. přenesená",J110,0)</f>
        <v>0</v>
      </c>
      <c r="BH110" s="192">
        <f>IF(N110="sníž. přenesená",J110,0)</f>
        <v>0</v>
      </c>
      <c r="BI110" s="192">
        <f>IF(N110="nulová",J110,0)</f>
        <v>0</v>
      </c>
      <c r="BJ110" s="19" t="s">
        <v>80</v>
      </c>
      <c r="BK110" s="192">
        <f>ROUND(I110*H110,2)</f>
        <v>0</v>
      </c>
      <c r="BL110" s="19" t="s">
        <v>706</v>
      </c>
      <c r="BM110" s="191" t="s">
        <v>1029</v>
      </c>
    </row>
    <row r="111" spans="1:65" s="2" customFormat="1" ht="19.5">
      <c r="A111" s="36"/>
      <c r="B111" s="37"/>
      <c r="C111" s="38"/>
      <c r="D111" s="193" t="s">
        <v>180</v>
      </c>
      <c r="E111" s="38"/>
      <c r="F111" s="194" t="s">
        <v>1030</v>
      </c>
      <c r="G111" s="38"/>
      <c r="H111" s="38"/>
      <c r="I111" s="195"/>
      <c r="J111" s="38"/>
      <c r="K111" s="38"/>
      <c r="L111" s="41"/>
      <c r="M111" s="196"/>
      <c r="N111" s="197"/>
      <c r="O111" s="66"/>
      <c r="P111" s="66"/>
      <c r="Q111" s="66"/>
      <c r="R111" s="66"/>
      <c r="S111" s="66"/>
      <c r="T111" s="67"/>
      <c r="U111" s="36"/>
      <c r="V111" s="36"/>
      <c r="W111" s="36"/>
      <c r="X111" s="36"/>
      <c r="Y111" s="36"/>
      <c r="Z111" s="36"/>
      <c r="AA111" s="36"/>
      <c r="AB111" s="36"/>
      <c r="AC111" s="36"/>
      <c r="AD111" s="36"/>
      <c r="AE111" s="36"/>
      <c r="AT111" s="19" t="s">
        <v>180</v>
      </c>
      <c r="AU111" s="19" t="s">
        <v>82</v>
      </c>
    </row>
    <row r="112" spans="1:65" s="2" customFormat="1" ht="11.25">
      <c r="A112" s="36"/>
      <c r="B112" s="37"/>
      <c r="C112" s="38"/>
      <c r="D112" s="198" t="s">
        <v>182</v>
      </c>
      <c r="E112" s="38"/>
      <c r="F112" s="199" t="s">
        <v>1031</v>
      </c>
      <c r="G112" s="38"/>
      <c r="H112" s="38"/>
      <c r="I112" s="195"/>
      <c r="J112" s="38"/>
      <c r="K112" s="38"/>
      <c r="L112" s="41"/>
      <c r="M112" s="196"/>
      <c r="N112" s="197"/>
      <c r="O112" s="66"/>
      <c r="P112" s="66"/>
      <c r="Q112" s="66"/>
      <c r="R112" s="66"/>
      <c r="S112" s="66"/>
      <c r="T112" s="67"/>
      <c r="U112" s="36"/>
      <c r="V112" s="36"/>
      <c r="W112" s="36"/>
      <c r="X112" s="36"/>
      <c r="Y112" s="36"/>
      <c r="Z112" s="36"/>
      <c r="AA112" s="36"/>
      <c r="AB112" s="36"/>
      <c r="AC112" s="36"/>
      <c r="AD112" s="36"/>
      <c r="AE112" s="36"/>
      <c r="AT112" s="19" t="s">
        <v>182</v>
      </c>
      <c r="AU112" s="19" t="s">
        <v>82</v>
      </c>
    </row>
    <row r="113" spans="1:65" s="2" customFormat="1" ht="24.2" customHeight="1">
      <c r="A113" s="36"/>
      <c r="B113" s="37"/>
      <c r="C113" s="180" t="s">
        <v>210</v>
      </c>
      <c r="D113" s="180" t="s">
        <v>173</v>
      </c>
      <c r="E113" s="181" t="s">
        <v>1032</v>
      </c>
      <c r="F113" s="182" t="s">
        <v>1033</v>
      </c>
      <c r="G113" s="183" t="s">
        <v>606</v>
      </c>
      <c r="H113" s="184">
        <v>12</v>
      </c>
      <c r="I113" s="185"/>
      <c r="J113" s="186">
        <f>ROUND(I113*H113,2)</f>
        <v>0</v>
      </c>
      <c r="K113" s="182" t="s">
        <v>177</v>
      </c>
      <c r="L113" s="41"/>
      <c r="M113" s="187" t="s">
        <v>19</v>
      </c>
      <c r="N113" s="188" t="s">
        <v>44</v>
      </c>
      <c r="O113" s="66"/>
      <c r="P113" s="189">
        <f>O113*H113</f>
        <v>0</v>
      </c>
      <c r="Q113" s="189">
        <v>0</v>
      </c>
      <c r="R113" s="189">
        <f>Q113*H113</f>
        <v>0</v>
      </c>
      <c r="S113" s="189">
        <v>0</v>
      </c>
      <c r="T113" s="190">
        <f>S113*H113</f>
        <v>0</v>
      </c>
      <c r="U113" s="36"/>
      <c r="V113" s="36"/>
      <c r="W113" s="36"/>
      <c r="X113" s="36"/>
      <c r="Y113" s="36"/>
      <c r="Z113" s="36"/>
      <c r="AA113" s="36"/>
      <c r="AB113" s="36"/>
      <c r="AC113" s="36"/>
      <c r="AD113" s="36"/>
      <c r="AE113" s="36"/>
      <c r="AR113" s="191" t="s">
        <v>706</v>
      </c>
      <c r="AT113" s="191" t="s">
        <v>173</v>
      </c>
      <c r="AU113" s="191" t="s">
        <v>82</v>
      </c>
      <c r="AY113" s="19" t="s">
        <v>171</v>
      </c>
      <c r="BE113" s="192">
        <f>IF(N113="základní",J113,0)</f>
        <v>0</v>
      </c>
      <c r="BF113" s="192">
        <f>IF(N113="snížená",J113,0)</f>
        <v>0</v>
      </c>
      <c r="BG113" s="192">
        <f>IF(N113="zákl. přenesená",J113,0)</f>
        <v>0</v>
      </c>
      <c r="BH113" s="192">
        <f>IF(N113="sníž. přenesená",J113,0)</f>
        <v>0</v>
      </c>
      <c r="BI113" s="192">
        <f>IF(N113="nulová",J113,0)</f>
        <v>0</v>
      </c>
      <c r="BJ113" s="19" t="s">
        <v>80</v>
      </c>
      <c r="BK113" s="192">
        <f>ROUND(I113*H113,2)</f>
        <v>0</v>
      </c>
      <c r="BL113" s="19" t="s">
        <v>706</v>
      </c>
      <c r="BM113" s="191" t="s">
        <v>1034</v>
      </c>
    </row>
    <row r="114" spans="1:65" s="2" customFormat="1" ht="29.25">
      <c r="A114" s="36"/>
      <c r="B114" s="37"/>
      <c r="C114" s="38"/>
      <c r="D114" s="193" t="s">
        <v>180</v>
      </c>
      <c r="E114" s="38"/>
      <c r="F114" s="194" t="s">
        <v>1035</v>
      </c>
      <c r="G114" s="38"/>
      <c r="H114" s="38"/>
      <c r="I114" s="195"/>
      <c r="J114" s="38"/>
      <c r="K114" s="38"/>
      <c r="L114" s="41"/>
      <c r="M114" s="196"/>
      <c r="N114" s="197"/>
      <c r="O114" s="66"/>
      <c r="P114" s="66"/>
      <c r="Q114" s="66"/>
      <c r="R114" s="66"/>
      <c r="S114" s="66"/>
      <c r="T114" s="67"/>
      <c r="U114" s="36"/>
      <c r="V114" s="36"/>
      <c r="W114" s="36"/>
      <c r="X114" s="36"/>
      <c r="Y114" s="36"/>
      <c r="Z114" s="36"/>
      <c r="AA114" s="36"/>
      <c r="AB114" s="36"/>
      <c r="AC114" s="36"/>
      <c r="AD114" s="36"/>
      <c r="AE114" s="36"/>
      <c r="AT114" s="19" t="s">
        <v>180</v>
      </c>
      <c r="AU114" s="19" t="s">
        <v>82</v>
      </c>
    </row>
    <row r="115" spans="1:65" s="2" customFormat="1" ht="11.25">
      <c r="A115" s="36"/>
      <c r="B115" s="37"/>
      <c r="C115" s="38"/>
      <c r="D115" s="198" t="s">
        <v>182</v>
      </c>
      <c r="E115" s="38"/>
      <c r="F115" s="199" t="s">
        <v>1036</v>
      </c>
      <c r="G115" s="38"/>
      <c r="H115" s="38"/>
      <c r="I115" s="195"/>
      <c r="J115" s="38"/>
      <c r="K115" s="38"/>
      <c r="L115" s="41"/>
      <c r="M115" s="196"/>
      <c r="N115" s="197"/>
      <c r="O115" s="66"/>
      <c r="P115" s="66"/>
      <c r="Q115" s="66"/>
      <c r="R115" s="66"/>
      <c r="S115" s="66"/>
      <c r="T115" s="67"/>
      <c r="U115" s="36"/>
      <c r="V115" s="36"/>
      <c r="W115" s="36"/>
      <c r="X115" s="36"/>
      <c r="Y115" s="36"/>
      <c r="Z115" s="36"/>
      <c r="AA115" s="36"/>
      <c r="AB115" s="36"/>
      <c r="AC115" s="36"/>
      <c r="AD115" s="36"/>
      <c r="AE115" s="36"/>
      <c r="AT115" s="19" t="s">
        <v>182</v>
      </c>
      <c r="AU115" s="19" t="s">
        <v>82</v>
      </c>
    </row>
    <row r="116" spans="1:65" s="13" customFormat="1" ht="22.5">
      <c r="B116" s="200"/>
      <c r="C116" s="201"/>
      <c r="D116" s="193" t="s">
        <v>184</v>
      </c>
      <c r="E116" s="202" t="s">
        <v>19</v>
      </c>
      <c r="F116" s="203" t="s">
        <v>1037</v>
      </c>
      <c r="G116" s="201"/>
      <c r="H116" s="202" t="s">
        <v>19</v>
      </c>
      <c r="I116" s="204"/>
      <c r="J116" s="201"/>
      <c r="K116" s="201"/>
      <c r="L116" s="205"/>
      <c r="M116" s="206"/>
      <c r="N116" s="207"/>
      <c r="O116" s="207"/>
      <c r="P116" s="207"/>
      <c r="Q116" s="207"/>
      <c r="R116" s="207"/>
      <c r="S116" s="207"/>
      <c r="T116" s="208"/>
      <c r="AT116" s="209" t="s">
        <v>184</v>
      </c>
      <c r="AU116" s="209" t="s">
        <v>82</v>
      </c>
      <c r="AV116" s="13" t="s">
        <v>80</v>
      </c>
      <c r="AW116" s="13" t="s">
        <v>35</v>
      </c>
      <c r="AX116" s="13" t="s">
        <v>73</v>
      </c>
      <c r="AY116" s="209" t="s">
        <v>171</v>
      </c>
    </row>
    <row r="117" spans="1:65" s="14" customFormat="1" ht="11.25">
      <c r="B117" s="210"/>
      <c r="C117" s="211"/>
      <c r="D117" s="193" t="s">
        <v>184</v>
      </c>
      <c r="E117" s="212" t="s">
        <v>19</v>
      </c>
      <c r="F117" s="213" t="s">
        <v>1011</v>
      </c>
      <c r="G117" s="211"/>
      <c r="H117" s="214">
        <v>12</v>
      </c>
      <c r="I117" s="215"/>
      <c r="J117" s="211"/>
      <c r="K117" s="211"/>
      <c r="L117" s="216"/>
      <c r="M117" s="217"/>
      <c r="N117" s="218"/>
      <c r="O117" s="218"/>
      <c r="P117" s="218"/>
      <c r="Q117" s="218"/>
      <c r="R117" s="218"/>
      <c r="S117" s="218"/>
      <c r="T117" s="219"/>
      <c r="AT117" s="220" t="s">
        <v>184</v>
      </c>
      <c r="AU117" s="220" t="s">
        <v>82</v>
      </c>
      <c r="AV117" s="14" t="s">
        <v>82</v>
      </c>
      <c r="AW117" s="14" t="s">
        <v>35</v>
      </c>
      <c r="AX117" s="14" t="s">
        <v>73</v>
      </c>
      <c r="AY117" s="220" t="s">
        <v>171</v>
      </c>
    </row>
    <row r="118" spans="1:65" s="15" customFormat="1" ht="11.25">
      <c r="B118" s="221"/>
      <c r="C118" s="222"/>
      <c r="D118" s="193" t="s">
        <v>184</v>
      </c>
      <c r="E118" s="223" t="s">
        <v>19</v>
      </c>
      <c r="F118" s="224" t="s">
        <v>189</v>
      </c>
      <c r="G118" s="222"/>
      <c r="H118" s="225">
        <v>12</v>
      </c>
      <c r="I118" s="226"/>
      <c r="J118" s="222"/>
      <c r="K118" s="222"/>
      <c r="L118" s="227"/>
      <c r="M118" s="228"/>
      <c r="N118" s="229"/>
      <c r="O118" s="229"/>
      <c r="P118" s="229"/>
      <c r="Q118" s="229"/>
      <c r="R118" s="229"/>
      <c r="S118" s="229"/>
      <c r="T118" s="230"/>
      <c r="AT118" s="231" t="s">
        <v>184</v>
      </c>
      <c r="AU118" s="231" t="s">
        <v>82</v>
      </c>
      <c r="AV118" s="15" t="s">
        <v>178</v>
      </c>
      <c r="AW118" s="15" t="s">
        <v>35</v>
      </c>
      <c r="AX118" s="15" t="s">
        <v>80</v>
      </c>
      <c r="AY118" s="231" t="s">
        <v>171</v>
      </c>
    </row>
    <row r="119" spans="1:65" s="2" customFormat="1" ht="16.5" customHeight="1">
      <c r="A119" s="36"/>
      <c r="B119" s="37"/>
      <c r="C119" s="232" t="s">
        <v>217</v>
      </c>
      <c r="D119" s="232" t="s">
        <v>335</v>
      </c>
      <c r="E119" s="233" t="s">
        <v>1038</v>
      </c>
      <c r="F119" s="234" t="s">
        <v>1039</v>
      </c>
      <c r="G119" s="235" t="s">
        <v>606</v>
      </c>
      <c r="H119" s="236">
        <v>12</v>
      </c>
      <c r="I119" s="237"/>
      <c r="J119" s="238">
        <f>ROUND(I119*H119,2)</f>
        <v>0</v>
      </c>
      <c r="K119" s="234" t="s">
        <v>177</v>
      </c>
      <c r="L119" s="239"/>
      <c r="M119" s="240" t="s">
        <v>19</v>
      </c>
      <c r="N119" s="241" t="s">
        <v>44</v>
      </c>
      <c r="O119" s="66"/>
      <c r="P119" s="189">
        <f>O119*H119</f>
        <v>0</v>
      </c>
      <c r="Q119" s="189">
        <v>3.0000000000000001E-3</v>
      </c>
      <c r="R119" s="189">
        <f>Q119*H119</f>
        <v>3.6000000000000004E-2</v>
      </c>
      <c r="S119" s="189">
        <v>0</v>
      </c>
      <c r="T119" s="190">
        <f>S119*H119</f>
        <v>0</v>
      </c>
      <c r="U119" s="36"/>
      <c r="V119" s="36"/>
      <c r="W119" s="36"/>
      <c r="X119" s="36"/>
      <c r="Y119" s="36"/>
      <c r="Z119" s="36"/>
      <c r="AA119" s="36"/>
      <c r="AB119" s="36"/>
      <c r="AC119" s="36"/>
      <c r="AD119" s="36"/>
      <c r="AE119" s="36"/>
      <c r="AR119" s="191" t="s">
        <v>242</v>
      </c>
      <c r="AT119" s="191" t="s">
        <v>335</v>
      </c>
      <c r="AU119" s="191" t="s">
        <v>82</v>
      </c>
      <c r="AY119" s="19" t="s">
        <v>171</v>
      </c>
      <c r="BE119" s="192">
        <f>IF(N119="základní",J119,0)</f>
        <v>0</v>
      </c>
      <c r="BF119" s="192">
        <f>IF(N119="snížená",J119,0)</f>
        <v>0</v>
      </c>
      <c r="BG119" s="192">
        <f>IF(N119="zákl. přenesená",J119,0)</f>
        <v>0</v>
      </c>
      <c r="BH119" s="192">
        <f>IF(N119="sníž. přenesená",J119,0)</f>
        <v>0</v>
      </c>
      <c r="BI119" s="192">
        <f>IF(N119="nulová",J119,0)</f>
        <v>0</v>
      </c>
      <c r="BJ119" s="19" t="s">
        <v>80</v>
      </c>
      <c r="BK119" s="192">
        <f>ROUND(I119*H119,2)</f>
        <v>0</v>
      </c>
      <c r="BL119" s="19" t="s">
        <v>178</v>
      </c>
      <c r="BM119" s="191" t="s">
        <v>1040</v>
      </c>
    </row>
    <row r="120" spans="1:65" s="2" customFormat="1" ht="11.25">
      <c r="A120" s="36"/>
      <c r="B120" s="37"/>
      <c r="C120" s="38"/>
      <c r="D120" s="193" t="s">
        <v>180</v>
      </c>
      <c r="E120" s="38"/>
      <c r="F120" s="194" t="s">
        <v>1039</v>
      </c>
      <c r="G120" s="38"/>
      <c r="H120" s="38"/>
      <c r="I120" s="195"/>
      <c r="J120" s="38"/>
      <c r="K120" s="38"/>
      <c r="L120" s="41"/>
      <c r="M120" s="257"/>
      <c r="N120" s="258"/>
      <c r="O120" s="259"/>
      <c r="P120" s="259"/>
      <c r="Q120" s="259"/>
      <c r="R120" s="259"/>
      <c r="S120" s="259"/>
      <c r="T120" s="260"/>
      <c r="U120" s="36"/>
      <c r="V120" s="36"/>
      <c r="W120" s="36"/>
      <c r="X120" s="36"/>
      <c r="Y120" s="36"/>
      <c r="Z120" s="36"/>
      <c r="AA120" s="36"/>
      <c r="AB120" s="36"/>
      <c r="AC120" s="36"/>
      <c r="AD120" s="36"/>
      <c r="AE120" s="36"/>
      <c r="AT120" s="19" t="s">
        <v>180</v>
      </c>
      <c r="AU120" s="19" t="s">
        <v>82</v>
      </c>
    </row>
    <row r="121" spans="1:65" s="2" customFormat="1" ht="6.95" customHeight="1">
      <c r="A121" s="36"/>
      <c r="B121" s="49"/>
      <c r="C121" s="50"/>
      <c r="D121" s="50"/>
      <c r="E121" s="50"/>
      <c r="F121" s="50"/>
      <c r="G121" s="50"/>
      <c r="H121" s="50"/>
      <c r="I121" s="50"/>
      <c r="J121" s="50"/>
      <c r="K121" s="50"/>
      <c r="L121" s="41"/>
      <c r="M121" s="36"/>
      <c r="O121" s="36"/>
      <c r="P121" s="36"/>
      <c r="Q121" s="36"/>
      <c r="R121" s="36"/>
      <c r="S121" s="36"/>
      <c r="T121" s="36"/>
      <c r="U121" s="36"/>
      <c r="V121" s="36"/>
      <c r="W121" s="36"/>
      <c r="X121" s="36"/>
      <c r="Y121" s="36"/>
      <c r="Z121" s="36"/>
      <c r="AA121" s="36"/>
      <c r="AB121" s="36"/>
      <c r="AC121" s="36"/>
      <c r="AD121" s="36"/>
      <c r="AE121" s="36"/>
    </row>
  </sheetData>
  <sheetProtection algorithmName="SHA-512" hashValue="2Ud+U/yAJMDthaliAKrwlksKwpf1Wcl3X5ldLcpEgVxUXAkfgaZw7sORUEyVOC+NlUtIw/qDRy/YlEo8zHTyhg==" saltValue="sGoUU8nFjtAGoStFL05qTPGImC/717CYUPd6fzjSu3PEbLlnWJKCtN9ilGn0zh9DElH4hJ8V4EyHtRMzf+IKtg==" spinCount="100000" sheet="1" objects="1" scenarios="1" formatColumns="0" formatRows="0" autoFilter="0"/>
  <autoFilter ref="C88:K120"/>
  <mergeCells count="12">
    <mergeCell ref="E81:H81"/>
    <mergeCell ref="L2:V2"/>
    <mergeCell ref="E50:H50"/>
    <mergeCell ref="E52:H52"/>
    <mergeCell ref="E54:H54"/>
    <mergeCell ref="E77:H77"/>
    <mergeCell ref="E79:H79"/>
    <mergeCell ref="E7:H7"/>
    <mergeCell ref="E9:H9"/>
    <mergeCell ref="E11:H11"/>
    <mergeCell ref="E20:H20"/>
    <mergeCell ref="E29:H29"/>
  </mergeCells>
  <hyperlinks>
    <hyperlink ref="F94" r:id="rId1"/>
    <hyperlink ref="F103" r:id="rId2"/>
    <hyperlink ref="F109" r:id="rId3"/>
    <hyperlink ref="F112" r:id="rId4"/>
    <hyperlink ref="F115" r:id="rId5"/>
  </hyperlinks>
  <pageMargins left="0.39374999999999999" right="0.39374999999999999" top="0.39374999999999999" bottom="0.39374999999999999" header="0" footer="0"/>
  <pageSetup paperSize="9" fitToHeight="100" orientation="portrait" blackAndWhite="1"/>
  <headerFooter>
    <oddFooter>&amp;CStrana &amp;P z &amp;N</oddFooter>
  </headerFooter>
  <drawing r:id="rId6"/>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594"/>
  <sheetViews>
    <sheetView showGridLines="0" workbookViewId="0"/>
  </sheetViews>
  <sheetFormatPr defaultRowHeight="12.7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370"/>
      <c r="M2" s="370"/>
      <c r="N2" s="370"/>
      <c r="O2" s="370"/>
      <c r="P2" s="370"/>
      <c r="Q2" s="370"/>
      <c r="R2" s="370"/>
      <c r="S2" s="370"/>
      <c r="T2" s="370"/>
      <c r="U2" s="370"/>
      <c r="V2" s="370"/>
      <c r="AT2" s="19" t="s">
        <v>99</v>
      </c>
    </row>
    <row r="3" spans="1:46" s="1" customFormat="1" ht="6.95" customHeight="1">
      <c r="B3" s="110"/>
      <c r="C3" s="111"/>
      <c r="D3" s="111"/>
      <c r="E3" s="111"/>
      <c r="F3" s="111"/>
      <c r="G3" s="111"/>
      <c r="H3" s="111"/>
      <c r="I3" s="111"/>
      <c r="J3" s="111"/>
      <c r="K3" s="111"/>
      <c r="L3" s="22"/>
      <c r="AT3" s="19" t="s">
        <v>82</v>
      </c>
    </row>
    <row r="4" spans="1:46" s="1" customFormat="1" ht="24.95" customHeight="1">
      <c r="B4" s="22"/>
      <c r="D4" s="112" t="s">
        <v>133</v>
      </c>
      <c r="L4" s="22"/>
      <c r="M4" s="113" t="s">
        <v>10</v>
      </c>
      <c r="AT4" s="19" t="s">
        <v>4</v>
      </c>
    </row>
    <row r="5" spans="1:46" s="1" customFormat="1" ht="6.95" customHeight="1">
      <c r="B5" s="22"/>
      <c r="L5" s="22"/>
    </row>
    <row r="6" spans="1:46" s="1" customFormat="1" ht="12" customHeight="1">
      <c r="B6" s="22"/>
      <c r="D6" s="114" t="s">
        <v>16</v>
      </c>
      <c r="L6" s="22"/>
    </row>
    <row r="7" spans="1:46" s="1" customFormat="1" ht="16.5" customHeight="1">
      <c r="B7" s="22"/>
      <c r="E7" s="387" t="str">
        <f>'Rekapitulace stavby'!K6</f>
        <v>Oprava propustků na trati odb. Moravice - Svobodné Heřmanice</v>
      </c>
      <c r="F7" s="388"/>
      <c r="G7" s="388"/>
      <c r="H7" s="388"/>
      <c r="L7" s="22"/>
    </row>
    <row r="8" spans="1:46" s="1" customFormat="1" ht="12" customHeight="1">
      <c r="B8" s="22"/>
      <c r="D8" s="114" t="s">
        <v>134</v>
      </c>
      <c r="L8" s="22"/>
    </row>
    <row r="9" spans="1:46" s="2" customFormat="1" ht="16.5" customHeight="1">
      <c r="A9" s="36"/>
      <c r="B9" s="41"/>
      <c r="C9" s="36"/>
      <c r="D9" s="36"/>
      <c r="E9" s="387" t="s">
        <v>1041</v>
      </c>
      <c r="F9" s="389"/>
      <c r="G9" s="389"/>
      <c r="H9" s="389"/>
      <c r="I9" s="36"/>
      <c r="J9" s="36"/>
      <c r="K9" s="36"/>
      <c r="L9" s="115"/>
      <c r="S9" s="36"/>
      <c r="T9" s="36"/>
      <c r="U9" s="36"/>
      <c r="V9" s="36"/>
      <c r="W9" s="36"/>
      <c r="X9" s="36"/>
      <c r="Y9" s="36"/>
      <c r="Z9" s="36"/>
      <c r="AA9" s="36"/>
      <c r="AB9" s="36"/>
      <c r="AC9" s="36"/>
      <c r="AD9" s="36"/>
      <c r="AE9" s="36"/>
    </row>
    <row r="10" spans="1:46" s="2" customFormat="1" ht="12" customHeight="1">
      <c r="A10" s="36"/>
      <c r="B10" s="41"/>
      <c r="C10" s="36"/>
      <c r="D10" s="114" t="s">
        <v>136</v>
      </c>
      <c r="E10" s="36"/>
      <c r="F10" s="36"/>
      <c r="G10" s="36"/>
      <c r="H10" s="36"/>
      <c r="I10" s="36"/>
      <c r="J10" s="36"/>
      <c r="K10" s="36"/>
      <c r="L10" s="115"/>
      <c r="S10" s="36"/>
      <c r="T10" s="36"/>
      <c r="U10" s="36"/>
      <c r="V10" s="36"/>
      <c r="W10" s="36"/>
      <c r="X10" s="36"/>
      <c r="Y10" s="36"/>
      <c r="Z10" s="36"/>
      <c r="AA10" s="36"/>
      <c r="AB10" s="36"/>
      <c r="AC10" s="36"/>
      <c r="AD10" s="36"/>
      <c r="AE10" s="36"/>
    </row>
    <row r="11" spans="1:46" s="2" customFormat="1" ht="16.5" customHeight="1">
      <c r="A11" s="36"/>
      <c r="B11" s="41"/>
      <c r="C11" s="36"/>
      <c r="D11" s="36"/>
      <c r="E11" s="390" t="s">
        <v>1042</v>
      </c>
      <c r="F11" s="389"/>
      <c r="G11" s="389"/>
      <c r="H11" s="389"/>
      <c r="I11" s="36"/>
      <c r="J11" s="36"/>
      <c r="K11" s="36"/>
      <c r="L11" s="115"/>
      <c r="S11" s="36"/>
      <c r="T11" s="36"/>
      <c r="U11" s="36"/>
      <c r="V11" s="36"/>
      <c r="W11" s="36"/>
      <c r="X11" s="36"/>
      <c r="Y11" s="36"/>
      <c r="Z11" s="36"/>
      <c r="AA11" s="36"/>
      <c r="AB11" s="36"/>
      <c r="AC11" s="36"/>
      <c r="AD11" s="36"/>
      <c r="AE11" s="36"/>
    </row>
    <row r="12" spans="1:46" s="2" customFormat="1" ht="11.25">
      <c r="A12" s="36"/>
      <c r="B12" s="41"/>
      <c r="C12" s="36"/>
      <c r="D12" s="36"/>
      <c r="E12" s="36"/>
      <c r="F12" s="36"/>
      <c r="G12" s="36"/>
      <c r="H12" s="36"/>
      <c r="I12" s="36"/>
      <c r="J12" s="36"/>
      <c r="K12" s="36"/>
      <c r="L12" s="115"/>
      <c r="S12" s="36"/>
      <c r="T12" s="36"/>
      <c r="U12" s="36"/>
      <c r="V12" s="36"/>
      <c r="W12" s="36"/>
      <c r="X12" s="36"/>
      <c r="Y12" s="36"/>
      <c r="Z12" s="36"/>
      <c r="AA12" s="36"/>
      <c r="AB12" s="36"/>
      <c r="AC12" s="36"/>
      <c r="AD12" s="36"/>
      <c r="AE12" s="36"/>
    </row>
    <row r="13" spans="1:46" s="2" customFormat="1" ht="12" customHeight="1">
      <c r="A13" s="36"/>
      <c r="B13" s="41"/>
      <c r="C13" s="36"/>
      <c r="D13" s="114" t="s">
        <v>18</v>
      </c>
      <c r="E13" s="36"/>
      <c r="F13" s="105" t="s">
        <v>19</v>
      </c>
      <c r="G13" s="36"/>
      <c r="H13" s="36"/>
      <c r="I13" s="114" t="s">
        <v>20</v>
      </c>
      <c r="J13" s="105" t="s">
        <v>19</v>
      </c>
      <c r="K13" s="36"/>
      <c r="L13" s="115"/>
      <c r="S13" s="36"/>
      <c r="T13" s="36"/>
      <c r="U13" s="36"/>
      <c r="V13" s="36"/>
      <c r="W13" s="36"/>
      <c r="X13" s="36"/>
      <c r="Y13" s="36"/>
      <c r="Z13" s="36"/>
      <c r="AA13" s="36"/>
      <c r="AB13" s="36"/>
      <c r="AC13" s="36"/>
      <c r="AD13" s="36"/>
      <c r="AE13" s="36"/>
    </row>
    <row r="14" spans="1:46" s="2" customFormat="1" ht="12" customHeight="1">
      <c r="A14" s="36"/>
      <c r="B14" s="41"/>
      <c r="C14" s="36"/>
      <c r="D14" s="114" t="s">
        <v>21</v>
      </c>
      <c r="E14" s="36"/>
      <c r="F14" s="105" t="s">
        <v>22</v>
      </c>
      <c r="G14" s="36"/>
      <c r="H14" s="36"/>
      <c r="I14" s="114" t="s">
        <v>23</v>
      </c>
      <c r="J14" s="116" t="str">
        <f>'Rekapitulace stavby'!AN8</f>
        <v>10. 5. 2023</v>
      </c>
      <c r="K14" s="36"/>
      <c r="L14" s="115"/>
      <c r="S14" s="36"/>
      <c r="T14" s="36"/>
      <c r="U14" s="36"/>
      <c r="V14" s="36"/>
      <c r="W14" s="36"/>
      <c r="X14" s="36"/>
      <c r="Y14" s="36"/>
      <c r="Z14" s="36"/>
      <c r="AA14" s="36"/>
      <c r="AB14" s="36"/>
      <c r="AC14" s="36"/>
      <c r="AD14" s="36"/>
      <c r="AE14" s="36"/>
    </row>
    <row r="15" spans="1:46" s="2" customFormat="1" ht="10.9" customHeight="1">
      <c r="A15" s="36"/>
      <c r="B15" s="41"/>
      <c r="C15" s="36"/>
      <c r="D15" s="36"/>
      <c r="E15" s="36"/>
      <c r="F15" s="36"/>
      <c r="G15" s="36"/>
      <c r="H15" s="36"/>
      <c r="I15" s="36"/>
      <c r="J15" s="36"/>
      <c r="K15" s="36"/>
      <c r="L15" s="115"/>
      <c r="S15" s="36"/>
      <c r="T15" s="36"/>
      <c r="U15" s="36"/>
      <c r="V15" s="36"/>
      <c r="W15" s="36"/>
      <c r="X15" s="36"/>
      <c r="Y15" s="36"/>
      <c r="Z15" s="36"/>
      <c r="AA15" s="36"/>
      <c r="AB15" s="36"/>
      <c r="AC15" s="36"/>
      <c r="AD15" s="36"/>
      <c r="AE15" s="36"/>
    </row>
    <row r="16" spans="1:46" s="2" customFormat="1" ht="12" customHeight="1">
      <c r="A16" s="36"/>
      <c r="B16" s="41"/>
      <c r="C16" s="36"/>
      <c r="D16" s="114" t="s">
        <v>25</v>
      </c>
      <c r="E16" s="36"/>
      <c r="F16" s="36"/>
      <c r="G16" s="36"/>
      <c r="H16" s="36"/>
      <c r="I16" s="114" t="s">
        <v>26</v>
      </c>
      <c r="J16" s="105" t="s">
        <v>27</v>
      </c>
      <c r="K16" s="36"/>
      <c r="L16" s="115"/>
      <c r="S16" s="36"/>
      <c r="T16" s="36"/>
      <c r="U16" s="36"/>
      <c r="V16" s="36"/>
      <c r="W16" s="36"/>
      <c r="X16" s="36"/>
      <c r="Y16" s="36"/>
      <c r="Z16" s="36"/>
      <c r="AA16" s="36"/>
      <c r="AB16" s="36"/>
      <c r="AC16" s="36"/>
      <c r="AD16" s="36"/>
      <c r="AE16" s="36"/>
    </row>
    <row r="17" spans="1:31" s="2" customFormat="1" ht="18" customHeight="1">
      <c r="A17" s="36"/>
      <c r="B17" s="41"/>
      <c r="C17" s="36"/>
      <c r="D17" s="36"/>
      <c r="E17" s="105" t="s">
        <v>28</v>
      </c>
      <c r="F17" s="36"/>
      <c r="G17" s="36"/>
      <c r="H17" s="36"/>
      <c r="I17" s="114" t="s">
        <v>29</v>
      </c>
      <c r="J17" s="105" t="s">
        <v>30</v>
      </c>
      <c r="K17" s="36"/>
      <c r="L17" s="115"/>
      <c r="S17" s="36"/>
      <c r="T17" s="36"/>
      <c r="U17" s="36"/>
      <c r="V17" s="36"/>
      <c r="W17" s="36"/>
      <c r="X17" s="36"/>
      <c r="Y17" s="36"/>
      <c r="Z17" s="36"/>
      <c r="AA17" s="36"/>
      <c r="AB17" s="36"/>
      <c r="AC17" s="36"/>
      <c r="AD17" s="36"/>
      <c r="AE17" s="36"/>
    </row>
    <row r="18" spans="1:31" s="2" customFormat="1" ht="6.95" customHeight="1">
      <c r="A18" s="36"/>
      <c r="B18" s="41"/>
      <c r="C18" s="36"/>
      <c r="D18" s="36"/>
      <c r="E18" s="36"/>
      <c r="F18" s="36"/>
      <c r="G18" s="36"/>
      <c r="H18" s="36"/>
      <c r="I18" s="36"/>
      <c r="J18" s="36"/>
      <c r="K18" s="36"/>
      <c r="L18" s="115"/>
      <c r="S18" s="36"/>
      <c r="T18" s="36"/>
      <c r="U18" s="36"/>
      <c r="V18" s="36"/>
      <c r="W18" s="36"/>
      <c r="X18" s="36"/>
      <c r="Y18" s="36"/>
      <c r="Z18" s="36"/>
      <c r="AA18" s="36"/>
      <c r="AB18" s="36"/>
      <c r="AC18" s="36"/>
      <c r="AD18" s="36"/>
      <c r="AE18" s="36"/>
    </row>
    <row r="19" spans="1:31" s="2" customFormat="1" ht="12" customHeight="1">
      <c r="A19" s="36"/>
      <c r="B19" s="41"/>
      <c r="C19" s="36"/>
      <c r="D19" s="114" t="s">
        <v>31</v>
      </c>
      <c r="E19" s="36"/>
      <c r="F19" s="36"/>
      <c r="G19" s="36"/>
      <c r="H19" s="36"/>
      <c r="I19" s="114" t="s">
        <v>26</v>
      </c>
      <c r="J19" s="32" t="str">
        <f>'Rekapitulace stavby'!AN13</f>
        <v>Vyplň údaj</v>
      </c>
      <c r="K19" s="36"/>
      <c r="L19" s="115"/>
      <c r="S19" s="36"/>
      <c r="T19" s="36"/>
      <c r="U19" s="36"/>
      <c r="V19" s="36"/>
      <c r="W19" s="36"/>
      <c r="X19" s="36"/>
      <c r="Y19" s="36"/>
      <c r="Z19" s="36"/>
      <c r="AA19" s="36"/>
      <c r="AB19" s="36"/>
      <c r="AC19" s="36"/>
      <c r="AD19" s="36"/>
      <c r="AE19" s="36"/>
    </row>
    <row r="20" spans="1:31" s="2" customFormat="1" ht="18" customHeight="1">
      <c r="A20" s="36"/>
      <c r="B20" s="41"/>
      <c r="C20" s="36"/>
      <c r="D20" s="36"/>
      <c r="E20" s="391" t="str">
        <f>'Rekapitulace stavby'!E14</f>
        <v>Vyplň údaj</v>
      </c>
      <c r="F20" s="392"/>
      <c r="G20" s="392"/>
      <c r="H20" s="392"/>
      <c r="I20" s="114" t="s">
        <v>29</v>
      </c>
      <c r="J20" s="32" t="str">
        <f>'Rekapitulace stavby'!AN14</f>
        <v>Vyplň údaj</v>
      </c>
      <c r="K20" s="36"/>
      <c r="L20" s="115"/>
      <c r="S20" s="36"/>
      <c r="T20" s="36"/>
      <c r="U20" s="36"/>
      <c r="V20" s="36"/>
      <c r="W20" s="36"/>
      <c r="X20" s="36"/>
      <c r="Y20" s="36"/>
      <c r="Z20" s="36"/>
      <c r="AA20" s="36"/>
      <c r="AB20" s="36"/>
      <c r="AC20" s="36"/>
      <c r="AD20" s="36"/>
      <c r="AE20" s="36"/>
    </row>
    <row r="21" spans="1:31" s="2" customFormat="1" ht="6.95" customHeight="1">
      <c r="A21" s="36"/>
      <c r="B21" s="41"/>
      <c r="C21" s="36"/>
      <c r="D21" s="36"/>
      <c r="E21" s="36"/>
      <c r="F21" s="36"/>
      <c r="G21" s="36"/>
      <c r="H21" s="36"/>
      <c r="I21" s="36"/>
      <c r="J21" s="36"/>
      <c r="K21" s="36"/>
      <c r="L21" s="115"/>
      <c r="S21" s="36"/>
      <c r="T21" s="36"/>
      <c r="U21" s="36"/>
      <c r="V21" s="36"/>
      <c r="W21" s="36"/>
      <c r="X21" s="36"/>
      <c r="Y21" s="36"/>
      <c r="Z21" s="36"/>
      <c r="AA21" s="36"/>
      <c r="AB21" s="36"/>
      <c r="AC21" s="36"/>
      <c r="AD21" s="36"/>
      <c r="AE21" s="36"/>
    </row>
    <row r="22" spans="1:31" s="2" customFormat="1" ht="12" customHeight="1">
      <c r="A22" s="36"/>
      <c r="B22" s="41"/>
      <c r="C22" s="36"/>
      <c r="D22" s="114" t="s">
        <v>33</v>
      </c>
      <c r="E22" s="36"/>
      <c r="F22" s="36"/>
      <c r="G22" s="36"/>
      <c r="H22" s="36"/>
      <c r="I22" s="114" t="s">
        <v>26</v>
      </c>
      <c r="J22" s="105" t="str">
        <f>IF('Rekapitulace stavby'!AN16="","",'Rekapitulace stavby'!AN16)</f>
        <v/>
      </c>
      <c r="K22" s="36"/>
      <c r="L22" s="115"/>
      <c r="S22" s="36"/>
      <c r="T22" s="36"/>
      <c r="U22" s="36"/>
      <c r="V22" s="36"/>
      <c r="W22" s="36"/>
      <c r="X22" s="36"/>
      <c r="Y22" s="36"/>
      <c r="Z22" s="36"/>
      <c r="AA22" s="36"/>
      <c r="AB22" s="36"/>
      <c r="AC22" s="36"/>
      <c r="AD22" s="36"/>
      <c r="AE22" s="36"/>
    </row>
    <row r="23" spans="1:31" s="2" customFormat="1" ht="18" customHeight="1">
      <c r="A23" s="36"/>
      <c r="B23" s="41"/>
      <c r="C23" s="36"/>
      <c r="D23" s="36"/>
      <c r="E23" s="105" t="str">
        <f>IF('Rekapitulace stavby'!E17="","",'Rekapitulace stavby'!E17)</f>
        <v xml:space="preserve"> </v>
      </c>
      <c r="F23" s="36"/>
      <c r="G23" s="36"/>
      <c r="H23" s="36"/>
      <c r="I23" s="114" t="s">
        <v>29</v>
      </c>
      <c r="J23" s="105" t="str">
        <f>IF('Rekapitulace stavby'!AN17="","",'Rekapitulace stavby'!AN17)</f>
        <v/>
      </c>
      <c r="K23" s="36"/>
      <c r="L23" s="115"/>
      <c r="S23" s="36"/>
      <c r="T23" s="36"/>
      <c r="U23" s="36"/>
      <c r="V23" s="36"/>
      <c r="W23" s="36"/>
      <c r="X23" s="36"/>
      <c r="Y23" s="36"/>
      <c r="Z23" s="36"/>
      <c r="AA23" s="36"/>
      <c r="AB23" s="36"/>
      <c r="AC23" s="36"/>
      <c r="AD23" s="36"/>
      <c r="AE23" s="36"/>
    </row>
    <row r="24" spans="1:31" s="2" customFormat="1" ht="6.95" customHeight="1">
      <c r="A24" s="36"/>
      <c r="B24" s="41"/>
      <c r="C24" s="36"/>
      <c r="D24" s="36"/>
      <c r="E24" s="36"/>
      <c r="F24" s="36"/>
      <c r="G24" s="36"/>
      <c r="H24" s="36"/>
      <c r="I24" s="36"/>
      <c r="J24" s="36"/>
      <c r="K24" s="36"/>
      <c r="L24" s="115"/>
      <c r="S24" s="36"/>
      <c r="T24" s="36"/>
      <c r="U24" s="36"/>
      <c r="V24" s="36"/>
      <c r="W24" s="36"/>
      <c r="X24" s="36"/>
      <c r="Y24" s="36"/>
      <c r="Z24" s="36"/>
      <c r="AA24" s="36"/>
      <c r="AB24" s="36"/>
      <c r="AC24" s="36"/>
      <c r="AD24" s="36"/>
      <c r="AE24" s="36"/>
    </row>
    <row r="25" spans="1:31" s="2" customFormat="1" ht="12" customHeight="1">
      <c r="A25" s="36"/>
      <c r="B25" s="41"/>
      <c r="C25" s="36"/>
      <c r="D25" s="114" t="s">
        <v>36</v>
      </c>
      <c r="E25" s="36"/>
      <c r="F25" s="36"/>
      <c r="G25" s="36"/>
      <c r="H25" s="36"/>
      <c r="I25" s="114" t="s">
        <v>26</v>
      </c>
      <c r="J25" s="105" t="str">
        <f>IF('Rekapitulace stavby'!AN19="","",'Rekapitulace stavby'!AN19)</f>
        <v/>
      </c>
      <c r="K25" s="36"/>
      <c r="L25" s="115"/>
      <c r="S25" s="36"/>
      <c r="T25" s="36"/>
      <c r="U25" s="36"/>
      <c r="V25" s="36"/>
      <c r="W25" s="36"/>
      <c r="X25" s="36"/>
      <c r="Y25" s="36"/>
      <c r="Z25" s="36"/>
      <c r="AA25" s="36"/>
      <c r="AB25" s="36"/>
      <c r="AC25" s="36"/>
      <c r="AD25" s="36"/>
      <c r="AE25" s="36"/>
    </row>
    <row r="26" spans="1:31" s="2" customFormat="1" ht="18" customHeight="1">
      <c r="A26" s="36"/>
      <c r="B26" s="41"/>
      <c r="C26" s="36"/>
      <c r="D26" s="36"/>
      <c r="E26" s="105" t="str">
        <f>IF('Rekapitulace stavby'!E20="","",'Rekapitulace stavby'!E20)</f>
        <v xml:space="preserve"> </v>
      </c>
      <c r="F26" s="36"/>
      <c r="G26" s="36"/>
      <c r="H26" s="36"/>
      <c r="I26" s="114" t="s">
        <v>29</v>
      </c>
      <c r="J26" s="105" t="str">
        <f>IF('Rekapitulace stavby'!AN20="","",'Rekapitulace stavby'!AN20)</f>
        <v/>
      </c>
      <c r="K26" s="36"/>
      <c r="L26" s="115"/>
      <c r="S26" s="36"/>
      <c r="T26" s="36"/>
      <c r="U26" s="36"/>
      <c r="V26" s="36"/>
      <c r="W26" s="36"/>
      <c r="X26" s="36"/>
      <c r="Y26" s="36"/>
      <c r="Z26" s="36"/>
      <c r="AA26" s="36"/>
      <c r="AB26" s="36"/>
      <c r="AC26" s="36"/>
      <c r="AD26" s="36"/>
      <c r="AE26" s="36"/>
    </row>
    <row r="27" spans="1:31" s="2" customFormat="1" ht="6.95" customHeight="1">
      <c r="A27" s="36"/>
      <c r="B27" s="41"/>
      <c r="C27" s="36"/>
      <c r="D27" s="36"/>
      <c r="E27" s="36"/>
      <c r="F27" s="36"/>
      <c r="G27" s="36"/>
      <c r="H27" s="36"/>
      <c r="I27" s="36"/>
      <c r="J27" s="36"/>
      <c r="K27" s="36"/>
      <c r="L27" s="115"/>
      <c r="S27" s="36"/>
      <c r="T27" s="36"/>
      <c r="U27" s="36"/>
      <c r="V27" s="36"/>
      <c r="W27" s="36"/>
      <c r="X27" s="36"/>
      <c r="Y27" s="36"/>
      <c r="Z27" s="36"/>
      <c r="AA27" s="36"/>
      <c r="AB27" s="36"/>
      <c r="AC27" s="36"/>
      <c r="AD27" s="36"/>
      <c r="AE27" s="36"/>
    </row>
    <row r="28" spans="1:31" s="2" customFormat="1" ht="12" customHeight="1">
      <c r="A28" s="36"/>
      <c r="B28" s="41"/>
      <c r="C28" s="36"/>
      <c r="D28" s="114" t="s">
        <v>37</v>
      </c>
      <c r="E28" s="36"/>
      <c r="F28" s="36"/>
      <c r="G28" s="36"/>
      <c r="H28" s="36"/>
      <c r="I28" s="36"/>
      <c r="J28" s="36"/>
      <c r="K28" s="36"/>
      <c r="L28" s="115"/>
      <c r="S28" s="36"/>
      <c r="T28" s="36"/>
      <c r="U28" s="36"/>
      <c r="V28" s="36"/>
      <c r="W28" s="36"/>
      <c r="X28" s="36"/>
      <c r="Y28" s="36"/>
      <c r="Z28" s="36"/>
      <c r="AA28" s="36"/>
      <c r="AB28" s="36"/>
      <c r="AC28" s="36"/>
      <c r="AD28" s="36"/>
      <c r="AE28" s="36"/>
    </row>
    <row r="29" spans="1:31" s="8" customFormat="1" ht="16.5" customHeight="1">
      <c r="A29" s="117"/>
      <c r="B29" s="118"/>
      <c r="C29" s="117"/>
      <c r="D29" s="117"/>
      <c r="E29" s="393" t="s">
        <v>19</v>
      </c>
      <c r="F29" s="393"/>
      <c r="G29" s="393"/>
      <c r="H29" s="393"/>
      <c r="I29" s="117"/>
      <c r="J29" s="117"/>
      <c r="K29" s="117"/>
      <c r="L29" s="119"/>
      <c r="S29" s="117"/>
      <c r="T29" s="117"/>
      <c r="U29" s="117"/>
      <c r="V29" s="117"/>
      <c r="W29" s="117"/>
      <c r="X29" s="117"/>
      <c r="Y29" s="117"/>
      <c r="Z29" s="117"/>
      <c r="AA29" s="117"/>
      <c r="AB29" s="117"/>
      <c r="AC29" s="117"/>
      <c r="AD29" s="117"/>
      <c r="AE29" s="117"/>
    </row>
    <row r="30" spans="1:31" s="2" customFormat="1" ht="6.95" customHeight="1">
      <c r="A30" s="36"/>
      <c r="B30" s="41"/>
      <c r="C30" s="36"/>
      <c r="D30" s="36"/>
      <c r="E30" s="36"/>
      <c r="F30" s="36"/>
      <c r="G30" s="36"/>
      <c r="H30" s="36"/>
      <c r="I30" s="36"/>
      <c r="J30" s="36"/>
      <c r="K30" s="36"/>
      <c r="L30" s="115"/>
      <c r="S30" s="36"/>
      <c r="T30" s="36"/>
      <c r="U30" s="36"/>
      <c r="V30" s="36"/>
      <c r="W30" s="36"/>
      <c r="X30" s="36"/>
      <c r="Y30" s="36"/>
      <c r="Z30" s="36"/>
      <c r="AA30" s="36"/>
      <c r="AB30" s="36"/>
      <c r="AC30" s="36"/>
      <c r="AD30" s="36"/>
      <c r="AE30" s="36"/>
    </row>
    <row r="31" spans="1:31" s="2" customFormat="1" ht="6.95" customHeight="1">
      <c r="A31" s="36"/>
      <c r="B31" s="41"/>
      <c r="C31" s="36"/>
      <c r="D31" s="120"/>
      <c r="E31" s="120"/>
      <c r="F31" s="120"/>
      <c r="G31" s="120"/>
      <c r="H31" s="120"/>
      <c r="I31" s="120"/>
      <c r="J31" s="120"/>
      <c r="K31" s="120"/>
      <c r="L31" s="115"/>
      <c r="S31" s="36"/>
      <c r="T31" s="36"/>
      <c r="U31" s="36"/>
      <c r="V31" s="36"/>
      <c r="W31" s="36"/>
      <c r="X31" s="36"/>
      <c r="Y31" s="36"/>
      <c r="Z31" s="36"/>
      <c r="AA31" s="36"/>
      <c r="AB31" s="36"/>
      <c r="AC31" s="36"/>
      <c r="AD31" s="36"/>
      <c r="AE31" s="36"/>
    </row>
    <row r="32" spans="1:31" s="2" customFormat="1" ht="25.35" customHeight="1">
      <c r="A32" s="36"/>
      <c r="B32" s="41"/>
      <c r="C32" s="36"/>
      <c r="D32" s="121" t="s">
        <v>39</v>
      </c>
      <c r="E32" s="36"/>
      <c r="F32" s="36"/>
      <c r="G32" s="36"/>
      <c r="H32" s="36"/>
      <c r="I32" s="36"/>
      <c r="J32" s="122">
        <f>ROUND(J98, 2)</f>
        <v>0</v>
      </c>
      <c r="K32" s="36"/>
      <c r="L32" s="115"/>
      <c r="S32" s="36"/>
      <c r="T32" s="36"/>
      <c r="U32" s="36"/>
      <c r="V32" s="36"/>
      <c r="W32" s="36"/>
      <c r="X32" s="36"/>
      <c r="Y32" s="36"/>
      <c r="Z32" s="36"/>
      <c r="AA32" s="36"/>
      <c r="AB32" s="36"/>
      <c r="AC32" s="36"/>
      <c r="AD32" s="36"/>
      <c r="AE32" s="36"/>
    </row>
    <row r="33" spans="1:31" s="2" customFormat="1" ht="6.95" customHeight="1">
      <c r="A33" s="36"/>
      <c r="B33" s="41"/>
      <c r="C33" s="36"/>
      <c r="D33" s="120"/>
      <c r="E33" s="120"/>
      <c r="F33" s="120"/>
      <c r="G33" s="120"/>
      <c r="H33" s="120"/>
      <c r="I33" s="120"/>
      <c r="J33" s="120"/>
      <c r="K33" s="120"/>
      <c r="L33" s="115"/>
      <c r="S33" s="36"/>
      <c r="T33" s="36"/>
      <c r="U33" s="36"/>
      <c r="V33" s="36"/>
      <c r="W33" s="36"/>
      <c r="X33" s="36"/>
      <c r="Y33" s="36"/>
      <c r="Z33" s="36"/>
      <c r="AA33" s="36"/>
      <c r="AB33" s="36"/>
      <c r="AC33" s="36"/>
      <c r="AD33" s="36"/>
      <c r="AE33" s="36"/>
    </row>
    <row r="34" spans="1:31" s="2" customFormat="1" ht="14.45" customHeight="1">
      <c r="A34" s="36"/>
      <c r="B34" s="41"/>
      <c r="C34" s="36"/>
      <c r="D34" s="36"/>
      <c r="E34" s="36"/>
      <c r="F34" s="123" t="s">
        <v>41</v>
      </c>
      <c r="G34" s="36"/>
      <c r="H34" s="36"/>
      <c r="I34" s="123" t="s">
        <v>40</v>
      </c>
      <c r="J34" s="123" t="s">
        <v>42</v>
      </c>
      <c r="K34" s="36"/>
      <c r="L34" s="115"/>
      <c r="S34" s="36"/>
      <c r="T34" s="36"/>
      <c r="U34" s="36"/>
      <c r="V34" s="36"/>
      <c r="W34" s="36"/>
      <c r="X34" s="36"/>
      <c r="Y34" s="36"/>
      <c r="Z34" s="36"/>
      <c r="AA34" s="36"/>
      <c r="AB34" s="36"/>
      <c r="AC34" s="36"/>
      <c r="AD34" s="36"/>
      <c r="AE34" s="36"/>
    </row>
    <row r="35" spans="1:31" s="2" customFormat="1" ht="14.45" customHeight="1">
      <c r="A35" s="36"/>
      <c r="B35" s="41"/>
      <c r="C35" s="36"/>
      <c r="D35" s="124" t="s">
        <v>43</v>
      </c>
      <c r="E35" s="114" t="s">
        <v>44</v>
      </c>
      <c r="F35" s="125">
        <f>ROUND((SUM(BE98:BE593)),  2)</f>
        <v>0</v>
      </c>
      <c r="G35" s="36"/>
      <c r="H35" s="36"/>
      <c r="I35" s="126">
        <v>0.21</v>
      </c>
      <c r="J35" s="125">
        <f>ROUND(((SUM(BE98:BE593))*I35),  2)</f>
        <v>0</v>
      </c>
      <c r="K35" s="36"/>
      <c r="L35" s="115"/>
      <c r="S35" s="36"/>
      <c r="T35" s="36"/>
      <c r="U35" s="36"/>
      <c r="V35" s="36"/>
      <c r="W35" s="36"/>
      <c r="X35" s="36"/>
      <c r="Y35" s="36"/>
      <c r="Z35" s="36"/>
      <c r="AA35" s="36"/>
      <c r="AB35" s="36"/>
      <c r="AC35" s="36"/>
      <c r="AD35" s="36"/>
      <c r="AE35" s="36"/>
    </row>
    <row r="36" spans="1:31" s="2" customFormat="1" ht="14.45" customHeight="1">
      <c r="A36" s="36"/>
      <c r="B36" s="41"/>
      <c r="C36" s="36"/>
      <c r="D36" s="36"/>
      <c r="E36" s="114" t="s">
        <v>45</v>
      </c>
      <c r="F36" s="125">
        <f>ROUND((SUM(BF98:BF593)),  2)</f>
        <v>0</v>
      </c>
      <c r="G36" s="36"/>
      <c r="H36" s="36"/>
      <c r="I36" s="126">
        <v>0.15</v>
      </c>
      <c r="J36" s="125">
        <f>ROUND(((SUM(BF98:BF593))*I36),  2)</f>
        <v>0</v>
      </c>
      <c r="K36" s="36"/>
      <c r="L36" s="115"/>
      <c r="S36" s="36"/>
      <c r="T36" s="36"/>
      <c r="U36" s="36"/>
      <c r="V36" s="36"/>
      <c r="W36" s="36"/>
      <c r="X36" s="36"/>
      <c r="Y36" s="36"/>
      <c r="Z36" s="36"/>
      <c r="AA36" s="36"/>
      <c r="AB36" s="36"/>
      <c r="AC36" s="36"/>
      <c r="AD36" s="36"/>
      <c r="AE36" s="36"/>
    </row>
    <row r="37" spans="1:31" s="2" customFormat="1" ht="14.45" hidden="1" customHeight="1">
      <c r="A37" s="36"/>
      <c r="B37" s="41"/>
      <c r="C37" s="36"/>
      <c r="D37" s="36"/>
      <c r="E37" s="114" t="s">
        <v>46</v>
      </c>
      <c r="F37" s="125">
        <f>ROUND((SUM(BG98:BG593)),  2)</f>
        <v>0</v>
      </c>
      <c r="G37" s="36"/>
      <c r="H37" s="36"/>
      <c r="I37" s="126">
        <v>0.21</v>
      </c>
      <c r="J37" s="125">
        <f>0</f>
        <v>0</v>
      </c>
      <c r="K37" s="36"/>
      <c r="L37" s="115"/>
      <c r="S37" s="36"/>
      <c r="T37" s="36"/>
      <c r="U37" s="36"/>
      <c r="V37" s="36"/>
      <c r="W37" s="36"/>
      <c r="X37" s="36"/>
      <c r="Y37" s="36"/>
      <c r="Z37" s="36"/>
      <c r="AA37" s="36"/>
      <c r="AB37" s="36"/>
      <c r="AC37" s="36"/>
      <c r="AD37" s="36"/>
      <c r="AE37" s="36"/>
    </row>
    <row r="38" spans="1:31" s="2" customFormat="1" ht="14.45" hidden="1" customHeight="1">
      <c r="A38" s="36"/>
      <c r="B38" s="41"/>
      <c r="C38" s="36"/>
      <c r="D38" s="36"/>
      <c r="E38" s="114" t="s">
        <v>47</v>
      </c>
      <c r="F38" s="125">
        <f>ROUND((SUM(BH98:BH593)),  2)</f>
        <v>0</v>
      </c>
      <c r="G38" s="36"/>
      <c r="H38" s="36"/>
      <c r="I38" s="126">
        <v>0.15</v>
      </c>
      <c r="J38" s="125">
        <f>0</f>
        <v>0</v>
      </c>
      <c r="K38" s="36"/>
      <c r="L38" s="115"/>
      <c r="S38" s="36"/>
      <c r="T38" s="36"/>
      <c r="U38" s="36"/>
      <c r="V38" s="36"/>
      <c r="W38" s="36"/>
      <c r="X38" s="36"/>
      <c r="Y38" s="36"/>
      <c r="Z38" s="36"/>
      <c r="AA38" s="36"/>
      <c r="AB38" s="36"/>
      <c r="AC38" s="36"/>
      <c r="AD38" s="36"/>
      <c r="AE38" s="36"/>
    </row>
    <row r="39" spans="1:31" s="2" customFormat="1" ht="14.45" hidden="1" customHeight="1">
      <c r="A39" s="36"/>
      <c r="B39" s="41"/>
      <c r="C39" s="36"/>
      <c r="D39" s="36"/>
      <c r="E39" s="114" t="s">
        <v>48</v>
      </c>
      <c r="F39" s="125">
        <f>ROUND((SUM(BI98:BI593)),  2)</f>
        <v>0</v>
      </c>
      <c r="G39" s="36"/>
      <c r="H39" s="36"/>
      <c r="I39" s="126">
        <v>0</v>
      </c>
      <c r="J39" s="125">
        <f>0</f>
        <v>0</v>
      </c>
      <c r="K39" s="36"/>
      <c r="L39" s="115"/>
      <c r="S39" s="36"/>
      <c r="T39" s="36"/>
      <c r="U39" s="36"/>
      <c r="V39" s="36"/>
      <c r="W39" s="36"/>
      <c r="X39" s="36"/>
      <c r="Y39" s="36"/>
      <c r="Z39" s="36"/>
      <c r="AA39" s="36"/>
      <c r="AB39" s="36"/>
      <c r="AC39" s="36"/>
      <c r="AD39" s="36"/>
      <c r="AE39" s="36"/>
    </row>
    <row r="40" spans="1:31" s="2" customFormat="1" ht="6.95" customHeight="1">
      <c r="A40" s="36"/>
      <c r="B40" s="41"/>
      <c r="C40" s="36"/>
      <c r="D40" s="36"/>
      <c r="E40" s="36"/>
      <c r="F40" s="36"/>
      <c r="G40" s="36"/>
      <c r="H40" s="36"/>
      <c r="I40" s="36"/>
      <c r="J40" s="36"/>
      <c r="K40" s="36"/>
      <c r="L40" s="115"/>
      <c r="S40" s="36"/>
      <c r="T40" s="36"/>
      <c r="U40" s="36"/>
      <c r="V40" s="36"/>
      <c r="W40" s="36"/>
      <c r="X40" s="36"/>
      <c r="Y40" s="36"/>
      <c r="Z40" s="36"/>
      <c r="AA40" s="36"/>
      <c r="AB40" s="36"/>
      <c r="AC40" s="36"/>
      <c r="AD40" s="36"/>
      <c r="AE40" s="36"/>
    </row>
    <row r="41" spans="1:31" s="2" customFormat="1" ht="25.35" customHeight="1">
      <c r="A41" s="36"/>
      <c r="B41" s="41"/>
      <c r="C41" s="127"/>
      <c r="D41" s="128" t="s">
        <v>49</v>
      </c>
      <c r="E41" s="129"/>
      <c r="F41" s="129"/>
      <c r="G41" s="130" t="s">
        <v>50</v>
      </c>
      <c r="H41" s="131" t="s">
        <v>51</v>
      </c>
      <c r="I41" s="129"/>
      <c r="J41" s="132">
        <f>SUM(J32:J39)</f>
        <v>0</v>
      </c>
      <c r="K41" s="133"/>
      <c r="L41" s="115"/>
      <c r="S41" s="36"/>
      <c r="T41" s="36"/>
      <c r="U41" s="36"/>
      <c r="V41" s="36"/>
      <c r="W41" s="36"/>
      <c r="X41" s="36"/>
      <c r="Y41" s="36"/>
      <c r="Z41" s="36"/>
      <c r="AA41" s="36"/>
      <c r="AB41" s="36"/>
      <c r="AC41" s="36"/>
      <c r="AD41" s="36"/>
      <c r="AE41" s="36"/>
    </row>
    <row r="42" spans="1:31" s="2" customFormat="1" ht="14.45" customHeight="1">
      <c r="A42" s="36"/>
      <c r="B42" s="134"/>
      <c r="C42" s="135"/>
      <c r="D42" s="135"/>
      <c r="E42" s="135"/>
      <c r="F42" s="135"/>
      <c r="G42" s="135"/>
      <c r="H42" s="135"/>
      <c r="I42" s="135"/>
      <c r="J42" s="135"/>
      <c r="K42" s="135"/>
      <c r="L42" s="115"/>
      <c r="S42" s="36"/>
      <c r="T42" s="36"/>
      <c r="U42" s="36"/>
      <c r="V42" s="36"/>
      <c r="W42" s="36"/>
      <c r="X42" s="36"/>
      <c r="Y42" s="36"/>
      <c r="Z42" s="36"/>
      <c r="AA42" s="36"/>
      <c r="AB42" s="36"/>
      <c r="AC42" s="36"/>
      <c r="AD42" s="36"/>
      <c r="AE42" s="36"/>
    </row>
    <row r="46" spans="1:31" s="2" customFormat="1" ht="6.95" customHeight="1">
      <c r="A46" s="36"/>
      <c r="B46" s="136"/>
      <c r="C46" s="137"/>
      <c r="D46" s="137"/>
      <c r="E46" s="137"/>
      <c r="F46" s="137"/>
      <c r="G46" s="137"/>
      <c r="H46" s="137"/>
      <c r="I46" s="137"/>
      <c r="J46" s="137"/>
      <c r="K46" s="137"/>
      <c r="L46" s="115"/>
      <c r="S46" s="36"/>
      <c r="T46" s="36"/>
      <c r="U46" s="36"/>
      <c r="V46" s="36"/>
      <c r="W46" s="36"/>
      <c r="X46" s="36"/>
      <c r="Y46" s="36"/>
      <c r="Z46" s="36"/>
      <c r="AA46" s="36"/>
      <c r="AB46" s="36"/>
      <c r="AC46" s="36"/>
      <c r="AD46" s="36"/>
      <c r="AE46" s="36"/>
    </row>
    <row r="47" spans="1:31" s="2" customFormat="1" ht="24.95" customHeight="1">
      <c r="A47" s="36"/>
      <c r="B47" s="37"/>
      <c r="C47" s="25" t="s">
        <v>138</v>
      </c>
      <c r="D47" s="38"/>
      <c r="E47" s="38"/>
      <c r="F47" s="38"/>
      <c r="G47" s="38"/>
      <c r="H47" s="38"/>
      <c r="I47" s="38"/>
      <c r="J47" s="38"/>
      <c r="K47" s="38"/>
      <c r="L47" s="115"/>
      <c r="S47" s="36"/>
      <c r="T47" s="36"/>
      <c r="U47" s="36"/>
      <c r="V47" s="36"/>
      <c r="W47" s="36"/>
      <c r="X47" s="36"/>
      <c r="Y47" s="36"/>
      <c r="Z47" s="36"/>
      <c r="AA47" s="36"/>
      <c r="AB47" s="36"/>
      <c r="AC47" s="36"/>
      <c r="AD47" s="36"/>
      <c r="AE47" s="36"/>
    </row>
    <row r="48" spans="1:31" s="2" customFormat="1" ht="6.95" customHeight="1">
      <c r="A48" s="36"/>
      <c r="B48" s="37"/>
      <c r="C48" s="38"/>
      <c r="D48" s="38"/>
      <c r="E48" s="38"/>
      <c r="F48" s="38"/>
      <c r="G48" s="38"/>
      <c r="H48" s="38"/>
      <c r="I48" s="38"/>
      <c r="J48" s="38"/>
      <c r="K48" s="38"/>
      <c r="L48" s="115"/>
      <c r="S48" s="36"/>
      <c r="T48" s="36"/>
      <c r="U48" s="36"/>
      <c r="V48" s="36"/>
      <c r="W48" s="36"/>
      <c r="X48" s="36"/>
      <c r="Y48" s="36"/>
      <c r="Z48" s="36"/>
      <c r="AA48" s="36"/>
      <c r="AB48" s="36"/>
      <c r="AC48" s="36"/>
      <c r="AD48" s="36"/>
      <c r="AE48" s="36"/>
    </row>
    <row r="49" spans="1:47" s="2" customFormat="1" ht="12" customHeight="1">
      <c r="A49" s="36"/>
      <c r="B49" s="37"/>
      <c r="C49" s="31" t="s">
        <v>16</v>
      </c>
      <c r="D49" s="38"/>
      <c r="E49" s="38"/>
      <c r="F49" s="38"/>
      <c r="G49" s="38"/>
      <c r="H49" s="38"/>
      <c r="I49" s="38"/>
      <c r="J49" s="38"/>
      <c r="K49" s="38"/>
      <c r="L49" s="115"/>
      <c r="S49" s="36"/>
      <c r="T49" s="36"/>
      <c r="U49" s="36"/>
      <c r="V49" s="36"/>
      <c r="W49" s="36"/>
      <c r="X49" s="36"/>
      <c r="Y49" s="36"/>
      <c r="Z49" s="36"/>
      <c r="AA49" s="36"/>
      <c r="AB49" s="36"/>
      <c r="AC49" s="36"/>
      <c r="AD49" s="36"/>
      <c r="AE49" s="36"/>
    </row>
    <row r="50" spans="1:47" s="2" customFormat="1" ht="16.5" customHeight="1">
      <c r="A50" s="36"/>
      <c r="B50" s="37"/>
      <c r="C50" s="38"/>
      <c r="D50" s="38"/>
      <c r="E50" s="394" t="str">
        <f>E7</f>
        <v>Oprava propustků na trati odb. Moravice - Svobodné Heřmanice</v>
      </c>
      <c r="F50" s="395"/>
      <c r="G50" s="395"/>
      <c r="H50" s="395"/>
      <c r="I50" s="38"/>
      <c r="J50" s="38"/>
      <c r="K50" s="38"/>
      <c r="L50" s="115"/>
      <c r="S50" s="36"/>
      <c r="T50" s="36"/>
      <c r="U50" s="36"/>
      <c r="V50" s="36"/>
      <c r="W50" s="36"/>
      <c r="X50" s="36"/>
      <c r="Y50" s="36"/>
      <c r="Z50" s="36"/>
      <c r="AA50" s="36"/>
      <c r="AB50" s="36"/>
      <c r="AC50" s="36"/>
      <c r="AD50" s="36"/>
      <c r="AE50" s="36"/>
    </row>
    <row r="51" spans="1:47" s="1" customFormat="1" ht="12" customHeight="1">
      <c r="B51" s="23"/>
      <c r="C51" s="31" t="s">
        <v>134</v>
      </c>
      <c r="D51" s="24"/>
      <c r="E51" s="24"/>
      <c r="F51" s="24"/>
      <c r="G51" s="24"/>
      <c r="H51" s="24"/>
      <c r="I51" s="24"/>
      <c r="J51" s="24"/>
      <c r="K51" s="24"/>
      <c r="L51" s="22"/>
    </row>
    <row r="52" spans="1:47" s="2" customFormat="1" ht="16.5" customHeight="1">
      <c r="A52" s="36"/>
      <c r="B52" s="37"/>
      <c r="C52" s="38"/>
      <c r="D52" s="38"/>
      <c r="E52" s="394" t="s">
        <v>1041</v>
      </c>
      <c r="F52" s="396"/>
      <c r="G52" s="396"/>
      <c r="H52" s="396"/>
      <c r="I52" s="38"/>
      <c r="J52" s="38"/>
      <c r="K52" s="38"/>
      <c r="L52" s="115"/>
      <c r="S52" s="36"/>
      <c r="T52" s="36"/>
      <c r="U52" s="36"/>
      <c r="V52" s="36"/>
      <c r="W52" s="36"/>
      <c r="X52" s="36"/>
      <c r="Y52" s="36"/>
      <c r="Z52" s="36"/>
      <c r="AA52" s="36"/>
      <c r="AB52" s="36"/>
      <c r="AC52" s="36"/>
      <c r="AD52" s="36"/>
      <c r="AE52" s="36"/>
    </row>
    <row r="53" spans="1:47" s="2" customFormat="1" ht="12" customHeight="1">
      <c r="A53" s="36"/>
      <c r="B53" s="37"/>
      <c r="C53" s="31" t="s">
        <v>136</v>
      </c>
      <c r="D53" s="38"/>
      <c r="E53" s="38"/>
      <c r="F53" s="38"/>
      <c r="G53" s="38"/>
      <c r="H53" s="38"/>
      <c r="I53" s="38"/>
      <c r="J53" s="38"/>
      <c r="K53" s="38"/>
      <c r="L53" s="115"/>
      <c r="S53" s="36"/>
      <c r="T53" s="36"/>
      <c r="U53" s="36"/>
      <c r="V53" s="36"/>
      <c r="W53" s="36"/>
      <c r="X53" s="36"/>
      <c r="Y53" s="36"/>
      <c r="Z53" s="36"/>
      <c r="AA53" s="36"/>
      <c r="AB53" s="36"/>
      <c r="AC53" s="36"/>
      <c r="AD53" s="36"/>
      <c r="AE53" s="36"/>
    </row>
    <row r="54" spans="1:47" s="2" customFormat="1" ht="16.5" customHeight="1">
      <c r="A54" s="36"/>
      <c r="B54" s="37"/>
      <c r="C54" s="38"/>
      <c r="D54" s="38"/>
      <c r="E54" s="348" t="str">
        <f>E11</f>
        <v>SO 02.1 - Propustek v km 12,127 - propustek</v>
      </c>
      <c r="F54" s="396"/>
      <c r="G54" s="396"/>
      <c r="H54" s="396"/>
      <c r="I54" s="38"/>
      <c r="J54" s="38"/>
      <c r="K54" s="38"/>
      <c r="L54" s="115"/>
      <c r="S54" s="36"/>
      <c r="T54" s="36"/>
      <c r="U54" s="36"/>
      <c r="V54" s="36"/>
      <c r="W54" s="36"/>
      <c r="X54" s="36"/>
      <c r="Y54" s="36"/>
      <c r="Z54" s="36"/>
      <c r="AA54" s="36"/>
      <c r="AB54" s="36"/>
      <c r="AC54" s="36"/>
      <c r="AD54" s="36"/>
      <c r="AE54" s="36"/>
    </row>
    <row r="55" spans="1:47" s="2" customFormat="1" ht="6.95" customHeight="1">
      <c r="A55" s="36"/>
      <c r="B55" s="37"/>
      <c r="C55" s="38"/>
      <c r="D55" s="38"/>
      <c r="E55" s="38"/>
      <c r="F55" s="38"/>
      <c r="G55" s="38"/>
      <c r="H55" s="38"/>
      <c r="I55" s="38"/>
      <c r="J55" s="38"/>
      <c r="K55" s="38"/>
      <c r="L55" s="115"/>
      <c r="S55" s="36"/>
      <c r="T55" s="36"/>
      <c r="U55" s="36"/>
      <c r="V55" s="36"/>
      <c r="W55" s="36"/>
      <c r="X55" s="36"/>
      <c r="Y55" s="36"/>
      <c r="Z55" s="36"/>
      <c r="AA55" s="36"/>
      <c r="AB55" s="36"/>
      <c r="AC55" s="36"/>
      <c r="AD55" s="36"/>
      <c r="AE55" s="36"/>
    </row>
    <row r="56" spans="1:47" s="2" customFormat="1" ht="12" customHeight="1">
      <c r="A56" s="36"/>
      <c r="B56" s="37"/>
      <c r="C56" s="31" t="s">
        <v>21</v>
      </c>
      <c r="D56" s="38"/>
      <c r="E56" s="38"/>
      <c r="F56" s="29" t="str">
        <f>F14</f>
        <v>OŘ Ostrava</v>
      </c>
      <c r="G56" s="38"/>
      <c r="H56" s="38"/>
      <c r="I56" s="31" t="s">
        <v>23</v>
      </c>
      <c r="J56" s="61" t="str">
        <f>IF(J14="","",J14)</f>
        <v>10. 5. 2023</v>
      </c>
      <c r="K56" s="38"/>
      <c r="L56" s="115"/>
      <c r="S56" s="36"/>
      <c r="T56" s="36"/>
      <c r="U56" s="36"/>
      <c r="V56" s="36"/>
      <c r="W56" s="36"/>
      <c r="X56" s="36"/>
      <c r="Y56" s="36"/>
      <c r="Z56" s="36"/>
      <c r="AA56" s="36"/>
      <c r="AB56" s="36"/>
      <c r="AC56" s="36"/>
      <c r="AD56" s="36"/>
      <c r="AE56" s="36"/>
    </row>
    <row r="57" spans="1:47" s="2" customFormat="1" ht="6.95" customHeight="1">
      <c r="A57" s="36"/>
      <c r="B57" s="37"/>
      <c r="C57" s="38"/>
      <c r="D57" s="38"/>
      <c r="E57" s="38"/>
      <c r="F57" s="38"/>
      <c r="G57" s="38"/>
      <c r="H57" s="38"/>
      <c r="I57" s="38"/>
      <c r="J57" s="38"/>
      <c r="K57" s="38"/>
      <c r="L57" s="115"/>
      <c r="S57" s="36"/>
      <c r="T57" s="36"/>
      <c r="U57" s="36"/>
      <c r="V57" s="36"/>
      <c r="W57" s="36"/>
      <c r="X57" s="36"/>
      <c r="Y57" s="36"/>
      <c r="Z57" s="36"/>
      <c r="AA57" s="36"/>
      <c r="AB57" s="36"/>
      <c r="AC57" s="36"/>
      <c r="AD57" s="36"/>
      <c r="AE57" s="36"/>
    </row>
    <row r="58" spans="1:47" s="2" customFormat="1" ht="15.2" customHeight="1">
      <c r="A58" s="36"/>
      <c r="B58" s="37"/>
      <c r="C58" s="31" t="s">
        <v>25</v>
      </c>
      <c r="D58" s="38"/>
      <c r="E58" s="38"/>
      <c r="F58" s="29" t="str">
        <f>E17</f>
        <v>Správa železnic s.o. OŘ Ostrava</v>
      </c>
      <c r="G58" s="38"/>
      <c r="H58" s="38"/>
      <c r="I58" s="31" t="s">
        <v>33</v>
      </c>
      <c r="J58" s="34" t="str">
        <f>E23</f>
        <v xml:space="preserve"> </v>
      </c>
      <c r="K58" s="38"/>
      <c r="L58" s="115"/>
      <c r="S58" s="36"/>
      <c r="T58" s="36"/>
      <c r="U58" s="36"/>
      <c r="V58" s="36"/>
      <c r="W58" s="36"/>
      <c r="X58" s="36"/>
      <c r="Y58" s="36"/>
      <c r="Z58" s="36"/>
      <c r="AA58" s="36"/>
      <c r="AB58" s="36"/>
      <c r="AC58" s="36"/>
      <c r="AD58" s="36"/>
      <c r="AE58" s="36"/>
    </row>
    <row r="59" spans="1:47" s="2" customFormat="1" ht="15.2" customHeight="1">
      <c r="A59" s="36"/>
      <c r="B59" s="37"/>
      <c r="C59" s="31" t="s">
        <v>31</v>
      </c>
      <c r="D59" s="38"/>
      <c r="E59" s="38"/>
      <c r="F59" s="29" t="str">
        <f>IF(E20="","",E20)</f>
        <v>Vyplň údaj</v>
      </c>
      <c r="G59" s="38"/>
      <c r="H59" s="38"/>
      <c r="I59" s="31" t="s">
        <v>36</v>
      </c>
      <c r="J59" s="34" t="str">
        <f>E26</f>
        <v xml:space="preserve"> </v>
      </c>
      <c r="K59" s="38"/>
      <c r="L59" s="115"/>
      <c r="S59" s="36"/>
      <c r="T59" s="36"/>
      <c r="U59" s="36"/>
      <c r="V59" s="36"/>
      <c r="W59" s="36"/>
      <c r="X59" s="36"/>
      <c r="Y59" s="36"/>
      <c r="Z59" s="36"/>
      <c r="AA59" s="36"/>
      <c r="AB59" s="36"/>
      <c r="AC59" s="36"/>
      <c r="AD59" s="36"/>
      <c r="AE59" s="36"/>
    </row>
    <row r="60" spans="1:47" s="2" customFormat="1" ht="10.35" customHeight="1">
      <c r="A60" s="36"/>
      <c r="B60" s="37"/>
      <c r="C60" s="38"/>
      <c r="D60" s="38"/>
      <c r="E60" s="38"/>
      <c r="F60" s="38"/>
      <c r="G60" s="38"/>
      <c r="H60" s="38"/>
      <c r="I60" s="38"/>
      <c r="J60" s="38"/>
      <c r="K60" s="38"/>
      <c r="L60" s="115"/>
      <c r="S60" s="36"/>
      <c r="T60" s="36"/>
      <c r="U60" s="36"/>
      <c r="V60" s="36"/>
      <c r="W60" s="36"/>
      <c r="X60" s="36"/>
      <c r="Y60" s="36"/>
      <c r="Z60" s="36"/>
      <c r="AA60" s="36"/>
      <c r="AB60" s="36"/>
      <c r="AC60" s="36"/>
      <c r="AD60" s="36"/>
      <c r="AE60" s="36"/>
    </row>
    <row r="61" spans="1:47" s="2" customFormat="1" ht="29.25" customHeight="1">
      <c r="A61" s="36"/>
      <c r="B61" s="37"/>
      <c r="C61" s="138" t="s">
        <v>139</v>
      </c>
      <c r="D61" s="139"/>
      <c r="E61" s="139"/>
      <c r="F61" s="139"/>
      <c r="G61" s="139"/>
      <c r="H61" s="139"/>
      <c r="I61" s="139"/>
      <c r="J61" s="140" t="s">
        <v>140</v>
      </c>
      <c r="K61" s="139"/>
      <c r="L61" s="115"/>
      <c r="S61" s="36"/>
      <c r="T61" s="36"/>
      <c r="U61" s="36"/>
      <c r="V61" s="36"/>
      <c r="W61" s="36"/>
      <c r="X61" s="36"/>
      <c r="Y61" s="36"/>
      <c r="Z61" s="36"/>
      <c r="AA61" s="36"/>
      <c r="AB61" s="36"/>
      <c r="AC61" s="36"/>
      <c r="AD61" s="36"/>
      <c r="AE61" s="36"/>
    </row>
    <row r="62" spans="1:47" s="2" customFormat="1" ht="10.35" customHeight="1">
      <c r="A62" s="36"/>
      <c r="B62" s="37"/>
      <c r="C62" s="38"/>
      <c r="D62" s="38"/>
      <c r="E62" s="38"/>
      <c r="F62" s="38"/>
      <c r="G62" s="38"/>
      <c r="H62" s="38"/>
      <c r="I62" s="38"/>
      <c r="J62" s="38"/>
      <c r="K62" s="38"/>
      <c r="L62" s="115"/>
      <c r="S62" s="36"/>
      <c r="T62" s="36"/>
      <c r="U62" s="36"/>
      <c r="V62" s="36"/>
      <c r="W62" s="36"/>
      <c r="X62" s="36"/>
      <c r="Y62" s="36"/>
      <c r="Z62" s="36"/>
      <c r="AA62" s="36"/>
      <c r="AB62" s="36"/>
      <c r="AC62" s="36"/>
      <c r="AD62" s="36"/>
      <c r="AE62" s="36"/>
    </row>
    <row r="63" spans="1:47" s="2" customFormat="1" ht="22.9" customHeight="1">
      <c r="A63" s="36"/>
      <c r="B63" s="37"/>
      <c r="C63" s="141" t="s">
        <v>71</v>
      </c>
      <c r="D63" s="38"/>
      <c r="E63" s="38"/>
      <c r="F63" s="38"/>
      <c r="G63" s="38"/>
      <c r="H63" s="38"/>
      <c r="I63" s="38"/>
      <c r="J63" s="79">
        <f>J98</f>
        <v>0</v>
      </c>
      <c r="K63" s="38"/>
      <c r="L63" s="115"/>
      <c r="S63" s="36"/>
      <c r="T63" s="36"/>
      <c r="U63" s="36"/>
      <c r="V63" s="36"/>
      <c r="W63" s="36"/>
      <c r="X63" s="36"/>
      <c r="Y63" s="36"/>
      <c r="Z63" s="36"/>
      <c r="AA63" s="36"/>
      <c r="AB63" s="36"/>
      <c r="AC63" s="36"/>
      <c r="AD63" s="36"/>
      <c r="AE63" s="36"/>
      <c r="AU63" s="19" t="s">
        <v>141</v>
      </c>
    </row>
    <row r="64" spans="1:47" s="9" customFormat="1" ht="24.95" customHeight="1">
      <c r="B64" s="142"/>
      <c r="C64" s="143"/>
      <c r="D64" s="144" t="s">
        <v>142</v>
      </c>
      <c r="E64" s="145"/>
      <c r="F64" s="145"/>
      <c r="G64" s="145"/>
      <c r="H64" s="145"/>
      <c r="I64" s="145"/>
      <c r="J64" s="146">
        <f>J99</f>
        <v>0</v>
      </c>
      <c r="K64" s="143"/>
      <c r="L64" s="147"/>
    </row>
    <row r="65" spans="1:31" s="10" customFormat="1" ht="19.899999999999999" customHeight="1">
      <c r="B65" s="148"/>
      <c r="C65" s="99"/>
      <c r="D65" s="149" t="s">
        <v>143</v>
      </c>
      <c r="E65" s="150"/>
      <c r="F65" s="150"/>
      <c r="G65" s="150"/>
      <c r="H65" s="150"/>
      <c r="I65" s="150"/>
      <c r="J65" s="151">
        <f>J100</f>
        <v>0</v>
      </c>
      <c r="K65" s="99"/>
      <c r="L65" s="152"/>
    </row>
    <row r="66" spans="1:31" s="10" customFormat="1" ht="19.899999999999999" customHeight="1">
      <c r="B66" s="148"/>
      <c r="C66" s="99"/>
      <c r="D66" s="149" t="s">
        <v>144</v>
      </c>
      <c r="E66" s="150"/>
      <c r="F66" s="150"/>
      <c r="G66" s="150"/>
      <c r="H66" s="150"/>
      <c r="I66" s="150"/>
      <c r="J66" s="151">
        <f>J239</f>
        <v>0</v>
      </c>
      <c r="K66" s="99"/>
      <c r="L66" s="152"/>
    </row>
    <row r="67" spans="1:31" s="10" customFormat="1" ht="19.899999999999999" customHeight="1">
      <c r="B67" s="148"/>
      <c r="C67" s="99"/>
      <c r="D67" s="149" t="s">
        <v>145</v>
      </c>
      <c r="E67" s="150"/>
      <c r="F67" s="150"/>
      <c r="G67" s="150"/>
      <c r="H67" s="150"/>
      <c r="I67" s="150"/>
      <c r="J67" s="151">
        <f>J326</f>
        <v>0</v>
      </c>
      <c r="K67" s="99"/>
      <c r="L67" s="152"/>
    </row>
    <row r="68" spans="1:31" s="10" customFormat="1" ht="19.899999999999999" customHeight="1">
      <c r="B68" s="148"/>
      <c r="C68" s="99"/>
      <c r="D68" s="149" t="s">
        <v>146</v>
      </c>
      <c r="E68" s="150"/>
      <c r="F68" s="150"/>
      <c r="G68" s="150"/>
      <c r="H68" s="150"/>
      <c r="I68" s="150"/>
      <c r="J68" s="151">
        <f>J399</f>
        <v>0</v>
      </c>
      <c r="K68" s="99"/>
      <c r="L68" s="152"/>
    </row>
    <row r="69" spans="1:31" s="10" customFormat="1" ht="19.899999999999999" customHeight="1">
      <c r="B69" s="148"/>
      <c r="C69" s="99"/>
      <c r="D69" s="149" t="s">
        <v>147</v>
      </c>
      <c r="E69" s="150"/>
      <c r="F69" s="150"/>
      <c r="G69" s="150"/>
      <c r="H69" s="150"/>
      <c r="I69" s="150"/>
      <c r="J69" s="151">
        <f>J447</f>
        <v>0</v>
      </c>
      <c r="K69" s="99"/>
      <c r="L69" s="152"/>
    </row>
    <row r="70" spans="1:31" s="10" customFormat="1" ht="19.899999999999999" customHeight="1">
      <c r="B70" s="148"/>
      <c r="C70" s="99"/>
      <c r="D70" s="149" t="s">
        <v>149</v>
      </c>
      <c r="E70" s="150"/>
      <c r="F70" s="150"/>
      <c r="G70" s="150"/>
      <c r="H70" s="150"/>
      <c r="I70" s="150"/>
      <c r="J70" s="151">
        <f>J464</f>
        <v>0</v>
      </c>
      <c r="K70" s="99"/>
      <c r="L70" s="152"/>
    </row>
    <row r="71" spans="1:31" s="10" customFormat="1" ht="19.899999999999999" customHeight="1">
      <c r="B71" s="148"/>
      <c r="C71" s="99"/>
      <c r="D71" s="149" t="s">
        <v>150</v>
      </c>
      <c r="E71" s="150"/>
      <c r="F71" s="150"/>
      <c r="G71" s="150"/>
      <c r="H71" s="150"/>
      <c r="I71" s="150"/>
      <c r="J71" s="151">
        <f>J519</f>
        <v>0</v>
      </c>
      <c r="K71" s="99"/>
      <c r="L71" s="152"/>
    </row>
    <row r="72" spans="1:31" s="10" customFormat="1" ht="19.899999999999999" customHeight="1">
      <c r="B72" s="148"/>
      <c r="C72" s="99"/>
      <c r="D72" s="149" t="s">
        <v>151</v>
      </c>
      <c r="E72" s="150"/>
      <c r="F72" s="150"/>
      <c r="G72" s="150"/>
      <c r="H72" s="150"/>
      <c r="I72" s="150"/>
      <c r="J72" s="151">
        <f>J543</f>
        <v>0</v>
      </c>
      <c r="K72" s="99"/>
      <c r="L72" s="152"/>
    </row>
    <row r="73" spans="1:31" s="9" customFormat="1" ht="24.95" customHeight="1">
      <c r="B73" s="142"/>
      <c r="C73" s="143"/>
      <c r="D73" s="144" t="s">
        <v>152</v>
      </c>
      <c r="E73" s="145"/>
      <c r="F73" s="145"/>
      <c r="G73" s="145"/>
      <c r="H73" s="145"/>
      <c r="I73" s="145"/>
      <c r="J73" s="146">
        <f>J550</f>
        <v>0</v>
      </c>
      <c r="K73" s="143"/>
      <c r="L73" s="147"/>
    </row>
    <row r="74" spans="1:31" s="10" customFormat="1" ht="19.899999999999999" customHeight="1">
      <c r="B74" s="148"/>
      <c r="C74" s="99"/>
      <c r="D74" s="149" t="s">
        <v>153</v>
      </c>
      <c r="E74" s="150"/>
      <c r="F74" s="150"/>
      <c r="G74" s="150"/>
      <c r="H74" s="150"/>
      <c r="I74" s="150"/>
      <c r="J74" s="151">
        <f>J551</f>
        <v>0</v>
      </c>
      <c r="K74" s="99"/>
      <c r="L74" s="152"/>
    </row>
    <row r="75" spans="1:31" s="9" customFormat="1" ht="24.95" customHeight="1">
      <c r="B75" s="142"/>
      <c r="C75" s="143"/>
      <c r="D75" s="144" t="s">
        <v>154</v>
      </c>
      <c r="E75" s="145"/>
      <c r="F75" s="145"/>
      <c r="G75" s="145"/>
      <c r="H75" s="145"/>
      <c r="I75" s="145"/>
      <c r="J75" s="146">
        <f>J583</f>
        <v>0</v>
      </c>
      <c r="K75" s="143"/>
      <c r="L75" s="147"/>
    </row>
    <row r="76" spans="1:31" s="10" customFormat="1" ht="19.899999999999999" customHeight="1">
      <c r="B76" s="148"/>
      <c r="C76" s="99"/>
      <c r="D76" s="149" t="s">
        <v>155</v>
      </c>
      <c r="E76" s="150"/>
      <c r="F76" s="150"/>
      <c r="G76" s="150"/>
      <c r="H76" s="150"/>
      <c r="I76" s="150"/>
      <c r="J76" s="151">
        <f>J584</f>
        <v>0</v>
      </c>
      <c r="K76" s="99"/>
      <c r="L76" s="152"/>
    </row>
    <row r="77" spans="1:31" s="2" customFormat="1" ht="21.75" customHeight="1">
      <c r="A77" s="36"/>
      <c r="B77" s="37"/>
      <c r="C77" s="38"/>
      <c r="D77" s="38"/>
      <c r="E77" s="38"/>
      <c r="F77" s="38"/>
      <c r="G77" s="38"/>
      <c r="H77" s="38"/>
      <c r="I77" s="38"/>
      <c r="J77" s="38"/>
      <c r="K77" s="38"/>
      <c r="L77" s="115"/>
      <c r="S77" s="36"/>
      <c r="T77" s="36"/>
      <c r="U77" s="36"/>
      <c r="V77" s="36"/>
      <c r="W77" s="36"/>
      <c r="X77" s="36"/>
      <c r="Y77" s="36"/>
      <c r="Z77" s="36"/>
      <c r="AA77" s="36"/>
      <c r="AB77" s="36"/>
      <c r="AC77" s="36"/>
      <c r="AD77" s="36"/>
      <c r="AE77" s="36"/>
    </row>
    <row r="78" spans="1:31" s="2" customFormat="1" ht="6.95" customHeight="1">
      <c r="A78" s="36"/>
      <c r="B78" s="49"/>
      <c r="C78" s="50"/>
      <c r="D78" s="50"/>
      <c r="E78" s="50"/>
      <c r="F78" s="50"/>
      <c r="G78" s="50"/>
      <c r="H78" s="50"/>
      <c r="I78" s="50"/>
      <c r="J78" s="50"/>
      <c r="K78" s="50"/>
      <c r="L78" s="115"/>
      <c r="S78" s="36"/>
      <c r="T78" s="36"/>
      <c r="U78" s="36"/>
      <c r="V78" s="36"/>
      <c r="W78" s="36"/>
      <c r="X78" s="36"/>
      <c r="Y78" s="36"/>
      <c r="Z78" s="36"/>
      <c r="AA78" s="36"/>
      <c r="AB78" s="36"/>
      <c r="AC78" s="36"/>
      <c r="AD78" s="36"/>
      <c r="AE78" s="36"/>
    </row>
    <row r="82" spans="1:31" s="2" customFormat="1" ht="6.95" customHeight="1">
      <c r="A82" s="36"/>
      <c r="B82" s="51"/>
      <c r="C82" s="52"/>
      <c r="D82" s="52"/>
      <c r="E82" s="52"/>
      <c r="F82" s="52"/>
      <c r="G82" s="52"/>
      <c r="H82" s="52"/>
      <c r="I82" s="52"/>
      <c r="J82" s="52"/>
      <c r="K82" s="52"/>
      <c r="L82" s="115"/>
      <c r="S82" s="36"/>
      <c r="T82" s="36"/>
      <c r="U82" s="36"/>
      <c r="V82" s="36"/>
      <c r="W82" s="36"/>
      <c r="X82" s="36"/>
      <c r="Y82" s="36"/>
      <c r="Z82" s="36"/>
      <c r="AA82" s="36"/>
      <c r="AB82" s="36"/>
      <c r="AC82" s="36"/>
      <c r="AD82" s="36"/>
      <c r="AE82" s="36"/>
    </row>
    <row r="83" spans="1:31" s="2" customFormat="1" ht="24.95" customHeight="1">
      <c r="A83" s="36"/>
      <c r="B83" s="37"/>
      <c r="C83" s="25" t="s">
        <v>156</v>
      </c>
      <c r="D83" s="38"/>
      <c r="E83" s="38"/>
      <c r="F83" s="38"/>
      <c r="G83" s="38"/>
      <c r="H83" s="38"/>
      <c r="I83" s="38"/>
      <c r="J83" s="38"/>
      <c r="K83" s="38"/>
      <c r="L83" s="115"/>
      <c r="S83" s="36"/>
      <c r="T83" s="36"/>
      <c r="U83" s="36"/>
      <c r="V83" s="36"/>
      <c r="W83" s="36"/>
      <c r="X83" s="36"/>
      <c r="Y83" s="36"/>
      <c r="Z83" s="36"/>
      <c r="AA83" s="36"/>
      <c r="AB83" s="36"/>
      <c r="AC83" s="36"/>
      <c r="AD83" s="36"/>
      <c r="AE83" s="36"/>
    </row>
    <row r="84" spans="1:31" s="2" customFormat="1" ht="6.95" customHeight="1">
      <c r="A84" s="36"/>
      <c r="B84" s="37"/>
      <c r="C84" s="38"/>
      <c r="D84" s="38"/>
      <c r="E84" s="38"/>
      <c r="F84" s="38"/>
      <c r="G84" s="38"/>
      <c r="H84" s="38"/>
      <c r="I84" s="38"/>
      <c r="J84" s="38"/>
      <c r="K84" s="38"/>
      <c r="L84" s="115"/>
      <c r="S84" s="36"/>
      <c r="T84" s="36"/>
      <c r="U84" s="36"/>
      <c r="V84" s="36"/>
      <c r="W84" s="36"/>
      <c r="X84" s="36"/>
      <c r="Y84" s="36"/>
      <c r="Z84" s="36"/>
      <c r="AA84" s="36"/>
      <c r="AB84" s="36"/>
      <c r="AC84" s="36"/>
      <c r="AD84" s="36"/>
      <c r="AE84" s="36"/>
    </row>
    <row r="85" spans="1:31" s="2" customFormat="1" ht="12" customHeight="1">
      <c r="A85" s="36"/>
      <c r="B85" s="37"/>
      <c r="C85" s="31" t="s">
        <v>16</v>
      </c>
      <c r="D85" s="38"/>
      <c r="E85" s="38"/>
      <c r="F85" s="38"/>
      <c r="G85" s="38"/>
      <c r="H85" s="38"/>
      <c r="I85" s="38"/>
      <c r="J85" s="38"/>
      <c r="K85" s="38"/>
      <c r="L85" s="115"/>
      <c r="S85" s="36"/>
      <c r="T85" s="36"/>
      <c r="U85" s="36"/>
      <c r="V85" s="36"/>
      <c r="W85" s="36"/>
      <c r="X85" s="36"/>
      <c r="Y85" s="36"/>
      <c r="Z85" s="36"/>
      <c r="AA85" s="36"/>
      <c r="AB85" s="36"/>
      <c r="AC85" s="36"/>
      <c r="AD85" s="36"/>
      <c r="AE85" s="36"/>
    </row>
    <row r="86" spans="1:31" s="2" customFormat="1" ht="16.5" customHeight="1">
      <c r="A86" s="36"/>
      <c r="B86" s="37"/>
      <c r="C86" s="38"/>
      <c r="D86" s="38"/>
      <c r="E86" s="394" t="str">
        <f>E7</f>
        <v>Oprava propustků na trati odb. Moravice - Svobodné Heřmanice</v>
      </c>
      <c r="F86" s="395"/>
      <c r="G86" s="395"/>
      <c r="H86" s="395"/>
      <c r="I86" s="38"/>
      <c r="J86" s="38"/>
      <c r="K86" s="38"/>
      <c r="L86" s="115"/>
      <c r="S86" s="36"/>
      <c r="T86" s="36"/>
      <c r="U86" s="36"/>
      <c r="V86" s="36"/>
      <c r="W86" s="36"/>
      <c r="X86" s="36"/>
      <c r="Y86" s="36"/>
      <c r="Z86" s="36"/>
      <c r="AA86" s="36"/>
      <c r="AB86" s="36"/>
      <c r="AC86" s="36"/>
      <c r="AD86" s="36"/>
      <c r="AE86" s="36"/>
    </row>
    <row r="87" spans="1:31" s="1" customFormat="1" ht="12" customHeight="1">
      <c r="B87" s="23"/>
      <c r="C87" s="31" t="s">
        <v>134</v>
      </c>
      <c r="D87" s="24"/>
      <c r="E87" s="24"/>
      <c r="F87" s="24"/>
      <c r="G87" s="24"/>
      <c r="H87" s="24"/>
      <c r="I87" s="24"/>
      <c r="J87" s="24"/>
      <c r="K87" s="24"/>
      <c r="L87" s="22"/>
    </row>
    <row r="88" spans="1:31" s="2" customFormat="1" ht="16.5" customHeight="1">
      <c r="A88" s="36"/>
      <c r="B88" s="37"/>
      <c r="C88" s="38"/>
      <c r="D88" s="38"/>
      <c r="E88" s="394" t="s">
        <v>1041</v>
      </c>
      <c r="F88" s="396"/>
      <c r="G88" s="396"/>
      <c r="H88" s="396"/>
      <c r="I88" s="38"/>
      <c r="J88" s="38"/>
      <c r="K88" s="38"/>
      <c r="L88" s="115"/>
      <c r="S88" s="36"/>
      <c r="T88" s="36"/>
      <c r="U88" s="36"/>
      <c r="V88" s="36"/>
      <c r="W88" s="36"/>
      <c r="X88" s="36"/>
      <c r="Y88" s="36"/>
      <c r="Z88" s="36"/>
      <c r="AA88" s="36"/>
      <c r="AB88" s="36"/>
      <c r="AC88" s="36"/>
      <c r="AD88" s="36"/>
      <c r="AE88" s="36"/>
    </row>
    <row r="89" spans="1:31" s="2" customFormat="1" ht="12" customHeight="1">
      <c r="A89" s="36"/>
      <c r="B89" s="37"/>
      <c r="C89" s="31" t="s">
        <v>136</v>
      </c>
      <c r="D89" s="38"/>
      <c r="E89" s="38"/>
      <c r="F89" s="38"/>
      <c r="G89" s="38"/>
      <c r="H89" s="38"/>
      <c r="I89" s="38"/>
      <c r="J89" s="38"/>
      <c r="K89" s="38"/>
      <c r="L89" s="115"/>
      <c r="S89" s="36"/>
      <c r="T89" s="36"/>
      <c r="U89" s="36"/>
      <c r="V89" s="36"/>
      <c r="W89" s="36"/>
      <c r="X89" s="36"/>
      <c r="Y89" s="36"/>
      <c r="Z89" s="36"/>
      <c r="AA89" s="36"/>
      <c r="AB89" s="36"/>
      <c r="AC89" s="36"/>
      <c r="AD89" s="36"/>
      <c r="AE89" s="36"/>
    </row>
    <row r="90" spans="1:31" s="2" customFormat="1" ht="16.5" customHeight="1">
      <c r="A90" s="36"/>
      <c r="B90" s="37"/>
      <c r="C90" s="38"/>
      <c r="D90" s="38"/>
      <c r="E90" s="348" t="str">
        <f>E11</f>
        <v>SO 02.1 - Propustek v km 12,127 - propustek</v>
      </c>
      <c r="F90" s="396"/>
      <c r="G90" s="396"/>
      <c r="H90" s="396"/>
      <c r="I90" s="38"/>
      <c r="J90" s="38"/>
      <c r="K90" s="38"/>
      <c r="L90" s="115"/>
      <c r="S90" s="36"/>
      <c r="T90" s="36"/>
      <c r="U90" s="36"/>
      <c r="V90" s="36"/>
      <c r="W90" s="36"/>
      <c r="X90" s="36"/>
      <c r="Y90" s="36"/>
      <c r="Z90" s="36"/>
      <c r="AA90" s="36"/>
      <c r="AB90" s="36"/>
      <c r="AC90" s="36"/>
      <c r="AD90" s="36"/>
      <c r="AE90" s="36"/>
    </row>
    <row r="91" spans="1:31" s="2" customFormat="1" ht="6.95" customHeight="1">
      <c r="A91" s="36"/>
      <c r="B91" s="37"/>
      <c r="C91" s="38"/>
      <c r="D91" s="38"/>
      <c r="E91" s="38"/>
      <c r="F91" s="38"/>
      <c r="G91" s="38"/>
      <c r="H91" s="38"/>
      <c r="I91" s="38"/>
      <c r="J91" s="38"/>
      <c r="K91" s="38"/>
      <c r="L91" s="115"/>
      <c r="S91" s="36"/>
      <c r="T91" s="36"/>
      <c r="U91" s="36"/>
      <c r="V91" s="36"/>
      <c r="W91" s="36"/>
      <c r="X91" s="36"/>
      <c r="Y91" s="36"/>
      <c r="Z91" s="36"/>
      <c r="AA91" s="36"/>
      <c r="AB91" s="36"/>
      <c r="AC91" s="36"/>
      <c r="AD91" s="36"/>
      <c r="AE91" s="36"/>
    </row>
    <row r="92" spans="1:31" s="2" customFormat="1" ht="12" customHeight="1">
      <c r="A92" s="36"/>
      <c r="B92" s="37"/>
      <c r="C92" s="31" t="s">
        <v>21</v>
      </c>
      <c r="D92" s="38"/>
      <c r="E92" s="38"/>
      <c r="F92" s="29" t="str">
        <f>F14</f>
        <v>OŘ Ostrava</v>
      </c>
      <c r="G92" s="38"/>
      <c r="H92" s="38"/>
      <c r="I92" s="31" t="s">
        <v>23</v>
      </c>
      <c r="J92" s="61" t="str">
        <f>IF(J14="","",J14)</f>
        <v>10. 5. 2023</v>
      </c>
      <c r="K92" s="38"/>
      <c r="L92" s="115"/>
      <c r="S92" s="36"/>
      <c r="T92" s="36"/>
      <c r="U92" s="36"/>
      <c r="V92" s="36"/>
      <c r="W92" s="36"/>
      <c r="X92" s="36"/>
      <c r="Y92" s="36"/>
      <c r="Z92" s="36"/>
      <c r="AA92" s="36"/>
      <c r="AB92" s="36"/>
      <c r="AC92" s="36"/>
      <c r="AD92" s="36"/>
      <c r="AE92" s="36"/>
    </row>
    <row r="93" spans="1:31" s="2" customFormat="1" ht="6.95" customHeight="1">
      <c r="A93" s="36"/>
      <c r="B93" s="37"/>
      <c r="C93" s="38"/>
      <c r="D93" s="38"/>
      <c r="E93" s="38"/>
      <c r="F93" s="38"/>
      <c r="G93" s="38"/>
      <c r="H93" s="38"/>
      <c r="I93" s="38"/>
      <c r="J93" s="38"/>
      <c r="K93" s="38"/>
      <c r="L93" s="115"/>
      <c r="S93" s="36"/>
      <c r="T93" s="36"/>
      <c r="U93" s="36"/>
      <c r="V93" s="36"/>
      <c r="W93" s="36"/>
      <c r="X93" s="36"/>
      <c r="Y93" s="36"/>
      <c r="Z93" s="36"/>
      <c r="AA93" s="36"/>
      <c r="AB93" s="36"/>
      <c r="AC93" s="36"/>
      <c r="AD93" s="36"/>
      <c r="AE93" s="36"/>
    </row>
    <row r="94" spans="1:31" s="2" customFormat="1" ht="15.2" customHeight="1">
      <c r="A94" s="36"/>
      <c r="B94" s="37"/>
      <c r="C94" s="31" t="s">
        <v>25</v>
      </c>
      <c r="D94" s="38"/>
      <c r="E94" s="38"/>
      <c r="F94" s="29" t="str">
        <f>E17</f>
        <v>Správa železnic s.o. OŘ Ostrava</v>
      </c>
      <c r="G94" s="38"/>
      <c r="H94" s="38"/>
      <c r="I94" s="31" t="s">
        <v>33</v>
      </c>
      <c r="J94" s="34" t="str">
        <f>E23</f>
        <v xml:space="preserve"> </v>
      </c>
      <c r="K94" s="38"/>
      <c r="L94" s="115"/>
      <c r="S94" s="36"/>
      <c r="T94" s="36"/>
      <c r="U94" s="36"/>
      <c r="V94" s="36"/>
      <c r="W94" s="36"/>
      <c r="X94" s="36"/>
      <c r="Y94" s="36"/>
      <c r="Z94" s="36"/>
      <c r="AA94" s="36"/>
      <c r="AB94" s="36"/>
      <c r="AC94" s="36"/>
      <c r="AD94" s="36"/>
      <c r="AE94" s="36"/>
    </row>
    <row r="95" spans="1:31" s="2" customFormat="1" ht="15.2" customHeight="1">
      <c r="A95" s="36"/>
      <c r="B95" s="37"/>
      <c r="C95" s="31" t="s">
        <v>31</v>
      </c>
      <c r="D95" s="38"/>
      <c r="E95" s="38"/>
      <c r="F95" s="29" t="str">
        <f>IF(E20="","",E20)</f>
        <v>Vyplň údaj</v>
      </c>
      <c r="G95" s="38"/>
      <c r="H95" s="38"/>
      <c r="I95" s="31" t="s">
        <v>36</v>
      </c>
      <c r="J95" s="34" t="str">
        <f>E26</f>
        <v xml:space="preserve"> </v>
      </c>
      <c r="K95" s="38"/>
      <c r="L95" s="115"/>
      <c r="S95" s="36"/>
      <c r="T95" s="36"/>
      <c r="U95" s="36"/>
      <c r="V95" s="36"/>
      <c r="W95" s="36"/>
      <c r="X95" s="36"/>
      <c r="Y95" s="36"/>
      <c r="Z95" s="36"/>
      <c r="AA95" s="36"/>
      <c r="AB95" s="36"/>
      <c r="AC95" s="36"/>
      <c r="AD95" s="36"/>
      <c r="AE95" s="36"/>
    </row>
    <row r="96" spans="1:31" s="2" customFormat="1" ht="10.35" customHeight="1">
      <c r="A96" s="36"/>
      <c r="B96" s="37"/>
      <c r="C96" s="38"/>
      <c r="D96" s="38"/>
      <c r="E96" s="38"/>
      <c r="F96" s="38"/>
      <c r="G96" s="38"/>
      <c r="H96" s="38"/>
      <c r="I96" s="38"/>
      <c r="J96" s="38"/>
      <c r="K96" s="38"/>
      <c r="L96" s="115"/>
      <c r="S96" s="36"/>
      <c r="T96" s="36"/>
      <c r="U96" s="36"/>
      <c r="V96" s="36"/>
      <c r="W96" s="36"/>
      <c r="X96" s="36"/>
      <c r="Y96" s="36"/>
      <c r="Z96" s="36"/>
      <c r="AA96" s="36"/>
      <c r="AB96" s="36"/>
      <c r="AC96" s="36"/>
      <c r="AD96" s="36"/>
      <c r="AE96" s="36"/>
    </row>
    <row r="97" spans="1:65" s="11" customFormat="1" ht="29.25" customHeight="1">
      <c r="A97" s="153"/>
      <c r="B97" s="154"/>
      <c r="C97" s="155" t="s">
        <v>157</v>
      </c>
      <c r="D97" s="156" t="s">
        <v>58</v>
      </c>
      <c r="E97" s="156" t="s">
        <v>54</v>
      </c>
      <c r="F97" s="156" t="s">
        <v>55</v>
      </c>
      <c r="G97" s="156" t="s">
        <v>158</v>
      </c>
      <c r="H97" s="156" t="s">
        <v>159</v>
      </c>
      <c r="I97" s="156" t="s">
        <v>160</v>
      </c>
      <c r="J97" s="156" t="s">
        <v>140</v>
      </c>
      <c r="K97" s="157" t="s">
        <v>161</v>
      </c>
      <c r="L97" s="158"/>
      <c r="M97" s="70" t="s">
        <v>19</v>
      </c>
      <c r="N97" s="71" t="s">
        <v>43</v>
      </c>
      <c r="O97" s="71" t="s">
        <v>162</v>
      </c>
      <c r="P97" s="71" t="s">
        <v>163</v>
      </c>
      <c r="Q97" s="71" t="s">
        <v>164</v>
      </c>
      <c r="R97" s="71" t="s">
        <v>165</v>
      </c>
      <c r="S97" s="71" t="s">
        <v>166</v>
      </c>
      <c r="T97" s="72" t="s">
        <v>167</v>
      </c>
      <c r="U97" s="153"/>
      <c r="V97" s="153"/>
      <c r="W97" s="153"/>
      <c r="X97" s="153"/>
      <c r="Y97" s="153"/>
      <c r="Z97" s="153"/>
      <c r="AA97" s="153"/>
      <c r="AB97" s="153"/>
      <c r="AC97" s="153"/>
      <c r="AD97" s="153"/>
      <c r="AE97" s="153"/>
    </row>
    <row r="98" spans="1:65" s="2" customFormat="1" ht="22.9" customHeight="1">
      <c r="A98" s="36"/>
      <c r="B98" s="37"/>
      <c r="C98" s="77" t="s">
        <v>168</v>
      </c>
      <c r="D98" s="38"/>
      <c r="E98" s="38"/>
      <c r="F98" s="38"/>
      <c r="G98" s="38"/>
      <c r="H98" s="38"/>
      <c r="I98" s="38"/>
      <c r="J98" s="159">
        <f>BK98</f>
        <v>0</v>
      </c>
      <c r="K98" s="38"/>
      <c r="L98" s="41"/>
      <c r="M98" s="73"/>
      <c r="N98" s="160"/>
      <c r="O98" s="74"/>
      <c r="P98" s="161">
        <f>P99+P550+P583</f>
        <v>0</v>
      </c>
      <c r="Q98" s="74"/>
      <c r="R98" s="161">
        <f>R99+R550+R583</f>
        <v>202.57193711000002</v>
      </c>
      <c r="S98" s="74"/>
      <c r="T98" s="162">
        <f>T99+T550+T583</f>
        <v>21.245985000000005</v>
      </c>
      <c r="U98" s="36"/>
      <c r="V98" s="36"/>
      <c r="W98" s="36"/>
      <c r="X98" s="36"/>
      <c r="Y98" s="36"/>
      <c r="Z98" s="36"/>
      <c r="AA98" s="36"/>
      <c r="AB98" s="36"/>
      <c r="AC98" s="36"/>
      <c r="AD98" s="36"/>
      <c r="AE98" s="36"/>
      <c r="AT98" s="19" t="s">
        <v>72</v>
      </c>
      <c r="AU98" s="19" t="s">
        <v>141</v>
      </c>
      <c r="BK98" s="163">
        <f>BK99+BK550+BK583</f>
        <v>0</v>
      </c>
    </row>
    <row r="99" spans="1:65" s="12" customFormat="1" ht="25.9" customHeight="1">
      <c r="B99" s="164"/>
      <c r="C99" s="165"/>
      <c r="D99" s="166" t="s">
        <v>72</v>
      </c>
      <c r="E99" s="167" t="s">
        <v>169</v>
      </c>
      <c r="F99" s="167" t="s">
        <v>170</v>
      </c>
      <c r="G99" s="165"/>
      <c r="H99" s="165"/>
      <c r="I99" s="168"/>
      <c r="J99" s="169">
        <f>BK99</f>
        <v>0</v>
      </c>
      <c r="K99" s="165"/>
      <c r="L99" s="170"/>
      <c r="M99" s="171"/>
      <c r="N99" s="172"/>
      <c r="O99" s="172"/>
      <c r="P99" s="173">
        <f>P100+P239+P326+P399+P447+P464+P519+P543</f>
        <v>0</v>
      </c>
      <c r="Q99" s="172"/>
      <c r="R99" s="173">
        <f>R100+R239+R326+R399+R447+R464+R519+R543</f>
        <v>202.51393711000003</v>
      </c>
      <c r="S99" s="172"/>
      <c r="T99" s="174">
        <f>T100+T239+T326+T399+T447+T464+T519+T543</f>
        <v>21.245985000000005</v>
      </c>
      <c r="AR99" s="175" t="s">
        <v>80</v>
      </c>
      <c r="AT99" s="176" t="s">
        <v>72</v>
      </c>
      <c r="AU99" s="176" t="s">
        <v>73</v>
      </c>
      <c r="AY99" s="175" t="s">
        <v>171</v>
      </c>
      <c r="BK99" s="177">
        <f>BK100+BK239+BK326+BK399+BK447+BK464+BK519+BK543</f>
        <v>0</v>
      </c>
    </row>
    <row r="100" spans="1:65" s="12" customFormat="1" ht="22.9" customHeight="1">
      <c r="B100" s="164"/>
      <c r="C100" s="165"/>
      <c r="D100" s="166" t="s">
        <v>72</v>
      </c>
      <c r="E100" s="178" t="s">
        <v>80</v>
      </c>
      <c r="F100" s="178" t="s">
        <v>172</v>
      </c>
      <c r="G100" s="165"/>
      <c r="H100" s="165"/>
      <c r="I100" s="168"/>
      <c r="J100" s="179">
        <f>BK100</f>
        <v>0</v>
      </c>
      <c r="K100" s="165"/>
      <c r="L100" s="170"/>
      <c r="M100" s="171"/>
      <c r="N100" s="172"/>
      <c r="O100" s="172"/>
      <c r="P100" s="173">
        <f>SUM(P101:P238)</f>
        <v>0</v>
      </c>
      <c r="Q100" s="172"/>
      <c r="R100" s="173">
        <f>SUM(R101:R238)</f>
        <v>0.24611000000000002</v>
      </c>
      <c r="S100" s="172"/>
      <c r="T100" s="174">
        <f>SUM(T101:T238)</f>
        <v>0</v>
      </c>
      <c r="AR100" s="175" t="s">
        <v>80</v>
      </c>
      <c r="AT100" s="176" t="s">
        <v>72</v>
      </c>
      <c r="AU100" s="176" t="s">
        <v>80</v>
      </c>
      <c r="AY100" s="175" t="s">
        <v>171</v>
      </c>
      <c r="BK100" s="177">
        <f>SUM(BK101:BK238)</f>
        <v>0</v>
      </c>
    </row>
    <row r="101" spans="1:65" s="2" customFormat="1" ht="21.75" customHeight="1">
      <c r="A101" s="36"/>
      <c r="B101" s="37"/>
      <c r="C101" s="180" t="s">
        <v>80</v>
      </c>
      <c r="D101" s="180" t="s">
        <v>173</v>
      </c>
      <c r="E101" s="181" t="s">
        <v>174</v>
      </c>
      <c r="F101" s="182" t="s">
        <v>175</v>
      </c>
      <c r="G101" s="183" t="s">
        <v>176</v>
      </c>
      <c r="H101" s="184">
        <v>104.5</v>
      </c>
      <c r="I101" s="185"/>
      <c r="J101" s="186">
        <f>ROUND(I101*H101,2)</f>
        <v>0</v>
      </c>
      <c r="K101" s="182" t="s">
        <v>177</v>
      </c>
      <c r="L101" s="41"/>
      <c r="M101" s="187" t="s">
        <v>19</v>
      </c>
      <c r="N101" s="188" t="s">
        <v>44</v>
      </c>
      <c r="O101" s="66"/>
      <c r="P101" s="189">
        <f>O101*H101</f>
        <v>0</v>
      </c>
      <c r="Q101" s="189">
        <v>0</v>
      </c>
      <c r="R101" s="189">
        <f>Q101*H101</f>
        <v>0</v>
      </c>
      <c r="S101" s="189">
        <v>0</v>
      </c>
      <c r="T101" s="190">
        <f>S101*H101</f>
        <v>0</v>
      </c>
      <c r="U101" s="36"/>
      <c r="V101" s="36"/>
      <c r="W101" s="36"/>
      <c r="X101" s="36"/>
      <c r="Y101" s="36"/>
      <c r="Z101" s="36"/>
      <c r="AA101" s="36"/>
      <c r="AB101" s="36"/>
      <c r="AC101" s="36"/>
      <c r="AD101" s="36"/>
      <c r="AE101" s="36"/>
      <c r="AR101" s="191" t="s">
        <v>178</v>
      </c>
      <c r="AT101" s="191" t="s">
        <v>173</v>
      </c>
      <c r="AU101" s="191" t="s">
        <v>82</v>
      </c>
      <c r="AY101" s="19" t="s">
        <v>171</v>
      </c>
      <c r="BE101" s="192">
        <f>IF(N101="základní",J101,0)</f>
        <v>0</v>
      </c>
      <c r="BF101" s="192">
        <f>IF(N101="snížená",J101,0)</f>
        <v>0</v>
      </c>
      <c r="BG101" s="192">
        <f>IF(N101="zákl. přenesená",J101,0)</f>
        <v>0</v>
      </c>
      <c r="BH101" s="192">
        <f>IF(N101="sníž. přenesená",J101,0)</f>
        <v>0</v>
      </c>
      <c r="BI101" s="192">
        <f>IF(N101="nulová",J101,0)</f>
        <v>0</v>
      </c>
      <c r="BJ101" s="19" t="s">
        <v>80</v>
      </c>
      <c r="BK101" s="192">
        <f>ROUND(I101*H101,2)</f>
        <v>0</v>
      </c>
      <c r="BL101" s="19" t="s">
        <v>178</v>
      </c>
      <c r="BM101" s="191" t="s">
        <v>1043</v>
      </c>
    </row>
    <row r="102" spans="1:65" s="2" customFormat="1" ht="19.5">
      <c r="A102" s="36"/>
      <c r="B102" s="37"/>
      <c r="C102" s="38"/>
      <c r="D102" s="193" t="s">
        <v>180</v>
      </c>
      <c r="E102" s="38"/>
      <c r="F102" s="194" t="s">
        <v>181</v>
      </c>
      <c r="G102" s="38"/>
      <c r="H102" s="38"/>
      <c r="I102" s="195"/>
      <c r="J102" s="38"/>
      <c r="K102" s="38"/>
      <c r="L102" s="41"/>
      <c r="M102" s="196"/>
      <c r="N102" s="197"/>
      <c r="O102" s="66"/>
      <c r="P102" s="66"/>
      <c r="Q102" s="66"/>
      <c r="R102" s="66"/>
      <c r="S102" s="66"/>
      <c r="T102" s="67"/>
      <c r="U102" s="36"/>
      <c r="V102" s="36"/>
      <c r="W102" s="36"/>
      <c r="X102" s="36"/>
      <c r="Y102" s="36"/>
      <c r="Z102" s="36"/>
      <c r="AA102" s="36"/>
      <c r="AB102" s="36"/>
      <c r="AC102" s="36"/>
      <c r="AD102" s="36"/>
      <c r="AE102" s="36"/>
      <c r="AT102" s="19" t="s">
        <v>180</v>
      </c>
      <c r="AU102" s="19" t="s">
        <v>82</v>
      </c>
    </row>
    <row r="103" spans="1:65" s="2" customFormat="1" ht="11.25">
      <c r="A103" s="36"/>
      <c r="B103" s="37"/>
      <c r="C103" s="38"/>
      <c r="D103" s="198" t="s">
        <v>182</v>
      </c>
      <c r="E103" s="38"/>
      <c r="F103" s="199" t="s">
        <v>183</v>
      </c>
      <c r="G103" s="38"/>
      <c r="H103" s="38"/>
      <c r="I103" s="195"/>
      <c r="J103" s="38"/>
      <c r="K103" s="38"/>
      <c r="L103" s="41"/>
      <c r="M103" s="196"/>
      <c r="N103" s="197"/>
      <c r="O103" s="66"/>
      <c r="P103" s="66"/>
      <c r="Q103" s="66"/>
      <c r="R103" s="66"/>
      <c r="S103" s="66"/>
      <c r="T103" s="67"/>
      <c r="U103" s="36"/>
      <c r="V103" s="36"/>
      <c r="W103" s="36"/>
      <c r="X103" s="36"/>
      <c r="Y103" s="36"/>
      <c r="Z103" s="36"/>
      <c r="AA103" s="36"/>
      <c r="AB103" s="36"/>
      <c r="AC103" s="36"/>
      <c r="AD103" s="36"/>
      <c r="AE103" s="36"/>
      <c r="AT103" s="19" t="s">
        <v>182</v>
      </c>
      <c r="AU103" s="19" t="s">
        <v>82</v>
      </c>
    </row>
    <row r="104" spans="1:65" s="13" customFormat="1" ht="11.25">
      <c r="B104" s="200"/>
      <c r="C104" s="201"/>
      <c r="D104" s="193" t="s">
        <v>184</v>
      </c>
      <c r="E104" s="202" t="s">
        <v>19</v>
      </c>
      <c r="F104" s="203" t="s">
        <v>185</v>
      </c>
      <c r="G104" s="201"/>
      <c r="H104" s="202" t="s">
        <v>19</v>
      </c>
      <c r="I104" s="204"/>
      <c r="J104" s="201"/>
      <c r="K104" s="201"/>
      <c r="L104" s="205"/>
      <c r="M104" s="206"/>
      <c r="N104" s="207"/>
      <c r="O104" s="207"/>
      <c r="P104" s="207"/>
      <c r="Q104" s="207"/>
      <c r="R104" s="207"/>
      <c r="S104" s="207"/>
      <c r="T104" s="208"/>
      <c r="AT104" s="209" t="s">
        <v>184</v>
      </c>
      <c r="AU104" s="209" t="s">
        <v>82</v>
      </c>
      <c r="AV104" s="13" t="s">
        <v>80</v>
      </c>
      <c r="AW104" s="13" t="s">
        <v>35</v>
      </c>
      <c r="AX104" s="13" t="s">
        <v>73</v>
      </c>
      <c r="AY104" s="209" t="s">
        <v>171</v>
      </c>
    </row>
    <row r="105" spans="1:65" s="14" customFormat="1" ht="11.25">
      <c r="B105" s="210"/>
      <c r="C105" s="211"/>
      <c r="D105" s="193" t="s">
        <v>184</v>
      </c>
      <c r="E105" s="212" t="s">
        <v>19</v>
      </c>
      <c r="F105" s="213" t="s">
        <v>1044</v>
      </c>
      <c r="G105" s="211"/>
      <c r="H105" s="214">
        <v>64.5</v>
      </c>
      <c r="I105" s="215"/>
      <c r="J105" s="211"/>
      <c r="K105" s="211"/>
      <c r="L105" s="216"/>
      <c r="M105" s="217"/>
      <c r="N105" s="218"/>
      <c r="O105" s="218"/>
      <c r="P105" s="218"/>
      <c r="Q105" s="218"/>
      <c r="R105" s="218"/>
      <c r="S105" s="218"/>
      <c r="T105" s="219"/>
      <c r="AT105" s="220" t="s">
        <v>184</v>
      </c>
      <c r="AU105" s="220" t="s">
        <v>82</v>
      </c>
      <c r="AV105" s="14" t="s">
        <v>82</v>
      </c>
      <c r="AW105" s="14" t="s">
        <v>35</v>
      </c>
      <c r="AX105" s="14" t="s">
        <v>73</v>
      </c>
      <c r="AY105" s="220" t="s">
        <v>171</v>
      </c>
    </row>
    <row r="106" spans="1:65" s="13" customFormat="1" ht="11.25">
      <c r="B106" s="200"/>
      <c r="C106" s="201"/>
      <c r="D106" s="193" t="s">
        <v>184</v>
      </c>
      <c r="E106" s="202" t="s">
        <v>19</v>
      </c>
      <c r="F106" s="203" t="s">
        <v>187</v>
      </c>
      <c r="G106" s="201"/>
      <c r="H106" s="202" t="s">
        <v>19</v>
      </c>
      <c r="I106" s="204"/>
      <c r="J106" s="201"/>
      <c r="K106" s="201"/>
      <c r="L106" s="205"/>
      <c r="M106" s="206"/>
      <c r="N106" s="207"/>
      <c r="O106" s="207"/>
      <c r="P106" s="207"/>
      <c r="Q106" s="207"/>
      <c r="R106" s="207"/>
      <c r="S106" s="207"/>
      <c r="T106" s="208"/>
      <c r="AT106" s="209" t="s">
        <v>184</v>
      </c>
      <c r="AU106" s="209" t="s">
        <v>82</v>
      </c>
      <c r="AV106" s="13" t="s">
        <v>80</v>
      </c>
      <c r="AW106" s="13" t="s">
        <v>35</v>
      </c>
      <c r="AX106" s="13" t="s">
        <v>73</v>
      </c>
      <c r="AY106" s="209" t="s">
        <v>171</v>
      </c>
    </row>
    <row r="107" spans="1:65" s="14" customFormat="1" ht="11.25">
      <c r="B107" s="210"/>
      <c r="C107" s="211"/>
      <c r="D107" s="193" t="s">
        <v>184</v>
      </c>
      <c r="E107" s="212" t="s">
        <v>19</v>
      </c>
      <c r="F107" s="213" t="s">
        <v>1045</v>
      </c>
      <c r="G107" s="211"/>
      <c r="H107" s="214">
        <v>40</v>
      </c>
      <c r="I107" s="215"/>
      <c r="J107" s="211"/>
      <c r="K107" s="211"/>
      <c r="L107" s="216"/>
      <c r="M107" s="217"/>
      <c r="N107" s="218"/>
      <c r="O107" s="218"/>
      <c r="P107" s="218"/>
      <c r="Q107" s="218"/>
      <c r="R107" s="218"/>
      <c r="S107" s="218"/>
      <c r="T107" s="219"/>
      <c r="AT107" s="220" t="s">
        <v>184</v>
      </c>
      <c r="AU107" s="220" t="s">
        <v>82</v>
      </c>
      <c r="AV107" s="14" t="s">
        <v>82</v>
      </c>
      <c r="AW107" s="14" t="s">
        <v>35</v>
      </c>
      <c r="AX107" s="14" t="s">
        <v>73</v>
      </c>
      <c r="AY107" s="220" t="s">
        <v>171</v>
      </c>
    </row>
    <row r="108" spans="1:65" s="15" customFormat="1" ht="11.25">
      <c r="B108" s="221"/>
      <c r="C108" s="222"/>
      <c r="D108" s="193" t="s">
        <v>184</v>
      </c>
      <c r="E108" s="223" t="s">
        <v>19</v>
      </c>
      <c r="F108" s="224" t="s">
        <v>189</v>
      </c>
      <c r="G108" s="222"/>
      <c r="H108" s="225">
        <v>104.5</v>
      </c>
      <c r="I108" s="226"/>
      <c r="J108" s="222"/>
      <c r="K108" s="222"/>
      <c r="L108" s="227"/>
      <c r="M108" s="228"/>
      <c r="N108" s="229"/>
      <c r="O108" s="229"/>
      <c r="P108" s="229"/>
      <c r="Q108" s="229"/>
      <c r="R108" s="229"/>
      <c r="S108" s="229"/>
      <c r="T108" s="230"/>
      <c r="AT108" s="231" t="s">
        <v>184</v>
      </c>
      <c r="AU108" s="231" t="s">
        <v>82</v>
      </c>
      <c r="AV108" s="15" t="s">
        <v>178</v>
      </c>
      <c r="AW108" s="15" t="s">
        <v>35</v>
      </c>
      <c r="AX108" s="15" t="s">
        <v>80</v>
      </c>
      <c r="AY108" s="231" t="s">
        <v>171</v>
      </c>
    </row>
    <row r="109" spans="1:65" s="2" customFormat="1" ht="16.5" customHeight="1">
      <c r="A109" s="36"/>
      <c r="B109" s="37"/>
      <c r="C109" s="180" t="s">
        <v>82</v>
      </c>
      <c r="D109" s="180" t="s">
        <v>173</v>
      </c>
      <c r="E109" s="181" t="s">
        <v>1046</v>
      </c>
      <c r="F109" s="182" t="s">
        <v>1047</v>
      </c>
      <c r="G109" s="183" t="s">
        <v>606</v>
      </c>
      <c r="H109" s="184">
        <v>14</v>
      </c>
      <c r="I109" s="185"/>
      <c r="J109" s="186">
        <f>ROUND(I109*H109,2)</f>
        <v>0</v>
      </c>
      <c r="K109" s="182" t="s">
        <v>177</v>
      </c>
      <c r="L109" s="41"/>
      <c r="M109" s="187" t="s">
        <v>19</v>
      </c>
      <c r="N109" s="188" t="s">
        <v>44</v>
      </c>
      <c r="O109" s="66"/>
      <c r="P109" s="189">
        <f>O109*H109</f>
        <v>0</v>
      </c>
      <c r="Q109" s="189">
        <v>1.7500000000000002E-2</v>
      </c>
      <c r="R109" s="189">
        <f>Q109*H109</f>
        <v>0.24500000000000002</v>
      </c>
      <c r="S109" s="189">
        <v>0</v>
      </c>
      <c r="T109" s="190">
        <f>S109*H109</f>
        <v>0</v>
      </c>
      <c r="U109" s="36"/>
      <c r="V109" s="36"/>
      <c r="W109" s="36"/>
      <c r="X109" s="36"/>
      <c r="Y109" s="36"/>
      <c r="Z109" s="36"/>
      <c r="AA109" s="36"/>
      <c r="AB109" s="36"/>
      <c r="AC109" s="36"/>
      <c r="AD109" s="36"/>
      <c r="AE109" s="36"/>
      <c r="AR109" s="191" t="s">
        <v>178</v>
      </c>
      <c r="AT109" s="191" t="s">
        <v>173</v>
      </c>
      <c r="AU109" s="191" t="s">
        <v>82</v>
      </c>
      <c r="AY109" s="19" t="s">
        <v>171</v>
      </c>
      <c r="BE109" s="192">
        <f>IF(N109="základní",J109,0)</f>
        <v>0</v>
      </c>
      <c r="BF109" s="192">
        <f>IF(N109="snížená",J109,0)</f>
        <v>0</v>
      </c>
      <c r="BG109" s="192">
        <f>IF(N109="zákl. přenesená",J109,0)</f>
        <v>0</v>
      </c>
      <c r="BH109" s="192">
        <f>IF(N109="sníž. přenesená",J109,0)</f>
        <v>0</v>
      </c>
      <c r="BI109" s="192">
        <f>IF(N109="nulová",J109,0)</f>
        <v>0</v>
      </c>
      <c r="BJ109" s="19" t="s">
        <v>80</v>
      </c>
      <c r="BK109" s="192">
        <f>ROUND(I109*H109,2)</f>
        <v>0</v>
      </c>
      <c r="BL109" s="19" t="s">
        <v>178</v>
      </c>
      <c r="BM109" s="191" t="s">
        <v>1048</v>
      </c>
    </row>
    <row r="110" spans="1:65" s="2" customFormat="1" ht="11.25">
      <c r="A110" s="36"/>
      <c r="B110" s="37"/>
      <c r="C110" s="38"/>
      <c r="D110" s="193" t="s">
        <v>180</v>
      </c>
      <c r="E110" s="38"/>
      <c r="F110" s="194" t="s">
        <v>1049</v>
      </c>
      <c r="G110" s="38"/>
      <c r="H110" s="38"/>
      <c r="I110" s="195"/>
      <c r="J110" s="38"/>
      <c r="K110" s="38"/>
      <c r="L110" s="41"/>
      <c r="M110" s="196"/>
      <c r="N110" s="197"/>
      <c r="O110" s="66"/>
      <c r="P110" s="66"/>
      <c r="Q110" s="66"/>
      <c r="R110" s="66"/>
      <c r="S110" s="66"/>
      <c r="T110" s="67"/>
      <c r="U110" s="36"/>
      <c r="V110" s="36"/>
      <c r="W110" s="36"/>
      <c r="X110" s="36"/>
      <c r="Y110" s="36"/>
      <c r="Z110" s="36"/>
      <c r="AA110" s="36"/>
      <c r="AB110" s="36"/>
      <c r="AC110" s="36"/>
      <c r="AD110" s="36"/>
      <c r="AE110" s="36"/>
      <c r="AT110" s="19" t="s">
        <v>180</v>
      </c>
      <c r="AU110" s="19" t="s">
        <v>82</v>
      </c>
    </row>
    <row r="111" spans="1:65" s="2" customFormat="1" ht="11.25">
      <c r="A111" s="36"/>
      <c r="B111" s="37"/>
      <c r="C111" s="38"/>
      <c r="D111" s="198" t="s">
        <v>182</v>
      </c>
      <c r="E111" s="38"/>
      <c r="F111" s="199" t="s">
        <v>1050</v>
      </c>
      <c r="G111" s="38"/>
      <c r="H111" s="38"/>
      <c r="I111" s="195"/>
      <c r="J111" s="38"/>
      <c r="K111" s="38"/>
      <c r="L111" s="41"/>
      <c r="M111" s="196"/>
      <c r="N111" s="197"/>
      <c r="O111" s="66"/>
      <c r="P111" s="66"/>
      <c r="Q111" s="66"/>
      <c r="R111" s="66"/>
      <c r="S111" s="66"/>
      <c r="T111" s="67"/>
      <c r="U111" s="36"/>
      <c r="V111" s="36"/>
      <c r="W111" s="36"/>
      <c r="X111" s="36"/>
      <c r="Y111" s="36"/>
      <c r="Z111" s="36"/>
      <c r="AA111" s="36"/>
      <c r="AB111" s="36"/>
      <c r="AC111" s="36"/>
      <c r="AD111" s="36"/>
      <c r="AE111" s="36"/>
      <c r="AT111" s="19" t="s">
        <v>182</v>
      </c>
      <c r="AU111" s="19" t="s">
        <v>82</v>
      </c>
    </row>
    <row r="112" spans="1:65" s="2" customFormat="1" ht="24.2" customHeight="1">
      <c r="A112" s="36"/>
      <c r="B112" s="37"/>
      <c r="C112" s="180" t="s">
        <v>197</v>
      </c>
      <c r="D112" s="180" t="s">
        <v>173</v>
      </c>
      <c r="E112" s="181" t="s">
        <v>218</v>
      </c>
      <c r="F112" s="182" t="s">
        <v>219</v>
      </c>
      <c r="G112" s="183" t="s">
        <v>220</v>
      </c>
      <c r="H112" s="184">
        <v>5.7</v>
      </c>
      <c r="I112" s="185"/>
      <c r="J112" s="186">
        <f>ROUND(I112*H112,2)</f>
        <v>0</v>
      </c>
      <c r="K112" s="182" t="s">
        <v>177</v>
      </c>
      <c r="L112" s="41"/>
      <c r="M112" s="187" t="s">
        <v>19</v>
      </c>
      <c r="N112" s="188" t="s">
        <v>44</v>
      </c>
      <c r="O112" s="66"/>
      <c r="P112" s="189">
        <f>O112*H112</f>
        <v>0</v>
      </c>
      <c r="Q112" s="189">
        <v>0</v>
      </c>
      <c r="R112" s="189">
        <f>Q112*H112</f>
        <v>0</v>
      </c>
      <c r="S112" s="189">
        <v>0</v>
      </c>
      <c r="T112" s="190">
        <f>S112*H112</f>
        <v>0</v>
      </c>
      <c r="U112" s="36"/>
      <c r="V112" s="36"/>
      <c r="W112" s="36"/>
      <c r="X112" s="36"/>
      <c r="Y112" s="36"/>
      <c r="Z112" s="36"/>
      <c r="AA112" s="36"/>
      <c r="AB112" s="36"/>
      <c r="AC112" s="36"/>
      <c r="AD112" s="36"/>
      <c r="AE112" s="36"/>
      <c r="AR112" s="191" t="s">
        <v>178</v>
      </c>
      <c r="AT112" s="191" t="s">
        <v>173</v>
      </c>
      <c r="AU112" s="191" t="s">
        <v>82</v>
      </c>
      <c r="AY112" s="19" t="s">
        <v>171</v>
      </c>
      <c r="BE112" s="192">
        <f>IF(N112="základní",J112,0)</f>
        <v>0</v>
      </c>
      <c r="BF112" s="192">
        <f>IF(N112="snížená",J112,0)</f>
        <v>0</v>
      </c>
      <c r="BG112" s="192">
        <f>IF(N112="zákl. přenesená",J112,0)</f>
        <v>0</v>
      </c>
      <c r="BH112" s="192">
        <f>IF(N112="sníž. přenesená",J112,0)</f>
        <v>0</v>
      </c>
      <c r="BI112" s="192">
        <f>IF(N112="nulová",J112,0)</f>
        <v>0</v>
      </c>
      <c r="BJ112" s="19" t="s">
        <v>80</v>
      </c>
      <c r="BK112" s="192">
        <f>ROUND(I112*H112,2)</f>
        <v>0</v>
      </c>
      <c r="BL112" s="19" t="s">
        <v>178</v>
      </c>
      <c r="BM112" s="191" t="s">
        <v>1051</v>
      </c>
    </row>
    <row r="113" spans="1:65" s="2" customFormat="1" ht="11.25">
      <c r="A113" s="36"/>
      <c r="B113" s="37"/>
      <c r="C113" s="38"/>
      <c r="D113" s="193" t="s">
        <v>180</v>
      </c>
      <c r="E113" s="38"/>
      <c r="F113" s="194" t="s">
        <v>222</v>
      </c>
      <c r="G113" s="38"/>
      <c r="H113" s="38"/>
      <c r="I113" s="195"/>
      <c r="J113" s="38"/>
      <c r="K113" s="38"/>
      <c r="L113" s="41"/>
      <c r="M113" s="196"/>
      <c r="N113" s="197"/>
      <c r="O113" s="66"/>
      <c r="P113" s="66"/>
      <c r="Q113" s="66"/>
      <c r="R113" s="66"/>
      <c r="S113" s="66"/>
      <c r="T113" s="67"/>
      <c r="U113" s="36"/>
      <c r="V113" s="36"/>
      <c r="W113" s="36"/>
      <c r="X113" s="36"/>
      <c r="Y113" s="36"/>
      <c r="Z113" s="36"/>
      <c r="AA113" s="36"/>
      <c r="AB113" s="36"/>
      <c r="AC113" s="36"/>
      <c r="AD113" s="36"/>
      <c r="AE113" s="36"/>
      <c r="AT113" s="19" t="s">
        <v>180</v>
      </c>
      <c r="AU113" s="19" t="s">
        <v>82</v>
      </c>
    </row>
    <row r="114" spans="1:65" s="2" customFormat="1" ht="11.25">
      <c r="A114" s="36"/>
      <c r="B114" s="37"/>
      <c r="C114" s="38"/>
      <c r="D114" s="198" t="s">
        <v>182</v>
      </c>
      <c r="E114" s="38"/>
      <c r="F114" s="199" t="s">
        <v>223</v>
      </c>
      <c r="G114" s="38"/>
      <c r="H114" s="38"/>
      <c r="I114" s="195"/>
      <c r="J114" s="38"/>
      <c r="K114" s="38"/>
      <c r="L114" s="41"/>
      <c r="M114" s="196"/>
      <c r="N114" s="197"/>
      <c r="O114" s="66"/>
      <c r="P114" s="66"/>
      <c r="Q114" s="66"/>
      <c r="R114" s="66"/>
      <c r="S114" s="66"/>
      <c r="T114" s="67"/>
      <c r="U114" s="36"/>
      <c r="V114" s="36"/>
      <c r="W114" s="36"/>
      <c r="X114" s="36"/>
      <c r="Y114" s="36"/>
      <c r="Z114" s="36"/>
      <c r="AA114" s="36"/>
      <c r="AB114" s="36"/>
      <c r="AC114" s="36"/>
      <c r="AD114" s="36"/>
      <c r="AE114" s="36"/>
      <c r="AT114" s="19" t="s">
        <v>182</v>
      </c>
      <c r="AU114" s="19" t="s">
        <v>82</v>
      </c>
    </row>
    <row r="115" spans="1:65" s="13" customFormat="1" ht="11.25">
      <c r="B115" s="200"/>
      <c r="C115" s="201"/>
      <c r="D115" s="193" t="s">
        <v>184</v>
      </c>
      <c r="E115" s="202" t="s">
        <v>19</v>
      </c>
      <c r="F115" s="203" t="s">
        <v>1052</v>
      </c>
      <c r="G115" s="201"/>
      <c r="H115" s="202" t="s">
        <v>19</v>
      </c>
      <c r="I115" s="204"/>
      <c r="J115" s="201"/>
      <c r="K115" s="201"/>
      <c r="L115" s="205"/>
      <c r="M115" s="206"/>
      <c r="N115" s="207"/>
      <c r="O115" s="207"/>
      <c r="P115" s="207"/>
      <c r="Q115" s="207"/>
      <c r="R115" s="207"/>
      <c r="S115" s="207"/>
      <c r="T115" s="208"/>
      <c r="AT115" s="209" t="s">
        <v>184</v>
      </c>
      <c r="AU115" s="209" t="s">
        <v>82</v>
      </c>
      <c r="AV115" s="13" t="s">
        <v>80</v>
      </c>
      <c r="AW115" s="13" t="s">
        <v>35</v>
      </c>
      <c r="AX115" s="13" t="s">
        <v>73</v>
      </c>
      <c r="AY115" s="209" t="s">
        <v>171</v>
      </c>
    </row>
    <row r="116" spans="1:65" s="14" customFormat="1" ht="11.25">
      <c r="B116" s="210"/>
      <c r="C116" s="211"/>
      <c r="D116" s="193" t="s">
        <v>184</v>
      </c>
      <c r="E116" s="212" t="s">
        <v>19</v>
      </c>
      <c r="F116" s="213" t="s">
        <v>1053</v>
      </c>
      <c r="G116" s="211"/>
      <c r="H116" s="214">
        <v>2.7</v>
      </c>
      <c r="I116" s="215"/>
      <c r="J116" s="211"/>
      <c r="K116" s="211"/>
      <c r="L116" s="216"/>
      <c r="M116" s="217"/>
      <c r="N116" s="218"/>
      <c r="O116" s="218"/>
      <c r="P116" s="218"/>
      <c r="Q116" s="218"/>
      <c r="R116" s="218"/>
      <c r="S116" s="218"/>
      <c r="T116" s="219"/>
      <c r="AT116" s="220" t="s">
        <v>184</v>
      </c>
      <c r="AU116" s="220" t="s">
        <v>82</v>
      </c>
      <c r="AV116" s="14" t="s">
        <v>82</v>
      </c>
      <c r="AW116" s="14" t="s">
        <v>35</v>
      </c>
      <c r="AX116" s="14" t="s">
        <v>73</v>
      </c>
      <c r="AY116" s="220" t="s">
        <v>171</v>
      </c>
    </row>
    <row r="117" spans="1:65" s="13" customFormat="1" ht="11.25">
      <c r="B117" s="200"/>
      <c r="C117" s="201"/>
      <c r="D117" s="193" t="s">
        <v>184</v>
      </c>
      <c r="E117" s="202" t="s">
        <v>19</v>
      </c>
      <c r="F117" s="203" t="s">
        <v>333</v>
      </c>
      <c r="G117" s="201"/>
      <c r="H117" s="202" t="s">
        <v>19</v>
      </c>
      <c r="I117" s="204"/>
      <c r="J117" s="201"/>
      <c r="K117" s="201"/>
      <c r="L117" s="205"/>
      <c r="M117" s="206"/>
      <c r="N117" s="207"/>
      <c r="O117" s="207"/>
      <c r="P117" s="207"/>
      <c r="Q117" s="207"/>
      <c r="R117" s="207"/>
      <c r="S117" s="207"/>
      <c r="T117" s="208"/>
      <c r="AT117" s="209" t="s">
        <v>184</v>
      </c>
      <c r="AU117" s="209" t="s">
        <v>82</v>
      </c>
      <c r="AV117" s="13" t="s">
        <v>80</v>
      </c>
      <c r="AW117" s="13" t="s">
        <v>35</v>
      </c>
      <c r="AX117" s="13" t="s">
        <v>73</v>
      </c>
      <c r="AY117" s="209" t="s">
        <v>171</v>
      </c>
    </row>
    <row r="118" spans="1:65" s="14" customFormat="1" ht="11.25">
      <c r="B118" s="210"/>
      <c r="C118" s="211"/>
      <c r="D118" s="193" t="s">
        <v>184</v>
      </c>
      <c r="E118" s="212" t="s">
        <v>19</v>
      </c>
      <c r="F118" s="213" t="s">
        <v>1054</v>
      </c>
      <c r="G118" s="211"/>
      <c r="H118" s="214">
        <v>3</v>
      </c>
      <c r="I118" s="215"/>
      <c r="J118" s="211"/>
      <c r="K118" s="211"/>
      <c r="L118" s="216"/>
      <c r="M118" s="217"/>
      <c r="N118" s="218"/>
      <c r="O118" s="218"/>
      <c r="P118" s="218"/>
      <c r="Q118" s="218"/>
      <c r="R118" s="218"/>
      <c r="S118" s="218"/>
      <c r="T118" s="219"/>
      <c r="AT118" s="220" t="s">
        <v>184</v>
      </c>
      <c r="AU118" s="220" t="s">
        <v>82</v>
      </c>
      <c r="AV118" s="14" t="s">
        <v>82</v>
      </c>
      <c r="AW118" s="14" t="s">
        <v>35</v>
      </c>
      <c r="AX118" s="14" t="s">
        <v>73</v>
      </c>
      <c r="AY118" s="220" t="s">
        <v>171</v>
      </c>
    </row>
    <row r="119" spans="1:65" s="15" customFormat="1" ht="11.25">
      <c r="B119" s="221"/>
      <c r="C119" s="222"/>
      <c r="D119" s="193" t="s">
        <v>184</v>
      </c>
      <c r="E119" s="223" t="s">
        <v>19</v>
      </c>
      <c r="F119" s="224" t="s">
        <v>189</v>
      </c>
      <c r="G119" s="222"/>
      <c r="H119" s="225">
        <v>5.7</v>
      </c>
      <c r="I119" s="226"/>
      <c r="J119" s="222"/>
      <c r="K119" s="222"/>
      <c r="L119" s="227"/>
      <c r="M119" s="228"/>
      <c r="N119" s="229"/>
      <c r="O119" s="229"/>
      <c r="P119" s="229"/>
      <c r="Q119" s="229"/>
      <c r="R119" s="229"/>
      <c r="S119" s="229"/>
      <c r="T119" s="230"/>
      <c r="AT119" s="231" t="s">
        <v>184</v>
      </c>
      <c r="AU119" s="231" t="s">
        <v>82</v>
      </c>
      <c r="AV119" s="15" t="s">
        <v>178</v>
      </c>
      <c r="AW119" s="15" t="s">
        <v>35</v>
      </c>
      <c r="AX119" s="15" t="s">
        <v>80</v>
      </c>
      <c r="AY119" s="231" t="s">
        <v>171</v>
      </c>
    </row>
    <row r="120" spans="1:65" s="2" customFormat="1" ht="37.9" customHeight="1">
      <c r="A120" s="36"/>
      <c r="B120" s="37"/>
      <c r="C120" s="180" t="s">
        <v>178</v>
      </c>
      <c r="D120" s="180" t="s">
        <v>173</v>
      </c>
      <c r="E120" s="181" t="s">
        <v>1055</v>
      </c>
      <c r="F120" s="182" t="s">
        <v>1056</v>
      </c>
      <c r="G120" s="183" t="s">
        <v>220</v>
      </c>
      <c r="H120" s="184">
        <v>62.752000000000002</v>
      </c>
      <c r="I120" s="185"/>
      <c r="J120" s="186">
        <f>ROUND(I120*H120,2)</f>
        <v>0</v>
      </c>
      <c r="K120" s="182" t="s">
        <v>177</v>
      </c>
      <c r="L120" s="41"/>
      <c r="M120" s="187" t="s">
        <v>19</v>
      </c>
      <c r="N120" s="188" t="s">
        <v>44</v>
      </c>
      <c r="O120" s="66"/>
      <c r="P120" s="189">
        <f>O120*H120</f>
        <v>0</v>
      </c>
      <c r="Q120" s="189">
        <v>0</v>
      </c>
      <c r="R120" s="189">
        <f>Q120*H120</f>
        <v>0</v>
      </c>
      <c r="S120" s="189">
        <v>0</v>
      </c>
      <c r="T120" s="190">
        <f>S120*H120</f>
        <v>0</v>
      </c>
      <c r="U120" s="36"/>
      <c r="V120" s="36"/>
      <c r="W120" s="36"/>
      <c r="X120" s="36"/>
      <c r="Y120" s="36"/>
      <c r="Z120" s="36"/>
      <c r="AA120" s="36"/>
      <c r="AB120" s="36"/>
      <c r="AC120" s="36"/>
      <c r="AD120" s="36"/>
      <c r="AE120" s="36"/>
      <c r="AR120" s="191" t="s">
        <v>178</v>
      </c>
      <c r="AT120" s="191" t="s">
        <v>173</v>
      </c>
      <c r="AU120" s="191" t="s">
        <v>82</v>
      </c>
      <c r="AY120" s="19" t="s">
        <v>171</v>
      </c>
      <c r="BE120" s="192">
        <f>IF(N120="základní",J120,0)</f>
        <v>0</v>
      </c>
      <c r="BF120" s="192">
        <f>IF(N120="snížená",J120,0)</f>
        <v>0</v>
      </c>
      <c r="BG120" s="192">
        <f>IF(N120="zákl. přenesená",J120,0)</f>
        <v>0</v>
      </c>
      <c r="BH120" s="192">
        <f>IF(N120="sníž. přenesená",J120,0)</f>
        <v>0</v>
      </c>
      <c r="BI120" s="192">
        <f>IF(N120="nulová",J120,0)</f>
        <v>0</v>
      </c>
      <c r="BJ120" s="19" t="s">
        <v>80</v>
      </c>
      <c r="BK120" s="192">
        <f>ROUND(I120*H120,2)</f>
        <v>0</v>
      </c>
      <c r="BL120" s="19" t="s">
        <v>178</v>
      </c>
      <c r="BM120" s="191" t="s">
        <v>1057</v>
      </c>
    </row>
    <row r="121" spans="1:65" s="2" customFormat="1" ht="19.5">
      <c r="A121" s="36"/>
      <c r="B121" s="37"/>
      <c r="C121" s="38"/>
      <c r="D121" s="193" t="s">
        <v>180</v>
      </c>
      <c r="E121" s="38"/>
      <c r="F121" s="194" t="s">
        <v>1058</v>
      </c>
      <c r="G121" s="38"/>
      <c r="H121" s="38"/>
      <c r="I121" s="195"/>
      <c r="J121" s="38"/>
      <c r="K121" s="38"/>
      <c r="L121" s="41"/>
      <c r="M121" s="196"/>
      <c r="N121" s="197"/>
      <c r="O121" s="66"/>
      <c r="P121" s="66"/>
      <c r="Q121" s="66"/>
      <c r="R121" s="66"/>
      <c r="S121" s="66"/>
      <c r="T121" s="67"/>
      <c r="U121" s="36"/>
      <c r="V121" s="36"/>
      <c r="W121" s="36"/>
      <c r="X121" s="36"/>
      <c r="Y121" s="36"/>
      <c r="Z121" s="36"/>
      <c r="AA121" s="36"/>
      <c r="AB121" s="36"/>
      <c r="AC121" s="36"/>
      <c r="AD121" s="36"/>
      <c r="AE121" s="36"/>
      <c r="AT121" s="19" t="s">
        <v>180</v>
      </c>
      <c r="AU121" s="19" t="s">
        <v>82</v>
      </c>
    </row>
    <row r="122" spans="1:65" s="2" customFormat="1" ht="11.25">
      <c r="A122" s="36"/>
      <c r="B122" s="37"/>
      <c r="C122" s="38"/>
      <c r="D122" s="198" t="s">
        <v>182</v>
      </c>
      <c r="E122" s="38"/>
      <c r="F122" s="199" t="s">
        <v>1059</v>
      </c>
      <c r="G122" s="38"/>
      <c r="H122" s="38"/>
      <c r="I122" s="195"/>
      <c r="J122" s="38"/>
      <c r="K122" s="38"/>
      <c r="L122" s="41"/>
      <c r="M122" s="196"/>
      <c r="N122" s="197"/>
      <c r="O122" s="66"/>
      <c r="P122" s="66"/>
      <c r="Q122" s="66"/>
      <c r="R122" s="66"/>
      <c r="S122" s="66"/>
      <c r="T122" s="67"/>
      <c r="U122" s="36"/>
      <c r="V122" s="36"/>
      <c r="W122" s="36"/>
      <c r="X122" s="36"/>
      <c r="Y122" s="36"/>
      <c r="Z122" s="36"/>
      <c r="AA122" s="36"/>
      <c r="AB122" s="36"/>
      <c r="AC122" s="36"/>
      <c r="AD122" s="36"/>
      <c r="AE122" s="36"/>
      <c r="AT122" s="19" t="s">
        <v>182</v>
      </c>
      <c r="AU122" s="19" t="s">
        <v>82</v>
      </c>
    </row>
    <row r="123" spans="1:65" s="13" customFormat="1" ht="11.25">
      <c r="B123" s="200"/>
      <c r="C123" s="201"/>
      <c r="D123" s="193" t="s">
        <v>184</v>
      </c>
      <c r="E123" s="202" t="s">
        <v>19</v>
      </c>
      <c r="F123" s="203" t="s">
        <v>232</v>
      </c>
      <c r="G123" s="201"/>
      <c r="H123" s="202" t="s">
        <v>19</v>
      </c>
      <c r="I123" s="204"/>
      <c r="J123" s="201"/>
      <c r="K123" s="201"/>
      <c r="L123" s="205"/>
      <c r="M123" s="206"/>
      <c r="N123" s="207"/>
      <c r="O123" s="207"/>
      <c r="P123" s="207"/>
      <c r="Q123" s="207"/>
      <c r="R123" s="207"/>
      <c r="S123" s="207"/>
      <c r="T123" s="208"/>
      <c r="AT123" s="209" t="s">
        <v>184</v>
      </c>
      <c r="AU123" s="209" t="s">
        <v>82</v>
      </c>
      <c r="AV123" s="13" t="s">
        <v>80</v>
      </c>
      <c r="AW123" s="13" t="s">
        <v>35</v>
      </c>
      <c r="AX123" s="13" t="s">
        <v>73</v>
      </c>
      <c r="AY123" s="209" t="s">
        <v>171</v>
      </c>
    </row>
    <row r="124" spans="1:65" s="14" customFormat="1" ht="11.25">
      <c r="B124" s="210"/>
      <c r="C124" s="211"/>
      <c r="D124" s="193" t="s">
        <v>184</v>
      </c>
      <c r="E124" s="212" t="s">
        <v>19</v>
      </c>
      <c r="F124" s="213" t="s">
        <v>1060</v>
      </c>
      <c r="G124" s="211"/>
      <c r="H124" s="214">
        <v>56.281999999999996</v>
      </c>
      <c r="I124" s="215"/>
      <c r="J124" s="211"/>
      <c r="K124" s="211"/>
      <c r="L124" s="216"/>
      <c r="M124" s="217"/>
      <c r="N124" s="218"/>
      <c r="O124" s="218"/>
      <c r="P124" s="218"/>
      <c r="Q124" s="218"/>
      <c r="R124" s="218"/>
      <c r="S124" s="218"/>
      <c r="T124" s="219"/>
      <c r="AT124" s="220" t="s">
        <v>184</v>
      </c>
      <c r="AU124" s="220" t="s">
        <v>82</v>
      </c>
      <c r="AV124" s="14" t="s">
        <v>82</v>
      </c>
      <c r="AW124" s="14" t="s">
        <v>35</v>
      </c>
      <c r="AX124" s="14" t="s">
        <v>73</v>
      </c>
      <c r="AY124" s="220" t="s">
        <v>171</v>
      </c>
    </row>
    <row r="125" spans="1:65" s="13" customFormat="1" ht="11.25">
      <c r="B125" s="200"/>
      <c r="C125" s="201"/>
      <c r="D125" s="193" t="s">
        <v>184</v>
      </c>
      <c r="E125" s="202" t="s">
        <v>19</v>
      </c>
      <c r="F125" s="203" t="s">
        <v>236</v>
      </c>
      <c r="G125" s="201"/>
      <c r="H125" s="202" t="s">
        <v>19</v>
      </c>
      <c r="I125" s="204"/>
      <c r="J125" s="201"/>
      <c r="K125" s="201"/>
      <c r="L125" s="205"/>
      <c r="M125" s="206"/>
      <c r="N125" s="207"/>
      <c r="O125" s="207"/>
      <c r="P125" s="207"/>
      <c r="Q125" s="207"/>
      <c r="R125" s="207"/>
      <c r="S125" s="207"/>
      <c r="T125" s="208"/>
      <c r="AT125" s="209" t="s">
        <v>184</v>
      </c>
      <c r="AU125" s="209" t="s">
        <v>82</v>
      </c>
      <c r="AV125" s="13" t="s">
        <v>80</v>
      </c>
      <c r="AW125" s="13" t="s">
        <v>35</v>
      </c>
      <c r="AX125" s="13" t="s">
        <v>73</v>
      </c>
      <c r="AY125" s="209" t="s">
        <v>171</v>
      </c>
    </row>
    <row r="126" spans="1:65" s="13" customFormat="1" ht="11.25">
      <c r="B126" s="200"/>
      <c r="C126" s="201"/>
      <c r="D126" s="193" t="s">
        <v>184</v>
      </c>
      <c r="E126" s="202" t="s">
        <v>19</v>
      </c>
      <c r="F126" s="203" t="s">
        <v>185</v>
      </c>
      <c r="G126" s="201"/>
      <c r="H126" s="202" t="s">
        <v>19</v>
      </c>
      <c r="I126" s="204"/>
      <c r="J126" s="201"/>
      <c r="K126" s="201"/>
      <c r="L126" s="205"/>
      <c r="M126" s="206"/>
      <c r="N126" s="207"/>
      <c r="O126" s="207"/>
      <c r="P126" s="207"/>
      <c r="Q126" s="207"/>
      <c r="R126" s="207"/>
      <c r="S126" s="207"/>
      <c r="T126" s="208"/>
      <c r="AT126" s="209" t="s">
        <v>184</v>
      </c>
      <c r="AU126" s="209" t="s">
        <v>82</v>
      </c>
      <c r="AV126" s="13" t="s">
        <v>80</v>
      </c>
      <c r="AW126" s="13" t="s">
        <v>35</v>
      </c>
      <c r="AX126" s="13" t="s">
        <v>73</v>
      </c>
      <c r="AY126" s="209" t="s">
        <v>171</v>
      </c>
    </row>
    <row r="127" spans="1:65" s="14" customFormat="1" ht="11.25">
      <c r="B127" s="210"/>
      <c r="C127" s="211"/>
      <c r="D127" s="193" t="s">
        <v>184</v>
      </c>
      <c r="E127" s="212" t="s">
        <v>19</v>
      </c>
      <c r="F127" s="213" t="s">
        <v>1061</v>
      </c>
      <c r="G127" s="211"/>
      <c r="H127" s="214">
        <v>3.7330000000000001</v>
      </c>
      <c r="I127" s="215"/>
      <c r="J127" s="211"/>
      <c r="K127" s="211"/>
      <c r="L127" s="216"/>
      <c r="M127" s="217"/>
      <c r="N127" s="218"/>
      <c r="O127" s="218"/>
      <c r="P127" s="218"/>
      <c r="Q127" s="218"/>
      <c r="R127" s="218"/>
      <c r="S127" s="218"/>
      <c r="T127" s="219"/>
      <c r="AT127" s="220" t="s">
        <v>184</v>
      </c>
      <c r="AU127" s="220" t="s">
        <v>82</v>
      </c>
      <c r="AV127" s="14" t="s">
        <v>82</v>
      </c>
      <c r="AW127" s="14" t="s">
        <v>35</v>
      </c>
      <c r="AX127" s="14" t="s">
        <v>73</v>
      </c>
      <c r="AY127" s="220" t="s">
        <v>171</v>
      </c>
    </row>
    <row r="128" spans="1:65" s="13" customFormat="1" ht="11.25">
      <c r="B128" s="200"/>
      <c r="C128" s="201"/>
      <c r="D128" s="193" t="s">
        <v>184</v>
      </c>
      <c r="E128" s="202" t="s">
        <v>19</v>
      </c>
      <c r="F128" s="203" t="s">
        <v>187</v>
      </c>
      <c r="G128" s="201"/>
      <c r="H128" s="202" t="s">
        <v>19</v>
      </c>
      <c r="I128" s="204"/>
      <c r="J128" s="201"/>
      <c r="K128" s="201"/>
      <c r="L128" s="205"/>
      <c r="M128" s="206"/>
      <c r="N128" s="207"/>
      <c r="O128" s="207"/>
      <c r="P128" s="207"/>
      <c r="Q128" s="207"/>
      <c r="R128" s="207"/>
      <c r="S128" s="207"/>
      <c r="T128" s="208"/>
      <c r="AT128" s="209" t="s">
        <v>184</v>
      </c>
      <c r="AU128" s="209" t="s">
        <v>82</v>
      </c>
      <c r="AV128" s="13" t="s">
        <v>80</v>
      </c>
      <c r="AW128" s="13" t="s">
        <v>35</v>
      </c>
      <c r="AX128" s="13" t="s">
        <v>73</v>
      </c>
      <c r="AY128" s="209" t="s">
        <v>171</v>
      </c>
    </row>
    <row r="129" spans="1:65" s="14" customFormat="1" ht="11.25">
      <c r="B129" s="210"/>
      <c r="C129" s="211"/>
      <c r="D129" s="193" t="s">
        <v>184</v>
      </c>
      <c r="E129" s="212" t="s">
        <v>19</v>
      </c>
      <c r="F129" s="213" t="s">
        <v>1062</v>
      </c>
      <c r="G129" s="211"/>
      <c r="H129" s="214">
        <v>2.7370000000000001</v>
      </c>
      <c r="I129" s="215"/>
      <c r="J129" s="211"/>
      <c r="K129" s="211"/>
      <c r="L129" s="216"/>
      <c r="M129" s="217"/>
      <c r="N129" s="218"/>
      <c r="O129" s="218"/>
      <c r="P129" s="218"/>
      <c r="Q129" s="218"/>
      <c r="R129" s="218"/>
      <c r="S129" s="218"/>
      <c r="T129" s="219"/>
      <c r="AT129" s="220" t="s">
        <v>184</v>
      </c>
      <c r="AU129" s="220" t="s">
        <v>82</v>
      </c>
      <c r="AV129" s="14" t="s">
        <v>82</v>
      </c>
      <c r="AW129" s="14" t="s">
        <v>35</v>
      </c>
      <c r="AX129" s="14" t="s">
        <v>73</v>
      </c>
      <c r="AY129" s="220" t="s">
        <v>171</v>
      </c>
    </row>
    <row r="130" spans="1:65" s="15" customFormat="1" ht="11.25">
      <c r="B130" s="221"/>
      <c r="C130" s="222"/>
      <c r="D130" s="193" t="s">
        <v>184</v>
      </c>
      <c r="E130" s="223" t="s">
        <v>19</v>
      </c>
      <c r="F130" s="224" t="s">
        <v>189</v>
      </c>
      <c r="G130" s="222"/>
      <c r="H130" s="225">
        <v>62.751999999999995</v>
      </c>
      <c r="I130" s="226"/>
      <c r="J130" s="222"/>
      <c r="K130" s="222"/>
      <c r="L130" s="227"/>
      <c r="M130" s="228"/>
      <c r="N130" s="229"/>
      <c r="O130" s="229"/>
      <c r="P130" s="229"/>
      <c r="Q130" s="229"/>
      <c r="R130" s="229"/>
      <c r="S130" s="229"/>
      <c r="T130" s="230"/>
      <c r="AT130" s="231" t="s">
        <v>184</v>
      </c>
      <c r="AU130" s="231" t="s">
        <v>82</v>
      </c>
      <c r="AV130" s="15" t="s">
        <v>178</v>
      </c>
      <c r="AW130" s="15" t="s">
        <v>35</v>
      </c>
      <c r="AX130" s="15" t="s">
        <v>80</v>
      </c>
      <c r="AY130" s="231" t="s">
        <v>171</v>
      </c>
    </row>
    <row r="131" spans="1:65" s="2" customFormat="1" ht="37.9" customHeight="1">
      <c r="A131" s="36"/>
      <c r="B131" s="37"/>
      <c r="C131" s="180" t="s">
        <v>210</v>
      </c>
      <c r="D131" s="180" t="s">
        <v>173</v>
      </c>
      <c r="E131" s="181" t="s">
        <v>243</v>
      </c>
      <c r="F131" s="182" t="s">
        <v>244</v>
      </c>
      <c r="G131" s="183" t="s">
        <v>220</v>
      </c>
      <c r="H131" s="184">
        <v>62.752000000000002</v>
      </c>
      <c r="I131" s="185"/>
      <c r="J131" s="186">
        <f>ROUND(I131*H131,2)</f>
        <v>0</v>
      </c>
      <c r="K131" s="182" t="s">
        <v>177</v>
      </c>
      <c r="L131" s="41"/>
      <c r="M131" s="187" t="s">
        <v>19</v>
      </c>
      <c r="N131" s="188" t="s">
        <v>44</v>
      </c>
      <c r="O131" s="66"/>
      <c r="P131" s="189">
        <f>O131*H131</f>
        <v>0</v>
      </c>
      <c r="Q131" s="189">
        <v>0</v>
      </c>
      <c r="R131" s="189">
        <f>Q131*H131</f>
        <v>0</v>
      </c>
      <c r="S131" s="189">
        <v>0</v>
      </c>
      <c r="T131" s="190">
        <f>S131*H131</f>
        <v>0</v>
      </c>
      <c r="U131" s="36"/>
      <c r="V131" s="36"/>
      <c r="W131" s="36"/>
      <c r="X131" s="36"/>
      <c r="Y131" s="36"/>
      <c r="Z131" s="36"/>
      <c r="AA131" s="36"/>
      <c r="AB131" s="36"/>
      <c r="AC131" s="36"/>
      <c r="AD131" s="36"/>
      <c r="AE131" s="36"/>
      <c r="AR131" s="191" t="s">
        <v>178</v>
      </c>
      <c r="AT131" s="191" t="s">
        <v>173</v>
      </c>
      <c r="AU131" s="191" t="s">
        <v>82</v>
      </c>
      <c r="AY131" s="19" t="s">
        <v>171</v>
      </c>
      <c r="BE131" s="192">
        <f>IF(N131="základní",J131,0)</f>
        <v>0</v>
      </c>
      <c r="BF131" s="192">
        <f>IF(N131="snížená",J131,0)</f>
        <v>0</v>
      </c>
      <c r="BG131" s="192">
        <f>IF(N131="zákl. přenesená",J131,0)</f>
        <v>0</v>
      </c>
      <c r="BH131" s="192">
        <f>IF(N131="sníž. přenesená",J131,0)</f>
        <v>0</v>
      </c>
      <c r="BI131" s="192">
        <f>IF(N131="nulová",J131,0)</f>
        <v>0</v>
      </c>
      <c r="BJ131" s="19" t="s">
        <v>80</v>
      </c>
      <c r="BK131" s="192">
        <f>ROUND(I131*H131,2)</f>
        <v>0</v>
      </c>
      <c r="BL131" s="19" t="s">
        <v>178</v>
      </c>
      <c r="BM131" s="191" t="s">
        <v>1063</v>
      </c>
    </row>
    <row r="132" spans="1:65" s="2" customFormat="1" ht="29.25">
      <c r="A132" s="36"/>
      <c r="B132" s="37"/>
      <c r="C132" s="38"/>
      <c r="D132" s="193" t="s">
        <v>180</v>
      </c>
      <c r="E132" s="38"/>
      <c r="F132" s="194" t="s">
        <v>246</v>
      </c>
      <c r="G132" s="38"/>
      <c r="H132" s="38"/>
      <c r="I132" s="195"/>
      <c r="J132" s="38"/>
      <c r="K132" s="38"/>
      <c r="L132" s="41"/>
      <c r="M132" s="196"/>
      <c r="N132" s="197"/>
      <c r="O132" s="66"/>
      <c r="P132" s="66"/>
      <c r="Q132" s="66"/>
      <c r="R132" s="66"/>
      <c r="S132" s="66"/>
      <c r="T132" s="67"/>
      <c r="U132" s="36"/>
      <c r="V132" s="36"/>
      <c r="W132" s="36"/>
      <c r="X132" s="36"/>
      <c r="Y132" s="36"/>
      <c r="Z132" s="36"/>
      <c r="AA132" s="36"/>
      <c r="AB132" s="36"/>
      <c r="AC132" s="36"/>
      <c r="AD132" s="36"/>
      <c r="AE132" s="36"/>
      <c r="AT132" s="19" t="s">
        <v>180</v>
      </c>
      <c r="AU132" s="19" t="s">
        <v>82</v>
      </c>
    </row>
    <row r="133" spans="1:65" s="2" customFormat="1" ht="11.25">
      <c r="A133" s="36"/>
      <c r="B133" s="37"/>
      <c r="C133" s="38"/>
      <c r="D133" s="198" t="s">
        <v>182</v>
      </c>
      <c r="E133" s="38"/>
      <c r="F133" s="199" t="s">
        <v>247</v>
      </c>
      <c r="G133" s="38"/>
      <c r="H133" s="38"/>
      <c r="I133" s="195"/>
      <c r="J133" s="38"/>
      <c r="K133" s="38"/>
      <c r="L133" s="41"/>
      <c r="M133" s="196"/>
      <c r="N133" s="197"/>
      <c r="O133" s="66"/>
      <c r="P133" s="66"/>
      <c r="Q133" s="66"/>
      <c r="R133" s="66"/>
      <c r="S133" s="66"/>
      <c r="T133" s="67"/>
      <c r="U133" s="36"/>
      <c r="V133" s="36"/>
      <c r="W133" s="36"/>
      <c r="X133" s="36"/>
      <c r="Y133" s="36"/>
      <c r="Z133" s="36"/>
      <c r="AA133" s="36"/>
      <c r="AB133" s="36"/>
      <c r="AC133" s="36"/>
      <c r="AD133" s="36"/>
      <c r="AE133" s="36"/>
      <c r="AT133" s="19" t="s">
        <v>182</v>
      </c>
      <c r="AU133" s="19" t="s">
        <v>82</v>
      </c>
    </row>
    <row r="134" spans="1:65" s="14" customFormat="1" ht="11.25">
      <c r="B134" s="210"/>
      <c r="C134" s="211"/>
      <c r="D134" s="193" t="s">
        <v>184</v>
      </c>
      <c r="E134" s="212" t="s">
        <v>19</v>
      </c>
      <c r="F134" s="213" t="s">
        <v>1064</v>
      </c>
      <c r="G134" s="211"/>
      <c r="H134" s="214">
        <v>62.752000000000002</v>
      </c>
      <c r="I134" s="215"/>
      <c r="J134" s="211"/>
      <c r="K134" s="211"/>
      <c r="L134" s="216"/>
      <c r="M134" s="217"/>
      <c r="N134" s="218"/>
      <c r="O134" s="218"/>
      <c r="P134" s="218"/>
      <c r="Q134" s="218"/>
      <c r="R134" s="218"/>
      <c r="S134" s="218"/>
      <c r="T134" s="219"/>
      <c r="AT134" s="220" t="s">
        <v>184</v>
      </c>
      <c r="AU134" s="220" t="s">
        <v>82</v>
      </c>
      <c r="AV134" s="14" t="s">
        <v>82</v>
      </c>
      <c r="AW134" s="14" t="s">
        <v>35</v>
      </c>
      <c r="AX134" s="14" t="s">
        <v>73</v>
      </c>
      <c r="AY134" s="220" t="s">
        <v>171</v>
      </c>
    </row>
    <row r="135" spans="1:65" s="15" customFormat="1" ht="11.25">
      <c r="B135" s="221"/>
      <c r="C135" s="222"/>
      <c r="D135" s="193" t="s">
        <v>184</v>
      </c>
      <c r="E135" s="223" t="s">
        <v>19</v>
      </c>
      <c r="F135" s="224" t="s">
        <v>189</v>
      </c>
      <c r="G135" s="222"/>
      <c r="H135" s="225">
        <v>62.752000000000002</v>
      </c>
      <c r="I135" s="226"/>
      <c r="J135" s="222"/>
      <c r="K135" s="222"/>
      <c r="L135" s="227"/>
      <c r="M135" s="228"/>
      <c r="N135" s="229"/>
      <c r="O135" s="229"/>
      <c r="P135" s="229"/>
      <c r="Q135" s="229"/>
      <c r="R135" s="229"/>
      <c r="S135" s="229"/>
      <c r="T135" s="230"/>
      <c r="AT135" s="231" t="s">
        <v>184</v>
      </c>
      <c r="AU135" s="231" t="s">
        <v>82</v>
      </c>
      <c r="AV135" s="15" t="s">
        <v>178</v>
      </c>
      <c r="AW135" s="15" t="s">
        <v>35</v>
      </c>
      <c r="AX135" s="15" t="s">
        <v>80</v>
      </c>
      <c r="AY135" s="231" t="s">
        <v>171</v>
      </c>
    </row>
    <row r="136" spans="1:65" s="2" customFormat="1" ht="24.2" customHeight="1">
      <c r="A136" s="36"/>
      <c r="B136" s="37"/>
      <c r="C136" s="180" t="s">
        <v>217</v>
      </c>
      <c r="D136" s="180" t="s">
        <v>173</v>
      </c>
      <c r="E136" s="181" t="s">
        <v>1065</v>
      </c>
      <c r="F136" s="182" t="s">
        <v>1066</v>
      </c>
      <c r="G136" s="183" t="s">
        <v>220</v>
      </c>
      <c r="H136" s="184">
        <v>4.2240000000000002</v>
      </c>
      <c r="I136" s="185"/>
      <c r="J136" s="186">
        <f>ROUND(I136*H136,2)</f>
        <v>0</v>
      </c>
      <c r="K136" s="182" t="s">
        <v>177</v>
      </c>
      <c r="L136" s="41"/>
      <c r="M136" s="187" t="s">
        <v>19</v>
      </c>
      <c r="N136" s="188" t="s">
        <v>44</v>
      </c>
      <c r="O136" s="66"/>
      <c r="P136" s="189">
        <f>O136*H136</f>
        <v>0</v>
      </c>
      <c r="Q136" s="189">
        <v>0</v>
      </c>
      <c r="R136" s="189">
        <f>Q136*H136</f>
        <v>0</v>
      </c>
      <c r="S136" s="189">
        <v>0</v>
      </c>
      <c r="T136" s="190">
        <f>S136*H136</f>
        <v>0</v>
      </c>
      <c r="U136" s="36"/>
      <c r="V136" s="36"/>
      <c r="W136" s="36"/>
      <c r="X136" s="36"/>
      <c r="Y136" s="36"/>
      <c r="Z136" s="36"/>
      <c r="AA136" s="36"/>
      <c r="AB136" s="36"/>
      <c r="AC136" s="36"/>
      <c r="AD136" s="36"/>
      <c r="AE136" s="36"/>
      <c r="AR136" s="191" t="s">
        <v>178</v>
      </c>
      <c r="AT136" s="191" t="s">
        <v>173</v>
      </c>
      <c r="AU136" s="191" t="s">
        <v>82</v>
      </c>
      <c r="AY136" s="19" t="s">
        <v>171</v>
      </c>
      <c r="BE136" s="192">
        <f>IF(N136="základní",J136,0)</f>
        <v>0</v>
      </c>
      <c r="BF136" s="192">
        <f>IF(N136="snížená",J136,0)</f>
        <v>0</v>
      </c>
      <c r="BG136" s="192">
        <f>IF(N136="zákl. přenesená",J136,0)</f>
        <v>0</v>
      </c>
      <c r="BH136" s="192">
        <f>IF(N136="sníž. přenesená",J136,0)</f>
        <v>0</v>
      </c>
      <c r="BI136" s="192">
        <f>IF(N136="nulová",J136,0)</f>
        <v>0</v>
      </c>
      <c r="BJ136" s="19" t="s">
        <v>80</v>
      </c>
      <c r="BK136" s="192">
        <f>ROUND(I136*H136,2)</f>
        <v>0</v>
      </c>
      <c r="BL136" s="19" t="s">
        <v>178</v>
      </c>
      <c r="BM136" s="191" t="s">
        <v>1067</v>
      </c>
    </row>
    <row r="137" spans="1:65" s="2" customFormat="1" ht="29.25">
      <c r="A137" s="36"/>
      <c r="B137" s="37"/>
      <c r="C137" s="38"/>
      <c r="D137" s="193" t="s">
        <v>180</v>
      </c>
      <c r="E137" s="38"/>
      <c r="F137" s="194" t="s">
        <v>1068</v>
      </c>
      <c r="G137" s="38"/>
      <c r="H137" s="38"/>
      <c r="I137" s="195"/>
      <c r="J137" s="38"/>
      <c r="K137" s="38"/>
      <c r="L137" s="41"/>
      <c r="M137" s="196"/>
      <c r="N137" s="197"/>
      <c r="O137" s="66"/>
      <c r="P137" s="66"/>
      <c r="Q137" s="66"/>
      <c r="R137" s="66"/>
      <c r="S137" s="66"/>
      <c r="T137" s="67"/>
      <c r="U137" s="36"/>
      <c r="V137" s="36"/>
      <c r="W137" s="36"/>
      <c r="X137" s="36"/>
      <c r="Y137" s="36"/>
      <c r="Z137" s="36"/>
      <c r="AA137" s="36"/>
      <c r="AB137" s="36"/>
      <c r="AC137" s="36"/>
      <c r="AD137" s="36"/>
      <c r="AE137" s="36"/>
      <c r="AT137" s="19" t="s">
        <v>180</v>
      </c>
      <c r="AU137" s="19" t="s">
        <v>82</v>
      </c>
    </row>
    <row r="138" spans="1:65" s="2" customFormat="1" ht="11.25">
      <c r="A138" s="36"/>
      <c r="B138" s="37"/>
      <c r="C138" s="38"/>
      <c r="D138" s="198" t="s">
        <v>182</v>
      </c>
      <c r="E138" s="38"/>
      <c r="F138" s="199" t="s">
        <v>1069</v>
      </c>
      <c r="G138" s="38"/>
      <c r="H138" s="38"/>
      <c r="I138" s="195"/>
      <c r="J138" s="38"/>
      <c r="K138" s="38"/>
      <c r="L138" s="41"/>
      <c r="M138" s="196"/>
      <c r="N138" s="197"/>
      <c r="O138" s="66"/>
      <c r="P138" s="66"/>
      <c r="Q138" s="66"/>
      <c r="R138" s="66"/>
      <c r="S138" s="66"/>
      <c r="T138" s="67"/>
      <c r="U138" s="36"/>
      <c r="V138" s="36"/>
      <c r="W138" s="36"/>
      <c r="X138" s="36"/>
      <c r="Y138" s="36"/>
      <c r="Z138" s="36"/>
      <c r="AA138" s="36"/>
      <c r="AB138" s="36"/>
      <c r="AC138" s="36"/>
      <c r="AD138" s="36"/>
      <c r="AE138" s="36"/>
      <c r="AT138" s="19" t="s">
        <v>182</v>
      </c>
      <c r="AU138" s="19" t="s">
        <v>82</v>
      </c>
    </row>
    <row r="139" spans="1:65" s="13" customFormat="1" ht="11.25">
      <c r="B139" s="200"/>
      <c r="C139" s="201"/>
      <c r="D139" s="193" t="s">
        <v>184</v>
      </c>
      <c r="E139" s="202" t="s">
        <v>19</v>
      </c>
      <c r="F139" s="203" t="s">
        <v>239</v>
      </c>
      <c r="G139" s="201"/>
      <c r="H139" s="202" t="s">
        <v>19</v>
      </c>
      <c r="I139" s="204"/>
      <c r="J139" s="201"/>
      <c r="K139" s="201"/>
      <c r="L139" s="205"/>
      <c r="M139" s="206"/>
      <c r="N139" s="207"/>
      <c r="O139" s="207"/>
      <c r="P139" s="207"/>
      <c r="Q139" s="207"/>
      <c r="R139" s="207"/>
      <c r="S139" s="207"/>
      <c r="T139" s="208"/>
      <c r="AT139" s="209" t="s">
        <v>184</v>
      </c>
      <c r="AU139" s="209" t="s">
        <v>82</v>
      </c>
      <c r="AV139" s="13" t="s">
        <v>80</v>
      </c>
      <c r="AW139" s="13" t="s">
        <v>35</v>
      </c>
      <c r="AX139" s="13" t="s">
        <v>73</v>
      </c>
      <c r="AY139" s="209" t="s">
        <v>171</v>
      </c>
    </row>
    <row r="140" spans="1:65" s="13" customFormat="1" ht="11.25">
      <c r="B140" s="200"/>
      <c r="C140" s="201"/>
      <c r="D140" s="193" t="s">
        <v>184</v>
      </c>
      <c r="E140" s="202" t="s">
        <v>19</v>
      </c>
      <c r="F140" s="203" t="s">
        <v>185</v>
      </c>
      <c r="G140" s="201"/>
      <c r="H140" s="202" t="s">
        <v>19</v>
      </c>
      <c r="I140" s="204"/>
      <c r="J140" s="201"/>
      <c r="K140" s="201"/>
      <c r="L140" s="205"/>
      <c r="M140" s="206"/>
      <c r="N140" s="207"/>
      <c r="O140" s="207"/>
      <c r="P140" s="207"/>
      <c r="Q140" s="207"/>
      <c r="R140" s="207"/>
      <c r="S140" s="207"/>
      <c r="T140" s="208"/>
      <c r="AT140" s="209" t="s">
        <v>184</v>
      </c>
      <c r="AU140" s="209" t="s">
        <v>82</v>
      </c>
      <c r="AV140" s="13" t="s">
        <v>80</v>
      </c>
      <c r="AW140" s="13" t="s">
        <v>35</v>
      </c>
      <c r="AX140" s="13" t="s">
        <v>73</v>
      </c>
      <c r="AY140" s="209" t="s">
        <v>171</v>
      </c>
    </row>
    <row r="141" spans="1:65" s="14" customFormat="1" ht="11.25">
      <c r="B141" s="210"/>
      <c r="C141" s="211"/>
      <c r="D141" s="193" t="s">
        <v>184</v>
      </c>
      <c r="E141" s="212" t="s">
        <v>19</v>
      </c>
      <c r="F141" s="213" t="s">
        <v>1070</v>
      </c>
      <c r="G141" s="211"/>
      <c r="H141" s="214">
        <v>1.4039999999999999</v>
      </c>
      <c r="I141" s="215"/>
      <c r="J141" s="211"/>
      <c r="K141" s="211"/>
      <c r="L141" s="216"/>
      <c r="M141" s="217"/>
      <c r="N141" s="218"/>
      <c r="O141" s="218"/>
      <c r="P141" s="218"/>
      <c r="Q141" s="218"/>
      <c r="R141" s="218"/>
      <c r="S141" s="218"/>
      <c r="T141" s="219"/>
      <c r="AT141" s="220" t="s">
        <v>184</v>
      </c>
      <c r="AU141" s="220" t="s">
        <v>82</v>
      </c>
      <c r="AV141" s="14" t="s">
        <v>82</v>
      </c>
      <c r="AW141" s="14" t="s">
        <v>35</v>
      </c>
      <c r="AX141" s="14" t="s">
        <v>73</v>
      </c>
      <c r="AY141" s="220" t="s">
        <v>171</v>
      </c>
    </row>
    <row r="142" spans="1:65" s="13" customFormat="1" ht="11.25">
      <c r="B142" s="200"/>
      <c r="C142" s="201"/>
      <c r="D142" s="193" t="s">
        <v>184</v>
      </c>
      <c r="E142" s="202" t="s">
        <v>19</v>
      </c>
      <c r="F142" s="203" t="s">
        <v>187</v>
      </c>
      <c r="G142" s="201"/>
      <c r="H142" s="202" t="s">
        <v>19</v>
      </c>
      <c r="I142" s="204"/>
      <c r="J142" s="201"/>
      <c r="K142" s="201"/>
      <c r="L142" s="205"/>
      <c r="M142" s="206"/>
      <c r="N142" s="207"/>
      <c r="O142" s="207"/>
      <c r="P142" s="207"/>
      <c r="Q142" s="207"/>
      <c r="R142" s="207"/>
      <c r="S142" s="207"/>
      <c r="T142" s="208"/>
      <c r="AT142" s="209" t="s">
        <v>184</v>
      </c>
      <c r="AU142" s="209" t="s">
        <v>82</v>
      </c>
      <c r="AV142" s="13" t="s">
        <v>80</v>
      </c>
      <c r="AW142" s="13" t="s">
        <v>35</v>
      </c>
      <c r="AX142" s="13" t="s">
        <v>73</v>
      </c>
      <c r="AY142" s="209" t="s">
        <v>171</v>
      </c>
    </row>
    <row r="143" spans="1:65" s="14" customFormat="1" ht="11.25">
      <c r="B143" s="210"/>
      <c r="C143" s="211"/>
      <c r="D143" s="193" t="s">
        <v>184</v>
      </c>
      <c r="E143" s="212" t="s">
        <v>19</v>
      </c>
      <c r="F143" s="213" t="s">
        <v>1071</v>
      </c>
      <c r="G143" s="211"/>
      <c r="H143" s="214">
        <v>2.82</v>
      </c>
      <c r="I143" s="215"/>
      <c r="J143" s="211"/>
      <c r="K143" s="211"/>
      <c r="L143" s="216"/>
      <c r="M143" s="217"/>
      <c r="N143" s="218"/>
      <c r="O143" s="218"/>
      <c r="P143" s="218"/>
      <c r="Q143" s="218"/>
      <c r="R143" s="218"/>
      <c r="S143" s="218"/>
      <c r="T143" s="219"/>
      <c r="AT143" s="220" t="s">
        <v>184</v>
      </c>
      <c r="AU143" s="220" t="s">
        <v>82</v>
      </c>
      <c r="AV143" s="14" t="s">
        <v>82</v>
      </c>
      <c r="AW143" s="14" t="s">
        <v>35</v>
      </c>
      <c r="AX143" s="14" t="s">
        <v>73</v>
      </c>
      <c r="AY143" s="220" t="s">
        <v>171</v>
      </c>
    </row>
    <row r="144" spans="1:65" s="15" customFormat="1" ht="11.25">
      <c r="B144" s="221"/>
      <c r="C144" s="222"/>
      <c r="D144" s="193" t="s">
        <v>184</v>
      </c>
      <c r="E144" s="223" t="s">
        <v>19</v>
      </c>
      <c r="F144" s="224" t="s">
        <v>189</v>
      </c>
      <c r="G144" s="222"/>
      <c r="H144" s="225">
        <v>4.2240000000000002</v>
      </c>
      <c r="I144" s="226"/>
      <c r="J144" s="222"/>
      <c r="K144" s="222"/>
      <c r="L144" s="227"/>
      <c r="M144" s="228"/>
      <c r="N144" s="229"/>
      <c r="O144" s="229"/>
      <c r="P144" s="229"/>
      <c r="Q144" s="229"/>
      <c r="R144" s="229"/>
      <c r="S144" s="229"/>
      <c r="T144" s="230"/>
      <c r="AT144" s="231" t="s">
        <v>184</v>
      </c>
      <c r="AU144" s="231" t="s">
        <v>82</v>
      </c>
      <c r="AV144" s="15" t="s">
        <v>178</v>
      </c>
      <c r="AW144" s="15" t="s">
        <v>35</v>
      </c>
      <c r="AX144" s="15" t="s">
        <v>80</v>
      </c>
      <c r="AY144" s="231" t="s">
        <v>171</v>
      </c>
    </row>
    <row r="145" spans="1:65" s="2" customFormat="1" ht="24.2" customHeight="1">
      <c r="A145" s="36"/>
      <c r="B145" s="37"/>
      <c r="C145" s="180" t="s">
        <v>226</v>
      </c>
      <c r="D145" s="180" t="s">
        <v>173</v>
      </c>
      <c r="E145" s="181" t="s">
        <v>1072</v>
      </c>
      <c r="F145" s="182" t="s">
        <v>1073</v>
      </c>
      <c r="G145" s="183" t="s">
        <v>252</v>
      </c>
      <c r="H145" s="184">
        <v>133.952</v>
      </c>
      <c r="I145" s="185"/>
      <c r="J145" s="186">
        <f>ROUND(I145*H145,2)</f>
        <v>0</v>
      </c>
      <c r="K145" s="182" t="s">
        <v>177</v>
      </c>
      <c r="L145" s="41"/>
      <c r="M145" s="187" t="s">
        <v>19</v>
      </c>
      <c r="N145" s="188" t="s">
        <v>44</v>
      </c>
      <c r="O145" s="66"/>
      <c r="P145" s="189">
        <f>O145*H145</f>
        <v>0</v>
      </c>
      <c r="Q145" s="189">
        <v>0</v>
      </c>
      <c r="R145" s="189">
        <f>Q145*H145</f>
        <v>0</v>
      </c>
      <c r="S145" s="189">
        <v>0</v>
      </c>
      <c r="T145" s="190">
        <f>S145*H145</f>
        <v>0</v>
      </c>
      <c r="U145" s="36"/>
      <c r="V145" s="36"/>
      <c r="W145" s="36"/>
      <c r="X145" s="36"/>
      <c r="Y145" s="36"/>
      <c r="Z145" s="36"/>
      <c r="AA145" s="36"/>
      <c r="AB145" s="36"/>
      <c r="AC145" s="36"/>
      <c r="AD145" s="36"/>
      <c r="AE145" s="36"/>
      <c r="AR145" s="191" t="s">
        <v>178</v>
      </c>
      <c r="AT145" s="191" t="s">
        <v>173</v>
      </c>
      <c r="AU145" s="191" t="s">
        <v>82</v>
      </c>
      <c r="AY145" s="19" t="s">
        <v>171</v>
      </c>
      <c r="BE145" s="192">
        <f>IF(N145="základní",J145,0)</f>
        <v>0</v>
      </c>
      <c r="BF145" s="192">
        <f>IF(N145="snížená",J145,0)</f>
        <v>0</v>
      </c>
      <c r="BG145" s="192">
        <f>IF(N145="zákl. přenesená",J145,0)</f>
        <v>0</v>
      </c>
      <c r="BH145" s="192">
        <f>IF(N145="sníž. přenesená",J145,0)</f>
        <v>0</v>
      </c>
      <c r="BI145" s="192">
        <f>IF(N145="nulová",J145,0)</f>
        <v>0</v>
      </c>
      <c r="BJ145" s="19" t="s">
        <v>80</v>
      </c>
      <c r="BK145" s="192">
        <f>ROUND(I145*H145,2)</f>
        <v>0</v>
      </c>
      <c r="BL145" s="19" t="s">
        <v>178</v>
      </c>
      <c r="BM145" s="191" t="s">
        <v>1074</v>
      </c>
    </row>
    <row r="146" spans="1:65" s="2" customFormat="1" ht="29.25">
      <c r="A146" s="36"/>
      <c r="B146" s="37"/>
      <c r="C146" s="38"/>
      <c r="D146" s="193" t="s">
        <v>180</v>
      </c>
      <c r="E146" s="38"/>
      <c r="F146" s="194" t="s">
        <v>1075</v>
      </c>
      <c r="G146" s="38"/>
      <c r="H146" s="38"/>
      <c r="I146" s="195"/>
      <c r="J146" s="38"/>
      <c r="K146" s="38"/>
      <c r="L146" s="41"/>
      <c r="M146" s="196"/>
      <c r="N146" s="197"/>
      <c r="O146" s="66"/>
      <c r="P146" s="66"/>
      <c r="Q146" s="66"/>
      <c r="R146" s="66"/>
      <c r="S146" s="66"/>
      <c r="T146" s="67"/>
      <c r="U146" s="36"/>
      <c r="V146" s="36"/>
      <c r="W146" s="36"/>
      <c r="X146" s="36"/>
      <c r="Y146" s="36"/>
      <c r="Z146" s="36"/>
      <c r="AA146" s="36"/>
      <c r="AB146" s="36"/>
      <c r="AC146" s="36"/>
      <c r="AD146" s="36"/>
      <c r="AE146" s="36"/>
      <c r="AT146" s="19" t="s">
        <v>180</v>
      </c>
      <c r="AU146" s="19" t="s">
        <v>82</v>
      </c>
    </row>
    <row r="147" spans="1:65" s="2" customFormat="1" ht="11.25">
      <c r="A147" s="36"/>
      <c r="B147" s="37"/>
      <c r="C147" s="38"/>
      <c r="D147" s="198" t="s">
        <v>182</v>
      </c>
      <c r="E147" s="38"/>
      <c r="F147" s="199" t="s">
        <v>1076</v>
      </c>
      <c r="G147" s="38"/>
      <c r="H147" s="38"/>
      <c r="I147" s="195"/>
      <c r="J147" s="38"/>
      <c r="K147" s="38"/>
      <c r="L147" s="41"/>
      <c r="M147" s="196"/>
      <c r="N147" s="197"/>
      <c r="O147" s="66"/>
      <c r="P147" s="66"/>
      <c r="Q147" s="66"/>
      <c r="R147" s="66"/>
      <c r="S147" s="66"/>
      <c r="T147" s="67"/>
      <c r="U147" s="36"/>
      <c r="V147" s="36"/>
      <c r="W147" s="36"/>
      <c r="X147" s="36"/>
      <c r="Y147" s="36"/>
      <c r="Z147" s="36"/>
      <c r="AA147" s="36"/>
      <c r="AB147" s="36"/>
      <c r="AC147" s="36"/>
      <c r="AD147" s="36"/>
      <c r="AE147" s="36"/>
      <c r="AT147" s="19" t="s">
        <v>182</v>
      </c>
      <c r="AU147" s="19" t="s">
        <v>82</v>
      </c>
    </row>
    <row r="148" spans="1:65" s="13" customFormat="1" ht="11.25">
      <c r="B148" s="200"/>
      <c r="C148" s="201"/>
      <c r="D148" s="193" t="s">
        <v>184</v>
      </c>
      <c r="E148" s="202" t="s">
        <v>19</v>
      </c>
      <c r="F148" s="203" t="s">
        <v>256</v>
      </c>
      <c r="G148" s="201"/>
      <c r="H148" s="202" t="s">
        <v>19</v>
      </c>
      <c r="I148" s="204"/>
      <c r="J148" s="201"/>
      <c r="K148" s="201"/>
      <c r="L148" s="205"/>
      <c r="M148" s="206"/>
      <c r="N148" s="207"/>
      <c r="O148" s="207"/>
      <c r="P148" s="207"/>
      <c r="Q148" s="207"/>
      <c r="R148" s="207"/>
      <c r="S148" s="207"/>
      <c r="T148" s="208"/>
      <c r="AT148" s="209" t="s">
        <v>184</v>
      </c>
      <c r="AU148" s="209" t="s">
        <v>82</v>
      </c>
      <c r="AV148" s="13" t="s">
        <v>80</v>
      </c>
      <c r="AW148" s="13" t="s">
        <v>35</v>
      </c>
      <c r="AX148" s="13" t="s">
        <v>73</v>
      </c>
      <c r="AY148" s="209" t="s">
        <v>171</v>
      </c>
    </row>
    <row r="149" spans="1:65" s="13" customFormat="1" ht="11.25">
      <c r="B149" s="200"/>
      <c r="C149" s="201"/>
      <c r="D149" s="193" t="s">
        <v>184</v>
      </c>
      <c r="E149" s="202" t="s">
        <v>19</v>
      </c>
      <c r="F149" s="203" t="s">
        <v>257</v>
      </c>
      <c r="G149" s="201"/>
      <c r="H149" s="202" t="s">
        <v>19</v>
      </c>
      <c r="I149" s="204"/>
      <c r="J149" s="201"/>
      <c r="K149" s="201"/>
      <c r="L149" s="205"/>
      <c r="M149" s="206"/>
      <c r="N149" s="207"/>
      <c r="O149" s="207"/>
      <c r="P149" s="207"/>
      <c r="Q149" s="207"/>
      <c r="R149" s="207"/>
      <c r="S149" s="207"/>
      <c r="T149" s="208"/>
      <c r="AT149" s="209" t="s">
        <v>184</v>
      </c>
      <c r="AU149" s="209" t="s">
        <v>82</v>
      </c>
      <c r="AV149" s="13" t="s">
        <v>80</v>
      </c>
      <c r="AW149" s="13" t="s">
        <v>35</v>
      </c>
      <c r="AX149" s="13" t="s">
        <v>73</v>
      </c>
      <c r="AY149" s="209" t="s">
        <v>171</v>
      </c>
    </row>
    <row r="150" spans="1:65" s="14" customFormat="1" ht="11.25">
      <c r="B150" s="210"/>
      <c r="C150" s="211"/>
      <c r="D150" s="193" t="s">
        <v>184</v>
      </c>
      <c r="E150" s="212" t="s">
        <v>19</v>
      </c>
      <c r="F150" s="213" t="s">
        <v>1077</v>
      </c>
      <c r="G150" s="211"/>
      <c r="H150" s="214">
        <v>125.504</v>
      </c>
      <c r="I150" s="215"/>
      <c r="J150" s="211"/>
      <c r="K150" s="211"/>
      <c r="L150" s="216"/>
      <c r="M150" s="217"/>
      <c r="N150" s="218"/>
      <c r="O150" s="218"/>
      <c r="P150" s="218"/>
      <c r="Q150" s="218"/>
      <c r="R150" s="218"/>
      <c r="S150" s="218"/>
      <c r="T150" s="219"/>
      <c r="AT150" s="220" t="s">
        <v>184</v>
      </c>
      <c r="AU150" s="220" t="s">
        <v>82</v>
      </c>
      <c r="AV150" s="14" t="s">
        <v>82</v>
      </c>
      <c r="AW150" s="14" t="s">
        <v>35</v>
      </c>
      <c r="AX150" s="14" t="s">
        <v>73</v>
      </c>
      <c r="AY150" s="220" t="s">
        <v>171</v>
      </c>
    </row>
    <row r="151" spans="1:65" s="13" customFormat="1" ht="11.25">
      <c r="B151" s="200"/>
      <c r="C151" s="201"/>
      <c r="D151" s="193" t="s">
        <v>184</v>
      </c>
      <c r="E151" s="202" t="s">
        <v>19</v>
      </c>
      <c r="F151" s="203" t="s">
        <v>259</v>
      </c>
      <c r="G151" s="201"/>
      <c r="H151" s="202" t="s">
        <v>19</v>
      </c>
      <c r="I151" s="204"/>
      <c r="J151" s="201"/>
      <c r="K151" s="201"/>
      <c r="L151" s="205"/>
      <c r="M151" s="206"/>
      <c r="N151" s="207"/>
      <c r="O151" s="207"/>
      <c r="P151" s="207"/>
      <c r="Q151" s="207"/>
      <c r="R151" s="207"/>
      <c r="S151" s="207"/>
      <c r="T151" s="208"/>
      <c r="AT151" s="209" t="s">
        <v>184</v>
      </c>
      <c r="AU151" s="209" t="s">
        <v>82</v>
      </c>
      <c r="AV151" s="13" t="s">
        <v>80</v>
      </c>
      <c r="AW151" s="13" t="s">
        <v>35</v>
      </c>
      <c r="AX151" s="13" t="s">
        <v>73</v>
      </c>
      <c r="AY151" s="209" t="s">
        <v>171</v>
      </c>
    </row>
    <row r="152" spans="1:65" s="14" customFormat="1" ht="11.25">
      <c r="B152" s="210"/>
      <c r="C152" s="211"/>
      <c r="D152" s="193" t="s">
        <v>184</v>
      </c>
      <c r="E152" s="212" t="s">
        <v>19</v>
      </c>
      <c r="F152" s="213" t="s">
        <v>1078</v>
      </c>
      <c r="G152" s="211"/>
      <c r="H152" s="214">
        <v>8.4480000000000004</v>
      </c>
      <c r="I152" s="215"/>
      <c r="J152" s="211"/>
      <c r="K152" s="211"/>
      <c r="L152" s="216"/>
      <c r="M152" s="217"/>
      <c r="N152" s="218"/>
      <c r="O152" s="218"/>
      <c r="P152" s="218"/>
      <c r="Q152" s="218"/>
      <c r="R152" s="218"/>
      <c r="S152" s="218"/>
      <c r="T152" s="219"/>
      <c r="AT152" s="220" t="s">
        <v>184</v>
      </c>
      <c r="AU152" s="220" t="s">
        <v>82</v>
      </c>
      <c r="AV152" s="14" t="s">
        <v>82</v>
      </c>
      <c r="AW152" s="14" t="s">
        <v>35</v>
      </c>
      <c r="AX152" s="14" t="s">
        <v>73</v>
      </c>
      <c r="AY152" s="220" t="s">
        <v>171</v>
      </c>
    </row>
    <row r="153" spans="1:65" s="15" customFormat="1" ht="11.25">
      <c r="B153" s="221"/>
      <c r="C153" s="222"/>
      <c r="D153" s="193" t="s">
        <v>184</v>
      </c>
      <c r="E153" s="223" t="s">
        <v>19</v>
      </c>
      <c r="F153" s="224" t="s">
        <v>189</v>
      </c>
      <c r="G153" s="222"/>
      <c r="H153" s="225">
        <v>133.952</v>
      </c>
      <c r="I153" s="226"/>
      <c r="J153" s="222"/>
      <c r="K153" s="222"/>
      <c r="L153" s="227"/>
      <c r="M153" s="228"/>
      <c r="N153" s="229"/>
      <c r="O153" s="229"/>
      <c r="P153" s="229"/>
      <c r="Q153" s="229"/>
      <c r="R153" s="229"/>
      <c r="S153" s="229"/>
      <c r="T153" s="230"/>
      <c r="AT153" s="231" t="s">
        <v>184</v>
      </c>
      <c r="AU153" s="231" t="s">
        <v>82</v>
      </c>
      <c r="AV153" s="15" t="s">
        <v>178</v>
      </c>
      <c r="AW153" s="15" t="s">
        <v>35</v>
      </c>
      <c r="AX153" s="15" t="s">
        <v>80</v>
      </c>
      <c r="AY153" s="231" t="s">
        <v>171</v>
      </c>
    </row>
    <row r="154" spans="1:65" s="2" customFormat="1" ht="37.9" customHeight="1">
      <c r="A154" s="36"/>
      <c r="B154" s="37"/>
      <c r="C154" s="180" t="s">
        <v>242</v>
      </c>
      <c r="D154" s="180" t="s">
        <v>173</v>
      </c>
      <c r="E154" s="181" t="s">
        <v>262</v>
      </c>
      <c r="F154" s="182" t="s">
        <v>263</v>
      </c>
      <c r="G154" s="183" t="s">
        <v>220</v>
      </c>
      <c r="H154" s="184">
        <v>66.975999999999999</v>
      </c>
      <c r="I154" s="185"/>
      <c r="J154" s="186">
        <f>ROUND(I154*H154,2)</f>
        <v>0</v>
      </c>
      <c r="K154" s="182" t="s">
        <v>177</v>
      </c>
      <c r="L154" s="41"/>
      <c r="M154" s="187" t="s">
        <v>19</v>
      </c>
      <c r="N154" s="188" t="s">
        <v>44</v>
      </c>
      <c r="O154" s="66"/>
      <c r="P154" s="189">
        <f>O154*H154</f>
        <v>0</v>
      </c>
      <c r="Q154" s="189">
        <v>0</v>
      </c>
      <c r="R154" s="189">
        <f>Q154*H154</f>
        <v>0</v>
      </c>
      <c r="S154" s="189">
        <v>0</v>
      </c>
      <c r="T154" s="190">
        <f>S154*H154</f>
        <v>0</v>
      </c>
      <c r="U154" s="36"/>
      <c r="V154" s="36"/>
      <c r="W154" s="36"/>
      <c r="X154" s="36"/>
      <c r="Y154" s="36"/>
      <c r="Z154" s="36"/>
      <c r="AA154" s="36"/>
      <c r="AB154" s="36"/>
      <c r="AC154" s="36"/>
      <c r="AD154" s="36"/>
      <c r="AE154" s="36"/>
      <c r="AR154" s="191" t="s">
        <v>178</v>
      </c>
      <c r="AT154" s="191" t="s">
        <v>173</v>
      </c>
      <c r="AU154" s="191" t="s">
        <v>82</v>
      </c>
      <c r="AY154" s="19" t="s">
        <v>171</v>
      </c>
      <c r="BE154" s="192">
        <f>IF(N154="základní",J154,0)</f>
        <v>0</v>
      </c>
      <c r="BF154" s="192">
        <f>IF(N154="snížená",J154,0)</f>
        <v>0</v>
      </c>
      <c r="BG154" s="192">
        <f>IF(N154="zákl. přenesená",J154,0)</f>
        <v>0</v>
      </c>
      <c r="BH154" s="192">
        <f>IF(N154="sníž. přenesená",J154,0)</f>
        <v>0</v>
      </c>
      <c r="BI154" s="192">
        <f>IF(N154="nulová",J154,0)</f>
        <v>0</v>
      </c>
      <c r="BJ154" s="19" t="s">
        <v>80</v>
      </c>
      <c r="BK154" s="192">
        <f>ROUND(I154*H154,2)</f>
        <v>0</v>
      </c>
      <c r="BL154" s="19" t="s">
        <v>178</v>
      </c>
      <c r="BM154" s="191" t="s">
        <v>1079</v>
      </c>
    </row>
    <row r="155" spans="1:65" s="2" customFormat="1" ht="39">
      <c r="A155" s="36"/>
      <c r="B155" s="37"/>
      <c r="C155" s="38"/>
      <c r="D155" s="193" t="s">
        <v>180</v>
      </c>
      <c r="E155" s="38"/>
      <c r="F155" s="194" t="s">
        <v>265</v>
      </c>
      <c r="G155" s="38"/>
      <c r="H155" s="38"/>
      <c r="I155" s="195"/>
      <c r="J155" s="38"/>
      <c r="K155" s="38"/>
      <c r="L155" s="41"/>
      <c r="M155" s="196"/>
      <c r="N155" s="197"/>
      <c r="O155" s="66"/>
      <c r="P155" s="66"/>
      <c r="Q155" s="66"/>
      <c r="R155" s="66"/>
      <c r="S155" s="66"/>
      <c r="T155" s="67"/>
      <c r="U155" s="36"/>
      <c r="V155" s="36"/>
      <c r="W155" s="36"/>
      <c r="X155" s="36"/>
      <c r="Y155" s="36"/>
      <c r="Z155" s="36"/>
      <c r="AA155" s="36"/>
      <c r="AB155" s="36"/>
      <c r="AC155" s="36"/>
      <c r="AD155" s="36"/>
      <c r="AE155" s="36"/>
      <c r="AT155" s="19" t="s">
        <v>180</v>
      </c>
      <c r="AU155" s="19" t="s">
        <v>82</v>
      </c>
    </row>
    <row r="156" spans="1:65" s="2" customFormat="1" ht="11.25">
      <c r="A156" s="36"/>
      <c r="B156" s="37"/>
      <c r="C156" s="38"/>
      <c r="D156" s="198" t="s">
        <v>182</v>
      </c>
      <c r="E156" s="38"/>
      <c r="F156" s="199" t="s">
        <v>266</v>
      </c>
      <c r="G156" s="38"/>
      <c r="H156" s="38"/>
      <c r="I156" s="195"/>
      <c r="J156" s="38"/>
      <c r="K156" s="38"/>
      <c r="L156" s="41"/>
      <c r="M156" s="196"/>
      <c r="N156" s="197"/>
      <c r="O156" s="66"/>
      <c r="P156" s="66"/>
      <c r="Q156" s="66"/>
      <c r="R156" s="66"/>
      <c r="S156" s="66"/>
      <c r="T156" s="67"/>
      <c r="U156" s="36"/>
      <c r="V156" s="36"/>
      <c r="W156" s="36"/>
      <c r="X156" s="36"/>
      <c r="Y156" s="36"/>
      <c r="Z156" s="36"/>
      <c r="AA156" s="36"/>
      <c r="AB156" s="36"/>
      <c r="AC156" s="36"/>
      <c r="AD156" s="36"/>
      <c r="AE156" s="36"/>
      <c r="AT156" s="19" t="s">
        <v>182</v>
      </c>
      <c r="AU156" s="19" t="s">
        <v>82</v>
      </c>
    </row>
    <row r="157" spans="1:65" s="13" customFormat="1" ht="11.25">
      <c r="B157" s="200"/>
      <c r="C157" s="201"/>
      <c r="D157" s="193" t="s">
        <v>184</v>
      </c>
      <c r="E157" s="202" t="s">
        <v>19</v>
      </c>
      <c r="F157" s="203" t="s">
        <v>1080</v>
      </c>
      <c r="G157" s="201"/>
      <c r="H157" s="202" t="s">
        <v>19</v>
      </c>
      <c r="I157" s="204"/>
      <c r="J157" s="201"/>
      <c r="K157" s="201"/>
      <c r="L157" s="205"/>
      <c r="M157" s="206"/>
      <c r="N157" s="207"/>
      <c r="O157" s="207"/>
      <c r="P157" s="207"/>
      <c r="Q157" s="207"/>
      <c r="R157" s="207"/>
      <c r="S157" s="207"/>
      <c r="T157" s="208"/>
      <c r="AT157" s="209" t="s">
        <v>184</v>
      </c>
      <c r="AU157" s="209" t="s">
        <v>82</v>
      </c>
      <c r="AV157" s="13" t="s">
        <v>80</v>
      </c>
      <c r="AW157" s="13" t="s">
        <v>35</v>
      </c>
      <c r="AX157" s="13" t="s">
        <v>73</v>
      </c>
      <c r="AY157" s="209" t="s">
        <v>171</v>
      </c>
    </row>
    <row r="158" spans="1:65" s="14" customFormat="1" ht="11.25">
      <c r="B158" s="210"/>
      <c r="C158" s="211"/>
      <c r="D158" s="193" t="s">
        <v>184</v>
      </c>
      <c r="E158" s="212" t="s">
        <v>19</v>
      </c>
      <c r="F158" s="213" t="s">
        <v>1081</v>
      </c>
      <c r="G158" s="211"/>
      <c r="H158" s="214">
        <v>66.975999999999999</v>
      </c>
      <c r="I158" s="215"/>
      <c r="J158" s="211"/>
      <c r="K158" s="211"/>
      <c r="L158" s="216"/>
      <c r="M158" s="217"/>
      <c r="N158" s="218"/>
      <c r="O158" s="218"/>
      <c r="P158" s="218"/>
      <c r="Q158" s="218"/>
      <c r="R158" s="218"/>
      <c r="S158" s="218"/>
      <c r="T158" s="219"/>
      <c r="AT158" s="220" t="s">
        <v>184</v>
      </c>
      <c r="AU158" s="220" t="s">
        <v>82</v>
      </c>
      <c r="AV158" s="14" t="s">
        <v>82</v>
      </c>
      <c r="AW158" s="14" t="s">
        <v>35</v>
      </c>
      <c r="AX158" s="14" t="s">
        <v>73</v>
      </c>
      <c r="AY158" s="220" t="s">
        <v>171</v>
      </c>
    </row>
    <row r="159" spans="1:65" s="15" customFormat="1" ht="11.25">
      <c r="B159" s="221"/>
      <c r="C159" s="222"/>
      <c r="D159" s="193" t="s">
        <v>184</v>
      </c>
      <c r="E159" s="223" t="s">
        <v>19</v>
      </c>
      <c r="F159" s="224" t="s">
        <v>189</v>
      </c>
      <c r="G159" s="222"/>
      <c r="H159" s="225">
        <v>66.975999999999999</v>
      </c>
      <c r="I159" s="226"/>
      <c r="J159" s="222"/>
      <c r="K159" s="222"/>
      <c r="L159" s="227"/>
      <c r="M159" s="228"/>
      <c r="N159" s="229"/>
      <c r="O159" s="229"/>
      <c r="P159" s="229"/>
      <c r="Q159" s="229"/>
      <c r="R159" s="229"/>
      <c r="S159" s="229"/>
      <c r="T159" s="230"/>
      <c r="AT159" s="231" t="s">
        <v>184</v>
      </c>
      <c r="AU159" s="231" t="s">
        <v>82</v>
      </c>
      <c r="AV159" s="15" t="s">
        <v>178</v>
      </c>
      <c r="AW159" s="15" t="s">
        <v>35</v>
      </c>
      <c r="AX159" s="15" t="s">
        <v>80</v>
      </c>
      <c r="AY159" s="231" t="s">
        <v>171</v>
      </c>
    </row>
    <row r="160" spans="1:65" s="2" customFormat="1" ht="37.9" customHeight="1">
      <c r="A160" s="36"/>
      <c r="B160" s="37"/>
      <c r="C160" s="180" t="s">
        <v>249</v>
      </c>
      <c r="D160" s="180" t="s">
        <v>173</v>
      </c>
      <c r="E160" s="181" t="s">
        <v>269</v>
      </c>
      <c r="F160" s="182" t="s">
        <v>270</v>
      </c>
      <c r="G160" s="183" t="s">
        <v>220</v>
      </c>
      <c r="H160" s="184">
        <v>736.73599999999999</v>
      </c>
      <c r="I160" s="185"/>
      <c r="J160" s="186">
        <f>ROUND(I160*H160,2)</f>
        <v>0</v>
      </c>
      <c r="K160" s="182" t="s">
        <v>177</v>
      </c>
      <c r="L160" s="41"/>
      <c r="M160" s="187" t="s">
        <v>19</v>
      </c>
      <c r="N160" s="188" t="s">
        <v>44</v>
      </c>
      <c r="O160" s="66"/>
      <c r="P160" s="189">
        <f>O160*H160</f>
        <v>0</v>
      </c>
      <c r="Q160" s="189">
        <v>0</v>
      </c>
      <c r="R160" s="189">
        <f>Q160*H160</f>
        <v>0</v>
      </c>
      <c r="S160" s="189">
        <v>0</v>
      </c>
      <c r="T160" s="190">
        <f>S160*H160</f>
        <v>0</v>
      </c>
      <c r="U160" s="36"/>
      <c r="V160" s="36"/>
      <c r="W160" s="36"/>
      <c r="X160" s="36"/>
      <c r="Y160" s="36"/>
      <c r="Z160" s="36"/>
      <c r="AA160" s="36"/>
      <c r="AB160" s="36"/>
      <c r="AC160" s="36"/>
      <c r="AD160" s="36"/>
      <c r="AE160" s="36"/>
      <c r="AR160" s="191" t="s">
        <v>178</v>
      </c>
      <c r="AT160" s="191" t="s">
        <v>173</v>
      </c>
      <c r="AU160" s="191" t="s">
        <v>82</v>
      </c>
      <c r="AY160" s="19" t="s">
        <v>171</v>
      </c>
      <c r="BE160" s="192">
        <f>IF(N160="základní",J160,0)</f>
        <v>0</v>
      </c>
      <c r="BF160" s="192">
        <f>IF(N160="snížená",J160,0)</f>
        <v>0</v>
      </c>
      <c r="BG160" s="192">
        <f>IF(N160="zákl. přenesená",J160,0)</f>
        <v>0</v>
      </c>
      <c r="BH160" s="192">
        <f>IF(N160="sníž. přenesená",J160,0)</f>
        <v>0</v>
      </c>
      <c r="BI160" s="192">
        <f>IF(N160="nulová",J160,0)</f>
        <v>0</v>
      </c>
      <c r="BJ160" s="19" t="s">
        <v>80</v>
      </c>
      <c r="BK160" s="192">
        <f>ROUND(I160*H160,2)</f>
        <v>0</v>
      </c>
      <c r="BL160" s="19" t="s">
        <v>178</v>
      </c>
      <c r="BM160" s="191" t="s">
        <v>1082</v>
      </c>
    </row>
    <row r="161" spans="1:65" s="2" customFormat="1" ht="48.75">
      <c r="A161" s="36"/>
      <c r="B161" s="37"/>
      <c r="C161" s="38"/>
      <c r="D161" s="193" t="s">
        <v>180</v>
      </c>
      <c r="E161" s="38"/>
      <c r="F161" s="194" t="s">
        <v>272</v>
      </c>
      <c r="G161" s="38"/>
      <c r="H161" s="38"/>
      <c r="I161" s="195"/>
      <c r="J161" s="38"/>
      <c r="K161" s="38"/>
      <c r="L161" s="41"/>
      <c r="M161" s="196"/>
      <c r="N161" s="197"/>
      <c r="O161" s="66"/>
      <c r="P161" s="66"/>
      <c r="Q161" s="66"/>
      <c r="R161" s="66"/>
      <c r="S161" s="66"/>
      <c r="T161" s="67"/>
      <c r="U161" s="36"/>
      <c r="V161" s="36"/>
      <c r="W161" s="36"/>
      <c r="X161" s="36"/>
      <c r="Y161" s="36"/>
      <c r="Z161" s="36"/>
      <c r="AA161" s="36"/>
      <c r="AB161" s="36"/>
      <c r="AC161" s="36"/>
      <c r="AD161" s="36"/>
      <c r="AE161" s="36"/>
      <c r="AT161" s="19" t="s">
        <v>180</v>
      </c>
      <c r="AU161" s="19" t="s">
        <v>82</v>
      </c>
    </row>
    <row r="162" spans="1:65" s="2" customFormat="1" ht="11.25">
      <c r="A162" s="36"/>
      <c r="B162" s="37"/>
      <c r="C162" s="38"/>
      <c r="D162" s="198" t="s">
        <v>182</v>
      </c>
      <c r="E162" s="38"/>
      <c r="F162" s="199" t="s">
        <v>273</v>
      </c>
      <c r="G162" s="38"/>
      <c r="H162" s="38"/>
      <c r="I162" s="195"/>
      <c r="J162" s="38"/>
      <c r="K162" s="38"/>
      <c r="L162" s="41"/>
      <c r="M162" s="196"/>
      <c r="N162" s="197"/>
      <c r="O162" s="66"/>
      <c r="P162" s="66"/>
      <c r="Q162" s="66"/>
      <c r="R162" s="66"/>
      <c r="S162" s="66"/>
      <c r="T162" s="67"/>
      <c r="U162" s="36"/>
      <c r="V162" s="36"/>
      <c r="W162" s="36"/>
      <c r="X162" s="36"/>
      <c r="Y162" s="36"/>
      <c r="Z162" s="36"/>
      <c r="AA162" s="36"/>
      <c r="AB162" s="36"/>
      <c r="AC162" s="36"/>
      <c r="AD162" s="36"/>
      <c r="AE162" s="36"/>
      <c r="AT162" s="19" t="s">
        <v>182</v>
      </c>
      <c r="AU162" s="19" t="s">
        <v>82</v>
      </c>
    </row>
    <row r="163" spans="1:65" s="13" customFormat="1" ht="11.25">
      <c r="B163" s="200"/>
      <c r="C163" s="201"/>
      <c r="D163" s="193" t="s">
        <v>184</v>
      </c>
      <c r="E163" s="202" t="s">
        <v>19</v>
      </c>
      <c r="F163" s="203" t="s">
        <v>1080</v>
      </c>
      <c r="G163" s="201"/>
      <c r="H163" s="202" t="s">
        <v>19</v>
      </c>
      <c r="I163" s="204"/>
      <c r="J163" s="201"/>
      <c r="K163" s="201"/>
      <c r="L163" s="205"/>
      <c r="M163" s="206"/>
      <c r="N163" s="207"/>
      <c r="O163" s="207"/>
      <c r="P163" s="207"/>
      <c r="Q163" s="207"/>
      <c r="R163" s="207"/>
      <c r="S163" s="207"/>
      <c r="T163" s="208"/>
      <c r="AT163" s="209" t="s">
        <v>184</v>
      </c>
      <c r="AU163" s="209" t="s">
        <v>82</v>
      </c>
      <c r="AV163" s="13" t="s">
        <v>80</v>
      </c>
      <c r="AW163" s="13" t="s">
        <v>35</v>
      </c>
      <c r="AX163" s="13" t="s">
        <v>73</v>
      </c>
      <c r="AY163" s="209" t="s">
        <v>171</v>
      </c>
    </row>
    <row r="164" spans="1:65" s="14" customFormat="1" ht="11.25">
      <c r="B164" s="210"/>
      <c r="C164" s="211"/>
      <c r="D164" s="193" t="s">
        <v>184</v>
      </c>
      <c r="E164" s="212" t="s">
        <v>19</v>
      </c>
      <c r="F164" s="213" t="s">
        <v>1083</v>
      </c>
      <c r="G164" s="211"/>
      <c r="H164" s="214">
        <v>736.73599999999999</v>
      </c>
      <c r="I164" s="215"/>
      <c r="J164" s="211"/>
      <c r="K164" s="211"/>
      <c r="L164" s="216"/>
      <c r="M164" s="217"/>
      <c r="N164" s="218"/>
      <c r="O164" s="218"/>
      <c r="P164" s="218"/>
      <c r="Q164" s="218"/>
      <c r="R164" s="218"/>
      <c r="S164" s="218"/>
      <c r="T164" s="219"/>
      <c r="AT164" s="220" t="s">
        <v>184</v>
      </c>
      <c r="AU164" s="220" t="s">
        <v>82</v>
      </c>
      <c r="AV164" s="14" t="s">
        <v>82</v>
      </c>
      <c r="AW164" s="14" t="s">
        <v>35</v>
      </c>
      <c r="AX164" s="14" t="s">
        <v>73</v>
      </c>
      <c r="AY164" s="220" t="s">
        <v>171</v>
      </c>
    </row>
    <row r="165" spans="1:65" s="15" customFormat="1" ht="11.25">
      <c r="B165" s="221"/>
      <c r="C165" s="222"/>
      <c r="D165" s="193" t="s">
        <v>184</v>
      </c>
      <c r="E165" s="223" t="s">
        <v>19</v>
      </c>
      <c r="F165" s="224" t="s">
        <v>189</v>
      </c>
      <c r="G165" s="222"/>
      <c r="H165" s="225">
        <v>736.73599999999999</v>
      </c>
      <c r="I165" s="226"/>
      <c r="J165" s="222"/>
      <c r="K165" s="222"/>
      <c r="L165" s="227"/>
      <c r="M165" s="228"/>
      <c r="N165" s="229"/>
      <c r="O165" s="229"/>
      <c r="P165" s="229"/>
      <c r="Q165" s="229"/>
      <c r="R165" s="229"/>
      <c r="S165" s="229"/>
      <c r="T165" s="230"/>
      <c r="AT165" s="231" t="s">
        <v>184</v>
      </c>
      <c r="AU165" s="231" t="s">
        <v>82</v>
      </c>
      <c r="AV165" s="15" t="s">
        <v>178</v>
      </c>
      <c r="AW165" s="15" t="s">
        <v>35</v>
      </c>
      <c r="AX165" s="15" t="s">
        <v>80</v>
      </c>
      <c r="AY165" s="231" t="s">
        <v>171</v>
      </c>
    </row>
    <row r="166" spans="1:65" s="2" customFormat="1" ht="37.9" customHeight="1">
      <c r="A166" s="36"/>
      <c r="B166" s="37"/>
      <c r="C166" s="180" t="s">
        <v>261</v>
      </c>
      <c r="D166" s="180" t="s">
        <v>173</v>
      </c>
      <c r="E166" s="181" t="s">
        <v>1084</v>
      </c>
      <c r="F166" s="182" t="s">
        <v>1085</v>
      </c>
      <c r="G166" s="183" t="s">
        <v>220</v>
      </c>
      <c r="H166" s="184">
        <v>66.975999999999999</v>
      </c>
      <c r="I166" s="185"/>
      <c r="J166" s="186">
        <f>ROUND(I166*H166,2)</f>
        <v>0</v>
      </c>
      <c r="K166" s="182" t="s">
        <v>177</v>
      </c>
      <c r="L166" s="41"/>
      <c r="M166" s="187" t="s">
        <v>19</v>
      </c>
      <c r="N166" s="188" t="s">
        <v>44</v>
      </c>
      <c r="O166" s="66"/>
      <c r="P166" s="189">
        <f>O166*H166</f>
        <v>0</v>
      </c>
      <c r="Q166" s="189">
        <v>0</v>
      </c>
      <c r="R166" s="189">
        <f>Q166*H166</f>
        <v>0</v>
      </c>
      <c r="S166" s="189">
        <v>0</v>
      </c>
      <c r="T166" s="190">
        <f>S166*H166</f>
        <v>0</v>
      </c>
      <c r="U166" s="36"/>
      <c r="V166" s="36"/>
      <c r="W166" s="36"/>
      <c r="X166" s="36"/>
      <c r="Y166" s="36"/>
      <c r="Z166" s="36"/>
      <c r="AA166" s="36"/>
      <c r="AB166" s="36"/>
      <c r="AC166" s="36"/>
      <c r="AD166" s="36"/>
      <c r="AE166" s="36"/>
      <c r="AR166" s="191" t="s">
        <v>178</v>
      </c>
      <c r="AT166" s="191" t="s">
        <v>173</v>
      </c>
      <c r="AU166" s="191" t="s">
        <v>82</v>
      </c>
      <c r="AY166" s="19" t="s">
        <v>171</v>
      </c>
      <c r="BE166" s="192">
        <f>IF(N166="základní",J166,0)</f>
        <v>0</v>
      </c>
      <c r="BF166" s="192">
        <f>IF(N166="snížená",J166,0)</f>
        <v>0</v>
      </c>
      <c r="BG166" s="192">
        <f>IF(N166="zákl. přenesená",J166,0)</f>
        <v>0</v>
      </c>
      <c r="BH166" s="192">
        <f>IF(N166="sníž. přenesená",J166,0)</f>
        <v>0</v>
      </c>
      <c r="BI166" s="192">
        <f>IF(N166="nulová",J166,0)</f>
        <v>0</v>
      </c>
      <c r="BJ166" s="19" t="s">
        <v>80</v>
      </c>
      <c r="BK166" s="192">
        <f>ROUND(I166*H166,2)</f>
        <v>0</v>
      </c>
      <c r="BL166" s="19" t="s">
        <v>178</v>
      </c>
      <c r="BM166" s="191" t="s">
        <v>1086</v>
      </c>
    </row>
    <row r="167" spans="1:65" s="2" customFormat="1" ht="29.25">
      <c r="A167" s="36"/>
      <c r="B167" s="37"/>
      <c r="C167" s="38"/>
      <c r="D167" s="193" t="s">
        <v>180</v>
      </c>
      <c r="E167" s="38"/>
      <c r="F167" s="194" t="s">
        <v>1087</v>
      </c>
      <c r="G167" s="38"/>
      <c r="H167" s="38"/>
      <c r="I167" s="195"/>
      <c r="J167" s="38"/>
      <c r="K167" s="38"/>
      <c r="L167" s="41"/>
      <c r="M167" s="196"/>
      <c r="N167" s="197"/>
      <c r="O167" s="66"/>
      <c r="P167" s="66"/>
      <c r="Q167" s="66"/>
      <c r="R167" s="66"/>
      <c r="S167" s="66"/>
      <c r="T167" s="67"/>
      <c r="U167" s="36"/>
      <c r="V167" s="36"/>
      <c r="W167" s="36"/>
      <c r="X167" s="36"/>
      <c r="Y167" s="36"/>
      <c r="Z167" s="36"/>
      <c r="AA167" s="36"/>
      <c r="AB167" s="36"/>
      <c r="AC167" s="36"/>
      <c r="AD167" s="36"/>
      <c r="AE167" s="36"/>
      <c r="AT167" s="19" t="s">
        <v>180</v>
      </c>
      <c r="AU167" s="19" t="s">
        <v>82</v>
      </c>
    </row>
    <row r="168" spans="1:65" s="2" customFormat="1" ht="11.25">
      <c r="A168" s="36"/>
      <c r="B168" s="37"/>
      <c r="C168" s="38"/>
      <c r="D168" s="198" t="s">
        <v>182</v>
      </c>
      <c r="E168" s="38"/>
      <c r="F168" s="199" t="s">
        <v>1088</v>
      </c>
      <c r="G168" s="38"/>
      <c r="H168" s="38"/>
      <c r="I168" s="195"/>
      <c r="J168" s="38"/>
      <c r="K168" s="38"/>
      <c r="L168" s="41"/>
      <c r="M168" s="196"/>
      <c r="N168" s="197"/>
      <c r="O168" s="66"/>
      <c r="P168" s="66"/>
      <c r="Q168" s="66"/>
      <c r="R168" s="66"/>
      <c r="S168" s="66"/>
      <c r="T168" s="67"/>
      <c r="U168" s="36"/>
      <c r="V168" s="36"/>
      <c r="W168" s="36"/>
      <c r="X168" s="36"/>
      <c r="Y168" s="36"/>
      <c r="Z168" s="36"/>
      <c r="AA168" s="36"/>
      <c r="AB168" s="36"/>
      <c r="AC168" s="36"/>
      <c r="AD168" s="36"/>
      <c r="AE168" s="36"/>
      <c r="AT168" s="19" t="s">
        <v>182</v>
      </c>
      <c r="AU168" s="19" t="s">
        <v>82</v>
      </c>
    </row>
    <row r="169" spans="1:65" s="14" customFormat="1" ht="11.25">
      <c r="B169" s="210"/>
      <c r="C169" s="211"/>
      <c r="D169" s="193" t="s">
        <v>184</v>
      </c>
      <c r="E169" s="212" t="s">
        <v>19</v>
      </c>
      <c r="F169" s="213" t="s">
        <v>1081</v>
      </c>
      <c r="G169" s="211"/>
      <c r="H169" s="214">
        <v>66.975999999999999</v>
      </c>
      <c r="I169" s="215"/>
      <c r="J169" s="211"/>
      <c r="K169" s="211"/>
      <c r="L169" s="216"/>
      <c r="M169" s="217"/>
      <c r="N169" s="218"/>
      <c r="O169" s="218"/>
      <c r="P169" s="218"/>
      <c r="Q169" s="218"/>
      <c r="R169" s="218"/>
      <c r="S169" s="218"/>
      <c r="T169" s="219"/>
      <c r="AT169" s="220" t="s">
        <v>184</v>
      </c>
      <c r="AU169" s="220" t="s">
        <v>82</v>
      </c>
      <c r="AV169" s="14" t="s">
        <v>82</v>
      </c>
      <c r="AW169" s="14" t="s">
        <v>35</v>
      </c>
      <c r="AX169" s="14" t="s">
        <v>73</v>
      </c>
      <c r="AY169" s="220" t="s">
        <v>171</v>
      </c>
    </row>
    <row r="170" spans="1:65" s="15" customFormat="1" ht="11.25">
      <c r="B170" s="221"/>
      <c r="C170" s="222"/>
      <c r="D170" s="193" t="s">
        <v>184</v>
      </c>
      <c r="E170" s="223" t="s">
        <v>19</v>
      </c>
      <c r="F170" s="224" t="s">
        <v>189</v>
      </c>
      <c r="G170" s="222"/>
      <c r="H170" s="225">
        <v>66.975999999999999</v>
      </c>
      <c r="I170" s="226"/>
      <c r="J170" s="222"/>
      <c r="K170" s="222"/>
      <c r="L170" s="227"/>
      <c r="M170" s="228"/>
      <c r="N170" s="229"/>
      <c r="O170" s="229"/>
      <c r="P170" s="229"/>
      <c r="Q170" s="229"/>
      <c r="R170" s="229"/>
      <c r="S170" s="229"/>
      <c r="T170" s="230"/>
      <c r="AT170" s="231" t="s">
        <v>184</v>
      </c>
      <c r="AU170" s="231" t="s">
        <v>82</v>
      </c>
      <c r="AV170" s="15" t="s">
        <v>178</v>
      </c>
      <c r="AW170" s="15" t="s">
        <v>35</v>
      </c>
      <c r="AX170" s="15" t="s">
        <v>80</v>
      </c>
      <c r="AY170" s="231" t="s">
        <v>171</v>
      </c>
    </row>
    <row r="171" spans="1:65" s="2" customFormat="1" ht="24.2" customHeight="1">
      <c r="A171" s="36"/>
      <c r="B171" s="37"/>
      <c r="C171" s="180" t="s">
        <v>268</v>
      </c>
      <c r="D171" s="180" t="s">
        <v>173</v>
      </c>
      <c r="E171" s="181" t="s">
        <v>282</v>
      </c>
      <c r="F171" s="182" t="s">
        <v>283</v>
      </c>
      <c r="G171" s="183" t="s">
        <v>220</v>
      </c>
      <c r="H171" s="184">
        <v>66.975999999999999</v>
      </c>
      <c r="I171" s="185"/>
      <c r="J171" s="186">
        <f>ROUND(I171*H171,2)</f>
        <v>0</v>
      </c>
      <c r="K171" s="182" t="s">
        <v>177</v>
      </c>
      <c r="L171" s="41"/>
      <c r="M171" s="187" t="s">
        <v>19</v>
      </c>
      <c r="N171" s="188" t="s">
        <v>44</v>
      </c>
      <c r="O171" s="66"/>
      <c r="P171" s="189">
        <f>O171*H171</f>
        <v>0</v>
      </c>
      <c r="Q171" s="189">
        <v>0</v>
      </c>
      <c r="R171" s="189">
        <f>Q171*H171</f>
        <v>0</v>
      </c>
      <c r="S171" s="189">
        <v>0</v>
      </c>
      <c r="T171" s="190">
        <f>S171*H171</f>
        <v>0</v>
      </c>
      <c r="U171" s="36"/>
      <c r="V171" s="36"/>
      <c r="W171" s="36"/>
      <c r="X171" s="36"/>
      <c r="Y171" s="36"/>
      <c r="Z171" s="36"/>
      <c r="AA171" s="36"/>
      <c r="AB171" s="36"/>
      <c r="AC171" s="36"/>
      <c r="AD171" s="36"/>
      <c r="AE171" s="36"/>
      <c r="AR171" s="191" t="s">
        <v>178</v>
      </c>
      <c r="AT171" s="191" t="s">
        <v>173</v>
      </c>
      <c r="AU171" s="191" t="s">
        <v>82</v>
      </c>
      <c r="AY171" s="19" t="s">
        <v>171</v>
      </c>
      <c r="BE171" s="192">
        <f>IF(N171="základní",J171,0)</f>
        <v>0</v>
      </c>
      <c r="BF171" s="192">
        <f>IF(N171="snížená",J171,0)</f>
        <v>0</v>
      </c>
      <c r="BG171" s="192">
        <f>IF(N171="zákl. přenesená",J171,0)</f>
        <v>0</v>
      </c>
      <c r="BH171" s="192">
        <f>IF(N171="sníž. přenesená",J171,0)</f>
        <v>0</v>
      </c>
      <c r="BI171" s="192">
        <f>IF(N171="nulová",J171,0)</f>
        <v>0</v>
      </c>
      <c r="BJ171" s="19" t="s">
        <v>80</v>
      </c>
      <c r="BK171" s="192">
        <f>ROUND(I171*H171,2)</f>
        <v>0</v>
      </c>
      <c r="BL171" s="19" t="s">
        <v>178</v>
      </c>
      <c r="BM171" s="191" t="s">
        <v>1089</v>
      </c>
    </row>
    <row r="172" spans="1:65" s="2" customFormat="1" ht="29.25">
      <c r="A172" s="36"/>
      <c r="B172" s="37"/>
      <c r="C172" s="38"/>
      <c r="D172" s="193" t="s">
        <v>180</v>
      </c>
      <c r="E172" s="38"/>
      <c r="F172" s="194" t="s">
        <v>285</v>
      </c>
      <c r="G172" s="38"/>
      <c r="H172" s="38"/>
      <c r="I172" s="195"/>
      <c r="J172" s="38"/>
      <c r="K172" s="38"/>
      <c r="L172" s="41"/>
      <c r="M172" s="196"/>
      <c r="N172" s="197"/>
      <c r="O172" s="66"/>
      <c r="P172" s="66"/>
      <c r="Q172" s="66"/>
      <c r="R172" s="66"/>
      <c r="S172" s="66"/>
      <c r="T172" s="67"/>
      <c r="U172" s="36"/>
      <c r="V172" s="36"/>
      <c r="W172" s="36"/>
      <c r="X172" s="36"/>
      <c r="Y172" s="36"/>
      <c r="Z172" s="36"/>
      <c r="AA172" s="36"/>
      <c r="AB172" s="36"/>
      <c r="AC172" s="36"/>
      <c r="AD172" s="36"/>
      <c r="AE172" s="36"/>
      <c r="AT172" s="19" t="s">
        <v>180</v>
      </c>
      <c r="AU172" s="19" t="s">
        <v>82</v>
      </c>
    </row>
    <row r="173" spans="1:65" s="2" customFormat="1" ht="11.25">
      <c r="A173" s="36"/>
      <c r="B173" s="37"/>
      <c r="C173" s="38"/>
      <c r="D173" s="198" t="s">
        <v>182</v>
      </c>
      <c r="E173" s="38"/>
      <c r="F173" s="199" t="s">
        <v>286</v>
      </c>
      <c r="G173" s="38"/>
      <c r="H173" s="38"/>
      <c r="I173" s="195"/>
      <c r="J173" s="38"/>
      <c r="K173" s="38"/>
      <c r="L173" s="41"/>
      <c r="M173" s="196"/>
      <c r="N173" s="197"/>
      <c r="O173" s="66"/>
      <c r="P173" s="66"/>
      <c r="Q173" s="66"/>
      <c r="R173" s="66"/>
      <c r="S173" s="66"/>
      <c r="T173" s="67"/>
      <c r="U173" s="36"/>
      <c r="V173" s="36"/>
      <c r="W173" s="36"/>
      <c r="X173" s="36"/>
      <c r="Y173" s="36"/>
      <c r="Z173" s="36"/>
      <c r="AA173" s="36"/>
      <c r="AB173" s="36"/>
      <c r="AC173" s="36"/>
      <c r="AD173" s="36"/>
      <c r="AE173" s="36"/>
      <c r="AT173" s="19" t="s">
        <v>182</v>
      </c>
      <c r="AU173" s="19" t="s">
        <v>82</v>
      </c>
    </row>
    <row r="174" spans="1:65" s="14" customFormat="1" ht="11.25">
      <c r="B174" s="210"/>
      <c r="C174" s="211"/>
      <c r="D174" s="193" t="s">
        <v>184</v>
      </c>
      <c r="E174" s="212" t="s">
        <v>19</v>
      </c>
      <c r="F174" s="213" t="s">
        <v>1081</v>
      </c>
      <c r="G174" s="211"/>
      <c r="H174" s="214">
        <v>66.975999999999999</v>
      </c>
      <c r="I174" s="215"/>
      <c r="J174" s="211"/>
      <c r="K174" s="211"/>
      <c r="L174" s="216"/>
      <c r="M174" s="217"/>
      <c r="N174" s="218"/>
      <c r="O174" s="218"/>
      <c r="P174" s="218"/>
      <c r="Q174" s="218"/>
      <c r="R174" s="218"/>
      <c r="S174" s="218"/>
      <c r="T174" s="219"/>
      <c r="AT174" s="220" t="s">
        <v>184</v>
      </c>
      <c r="AU174" s="220" t="s">
        <v>82</v>
      </c>
      <c r="AV174" s="14" t="s">
        <v>82</v>
      </c>
      <c r="AW174" s="14" t="s">
        <v>35</v>
      </c>
      <c r="AX174" s="14" t="s">
        <v>73</v>
      </c>
      <c r="AY174" s="220" t="s">
        <v>171</v>
      </c>
    </row>
    <row r="175" spans="1:65" s="15" customFormat="1" ht="11.25">
      <c r="B175" s="221"/>
      <c r="C175" s="222"/>
      <c r="D175" s="193" t="s">
        <v>184</v>
      </c>
      <c r="E175" s="223" t="s">
        <v>19</v>
      </c>
      <c r="F175" s="224" t="s">
        <v>189</v>
      </c>
      <c r="G175" s="222"/>
      <c r="H175" s="225">
        <v>66.975999999999999</v>
      </c>
      <c r="I175" s="226"/>
      <c r="J175" s="222"/>
      <c r="K175" s="222"/>
      <c r="L175" s="227"/>
      <c r="M175" s="228"/>
      <c r="N175" s="229"/>
      <c r="O175" s="229"/>
      <c r="P175" s="229"/>
      <c r="Q175" s="229"/>
      <c r="R175" s="229"/>
      <c r="S175" s="229"/>
      <c r="T175" s="230"/>
      <c r="AT175" s="231" t="s">
        <v>184</v>
      </c>
      <c r="AU175" s="231" t="s">
        <v>82</v>
      </c>
      <c r="AV175" s="15" t="s">
        <v>178</v>
      </c>
      <c r="AW175" s="15" t="s">
        <v>35</v>
      </c>
      <c r="AX175" s="15" t="s">
        <v>80</v>
      </c>
      <c r="AY175" s="231" t="s">
        <v>171</v>
      </c>
    </row>
    <row r="176" spans="1:65" s="2" customFormat="1" ht="24.2" customHeight="1">
      <c r="A176" s="36"/>
      <c r="B176" s="37"/>
      <c r="C176" s="180" t="s">
        <v>275</v>
      </c>
      <c r="D176" s="180" t="s">
        <v>173</v>
      </c>
      <c r="E176" s="181" t="s">
        <v>288</v>
      </c>
      <c r="F176" s="182" t="s">
        <v>289</v>
      </c>
      <c r="G176" s="183" t="s">
        <v>220</v>
      </c>
      <c r="H176" s="184">
        <v>66.975999999999999</v>
      </c>
      <c r="I176" s="185"/>
      <c r="J176" s="186">
        <f>ROUND(I176*H176,2)</f>
        <v>0</v>
      </c>
      <c r="K176" s="182" t="s">
        <v>177</v>
      </c>
      <c r="L176" s="41"/>
      <c r="M176" s="187" t="s">
        <v>19</v>
      </c>
      <c r="N176" s="188" t="s">
        <v>44</v>
      </c>
      <c r="O176" s="66"/>
      <c r="P176" s="189">
        <f>O176*H176</f>
        <v>0</v>
      </c>
      <c r="Q176" s="189">
        <v>0</v>
      </c>
      <c r="R176" s="189">
        <f>Q176*H176</f>
        <v>0</v>
      </c>
      <c r="S176" s="189">
        <v>0</v>
      </c>
      <c r="T176" s="190">
        <f>S176*H176</f>
        <v>0</v>
      </c>
      <c r="U176" s="36"/>
      <c r="V176" s="36"/>
      <c r="W176" s="36"/>
      <c r="X176" s="36"/>
      <c r="Y176" s="36"/>
      <c r="Z176" s="36"/>
      <c r="AA176" s="36"/>
      <c r="AB176" s="36"/>
      <c r="AC176" s="36"/>
      <c r="AD176" s="36"/>
      <c r="AE176" s="36"/>
      <c r="AR176" s="191" t="s">
        <v>178</v>
      </c>
      <c r="AT176" s="191" t="s">
        <v>173</v>
      </c>
      <c r="AU176" s="191" t="s">
        <v>82</v>
      </c>
      <c r="AY176" s="19" t="s">
        <v>171</v>
      </c>
      <c r="BE176" s="192">
        <f>IF(N176="základní",J176,0)</f>
        <v>0</v>
      </c>
      <c r="BF176" s="192">
        <f>IF(N176="snížená",J176,0)</f>
        <v>0</v>
      </c>
      <c r="BG176" s="192">
        <f>IF(N176="zákl. přenesená",J176,0)</f>
        <v>0</v>
      </c>
      <c r="BH176" s="192">
        <f>IF(N176="sníž. přenesená",J176,0)</f>
        <v>0</v>
      </c>
      <c r="BI176" s="192">
        <f>IF(N176="nulová",J176,0)</f>
        <v>0</v>
      </c>
      <c r="BJ176" s="19" t="s">
        <v>80</v>
      </c>
      <c r="BK176" s="192">
        <f>ROUND(I176*H176,2)</f>
        <v>0</v>
      </c>
      <c r="BL176" s="19" t="s">
        <v>178</v>
      </c>
      <c r="BM176" s="191" t="s">
        <v>1090</v>
      </c>
    </row>
    <row r="177" spans="1:65" s="2" customFormat="1" ht="29.25">
      <c r="A177" s="36"/>
      <c r="B177" s="37"/>
      <c r="C177" s="38"/>
      <c r="D177" s="193" t="s">
        <v>180</v>
      </c>
      <c r="E177" s="38"/>
      <c r="F177" s="194" t="s">
        <v>291</v>
      </c>
      <c r="G177" s="38"/>
      <c r="H177" s="38"/>
      <c r="I177" s="195"/>
      <c r="J177" s="38"/>
      <c r="K177" s="38"/>
      <c r="L177" s="41"/>
      <c r="M177" s="196"/>
      <c r="N177" s="197"/>
      <c r="O177" s="66"/>
      <c r="P177" s="66"/>
      <c r="Q177" s="66"/>
      <c r="R177" s="66"/>
      <c r="S177" s="66"/>
      <c r="T177" s="67"/>
      <c r="U177" s="36"/>
      <c r="V177" s="36"/>
      <c r="W177" s="36"/>
      <c r="X177" s="36"/>
      <c r="Y177" s="36"/>
      <c r="Z177" s="36"/>
      <c r="AA177" s="36"/>
      <c r="AB177" s="36"/>
      <c r="AC177" s="36"/>
      <c r="AD177" s="36"/>
      <c r="AE177" s="36"/>
      <c r="AT177" s="19" t="s">
        <v>180</v>
      </c>
      <c r="AU177" s="19" t="s">
        <v>82</v>
      </c>
    </row>
    <row r="178" spans="1:65" s="2" customFormat="1" ht="11.25">
      <c r="A178" s="36"/>
      <c r="B178" s="37"/>
      <c r="C178" s="38"/>
      <c r="D178" s="198" t="s">
        <v>182</v>
      </c>
      <c r="E178" s="38"/>
      <c r="F178" s="199" t="s">
        <v>292</v>
      </c>
      <c r="G178" s="38"/>
      <c r="H178" s="38"/>
      <c r="I178" s="195"/>
      <c r="J178" s="38"/>
      <c r="K178" s="38"/>
      <c r="L178" s="41"/>
      <c r="M178" s="196"/>
      <c r="N178" s="197"/>
      <c r="O178" s="66"/>
      <c r="P178" s="66"/>
      <c r="Q178" s="66"/>
      <c r="R178" s="66"/>
      <c r="S178" s="66"/>
      <c r="T178" s="67"/>
      <c r="U178" s="36"/>
      <c r="V178" s="36"/>
      <c r="W178" s="36"/>
      <c r="X178" s="36"/>
      <c r="Y178" s="36"/>
      <c r="Z178" s="36"/>
      <c r="AA178" s="36"/>
      <c r="AB178" s="36"/>
      <c r="AC178" s="36"/>
      <c r="AD178" s="36"/>
      <c r="AE178" s="36"/>
      <c r="AT178" s="19" t="s">
        <v>182</v>
      </c>
      <c r="AU178" s="19" t="s">
        <v>82</v>
      </c>
    </row>
    <row r="179" spans="1:65" s="13" customFormat="1" ht="22.5">
      <c r="B179" s="200"/>
      <c r="C179" s="201"/>
      <c r="D179" s="193" t="s">
        <v>184</v>
      </c>
      <c r="E179" s="202" t="s">
        <v>19</v>
      </c>
      <c r="F179" s="203" t="s">
        <v>1091</v>
      </c>
      <c r="G179" s="201"/>
      <c r="H179" s="202" t="s">
        <v>19</v>
      </c>
      <c r="I179" s="204"/>
      <c r="J179" s="201"/>
      <c r="K179" s="201"/>
      <c r="L179" s="205"/>
      <c r="M179" s="206"/>
      <c r="N179" s="207"/>
      <c r="O179" s="207"/>
      <c r="P179" s="207"/>
      <c r="Q179" s="207"/>
      <c r="R179" s="207"/>
      <c r="S179" s="207"/>
      <c r="T179" s="208"/>
      <c r="AT179" s="209" t="s">
        <v>184</v>
      </c>
      <c r="AU179" s="209" t="s">
        <v>82</v>
      </c>
      <c r="AV179" s="13" t="s">
        <v>80</v>
      </c>
      <c r="AW179" s="13" t="s">
        <v>35</v>
      </c>
      <c r="AX179" s="13" t="s">
        <v>73</v>
      </c>
      <c r="AY179" s="209" t="s">
        <v>171</v>
      </c>
    </row>
    <row r="180" spans="1:65" s="14" customFormat="1" ht="11.25">
      <c r="B180" s="210"/>
      <c r="C180" s="211"/>
      <c r="D180" s="193" t="s">
        <v>184</v>
      </c>
      <c r="E180" s="212" t="s">
        <v>19</v>
      </c>
      <c r="F180" s="213" t="s">
        <v>1081</v>
      </c>
      <c r="G180" s="211"/>
      <c r="H180" s="214">
        <v>66.975999999999999</v>
      </c>
      <c r="I180" s="215"/>
      <c r="J180" s="211"/>
      <c r="K180" s="211"/>
      <c r="L180" s="216"/>
      <c r="M180" s="217"/>
      <c r="N180" s="218"/>
      <c r="O180" s="218"/>
      <c r="P180" s="218"/>
      <c r="Q180" s="218"/>
      <c r="R180" s="218"/>
      <c r="S180" s="218"/>
      <c r="T180" s="219"/>
      <c r="AT180" s="220" t="s">
        <v>184</v>
      </c>
      <c r="AU180" s="220" t="s">
        <v>82</v>
      </c>
      <c r="AV180" s="14" t="s">
        <v>82</v>
      </c>
      <c r="AW180" s="14" t="s">
        <v>35</v>
      </c>
      <c r="AX180" s="14" t="s">
        <v>73</v>
      </c>
      <c r="AY180" s="220" t="s">
        <v>171</v>
      </c>
    </row>
    <row r="181" spans="1:65" s="15" customFormat="1" ht="11.25">
      <c r="B181" s="221"/>
      <c r="C181" s="222"/>
      <c r="D181" s="193" t="s">
        <v>184</v>
      </c>
      <c r="E181" s="223" t="s">
        <v>19</v>
      </c>
      <c r="F181" s="224" t="s">
        <v>189</v>
      </c>
      <c r="G181" s="222"/>
      <c r="H181" s="225">
        <v>66.975999999999999</v>
      </c>
      <c r="I181" s="226"/>
      <c r="J181" s="222"/>
      <c r="K181" s="222"/>
      <c r="L181" s="227"/>
      <c r="M181" s="228"/>
      <c r="N181" s="229"/>
      <c r="O181" s="229"/>
      <c r="P181" s="229"/>
      <c r="Q181" s="229"/>
      <c r="R181" s="229"/>
      <c r="S181" s="229"/>
      <c r="T181" s="230"/>
      <c r="AT181" s="231" t="s">
        <v>184</v>
      </c>
      <c r="AU181" s="231" t="s">
        <v>82</v>
      </c>
      <c r="AV181" s="15" t="s">
        <v>178</v>
      </c>
      <c r="AW181" s="15" t="s">
        <v>35</v>
      </c>
      <c r="AX181" s="15" t="s">
        <v>80</v>
      </c>
      <c r="AY181" s="231" t="s">
        <v>171</v>
      </c>
    </row>
    <row r="182" spans="1:65" s="2" customFormat="1" ht="21.75" customHeight="1">
      <c r="A182" s="36"/>
      <c r="B182" s="37"/>
      <c r="C182" s="180" t="s">
        <v>281</v>
      </c>
      <c r="D182" s="180" t="s">
        <v>173</v>
      </c>
      <c r="E182" s="181" t="s">
        <v>294</v>
      </c>
      <c r="F182" s="182" t="s">
        <v>295</v>
      </c>
      <c r="G182" s="183" t="s">
        <v>176</v>
      </c>
      <c r="H182" s="184">
        <v>390</v>
      </c>
      <c r="I182" s="185"/>
      <c r="J182" s="186">
        <f>ROUND(I182*H182,2)</f>
        <v>0</v>
      </c>
      <c r="K182" s="182" t="s">
        <v>177</v>
      </c>
      <c r="L182" s="41"/>
      <c r="M182" s="187" t="s">
        <v>19</v>
      </c>
      <c r="N182" s="188" t="s">
        <v>44</v>
      </c>
      <c r="O182" s="66"/>
      <c r="P182" s="189">
        <f>O182*H182</f>
        <v>0</v>
      </c>
      <c r="Q182" s="189">
        <v>0</v>
      </c>
      <c r="R182" s="189">
        <f>Q182*H182</f>
        <v>0</v>
      </c>
      <c r="S182" s="189">
        <v>0</v>
      </c>
      <c r="T182" s="190">
        <f>S182*H182</f>
        <v>0</v>
      </c>
      <c r="U182" s="36"/>
      <c r="V182" s="36"/>
      <c r="W182" s="36"/>
      <c r="X182" s="36"/>
      <c r="Y182" s="36"/>
      <c r="Z182" s="36"/>
      <c r="AA182" s="36"/>
      <c r="AB182" s="36"/>
      <c r="AC182" s="36"/>
      <c r="AD182" s="36"/>
      <c r="AE182" s="36"/>
      <c r="AR182" s="191" t="s">
        <v>178</v>
      </c>
      <c r="AT182" s="191" t="s">
        <v>173</v>
      </c>
      <c r="AU182" s="191" t="s">
        <v>82</v>
      </c>
      <c r="AY182" s="19" t="s">
        <v>171</v>
      </c>
      <c r="BE182" s="192">
        <f>IF(N182="základní",J182,0)</f>
        <v>0</v>
      </c>
      <c r="BF182" s="192">
        <f>IF(N182="snížená",J182,0)</f>
        <v>0</v>
      </c>
      <c r="BG182" s="192">
        <f>IF(N182="zákl. přenesená",J182,0)</f>
        <v>0</v>
      </c>
      <c r="BH182" s="192">
        <f>IF(N182="sníž. přenesená",J182,0)</f>
        <v>0</v>
      </c>
      <c r="BI182" s="192">
        <f>IF(N182="nulová",J182,0)</f>
        <v>0</v>
      </c>
      <c r="BJ182" s="19" t="s">
        <v>80</v>
      </c>
      <c r="BK182" s="192">
        <f>ROUND(I182*H182,2)</f>
        <v>0</v>
      </c>
      <c r="BL182" s="19" t="s">
        <v>178</v>
      </c>
      <c r="BM182" s="191" t="s">
        <v>1092</v>
      </c>
    </row>
    <row r="183" spans="1:65" s="2" customFormat="1" ht="19.5">
      <c r="A183" s="36"/>
      <c r="B183" s="37"/>
      <c r="C183" s="38"/>
      <c r="D183" s="193" t="s">
        <v>180</v>
      </c>
      <c r="E183" s="38"/>
      <c r="F183" s="194" t="s">
        <v>297</v>
      </c>
      <c r="G183" s="38"/>
      <c r="H183" s="38"/>
      <c r="I183" s="195"/>
      <c r="J183" s="38"/>
      <c r="K183" s="38"/>
      <c r="L183" s="41"/>
      <c r="M183" s="196"/>
      <c r="N183" s="197"/>
      <c r="O183" s="66"/>
      <c r="P183" s="66"/>
      <c r="Q183" s="66"/>
      <c r="R183" s="66"/>
      <c r="S183" s="66"/>
      <c r="T183" s="67"/>
      <c r="U183" s="36"/>
      <c r="V183" s="36"/>
      <c r="W183" s="36"/>
      <c r="X183" s="36"/>
      <c r="Y183" s="36"/>
      <c r="Z183" s="36"/>
      <c r="AA183" s="36"/>
      <c r="AB183" s="36"/>
      <c r="AC183" s="36"/>
      <c r="AD183" s="36"/>
      <c r="AE183" s="36"/>
      <c r="AT183" s="19" t="s">
        <v>180</v>
      </c>
      <c r="AU183" s="19" t="s">
        <v>82</v>
      </c>
    </row>
    <row r="184" spans="1:65" s="2" customFormat="1" ht="11.25">
      <c r="A184" s="36"/>
      <c r="B184" s="37"/>
      <c r="C184" s="38"/>
      <c r="D184" s="198" t="s">
        <v>182</v>
      </c>
      <c r="E184" s="38"/>
      <c r="F184" s="199" t="s">
        <v>298</v>
      </c>
      <c r="G184" s="38"/>
      <c r="H184" s="38"/>
      <c r="I184" s="195"/>
      <c r="J184" s="38"/>
      <c r="K184" s="38"/>
      <c r="L184" s="41"/>
      <c r="M184" s="196"/>
      <c r="N184" s="197"/>
      <c r="O184" s="66"/>
      <c r="P184" s="66"/>
      <c r="Q184" s="66"/>
      <c r="R184" s="66"/>
      <c r="S184" s="66"/>
      <c r="T184" s="67"/>
      <c r="U184" s="36"/>
      <c r="V184" s="36"/>
      <c r="W184" s="36"/>
      <c r="X184" s="36"/>
      <c r="Y184" s="36"/>
      <c r="Z184" s="36"/>
      <c r="AA184" s="36"/>
      <c r="AB184" s="36"/>
      <c r="AC184" s="36"/>
      <c r="AD184" s="36"/>
      <c r="AE184" s="36"/>
      <c r="AT184" s="19" t="s">
        <v>182</v>
      </c>
      <c r="AU184" s="19" t="s">
        <v>82</v>
      </c>
    </row>
    <row r="185" spans="1:65" s="13" customFormat="1" ht="11.25">
      <c r="B185" s="200"/>
      <c r="C185" s="201"/>
      <c r="D185" s="193" t="s">
        <v>184</v>
      </c>
      <c r="E185" s="202" t="s">
        <v>19</v>
      </c>
      <c r="F185" s="203" t="s">
        <v>299</v>
      </c>
      <c r="G185" s="201"/>
      <c r="H185" s="202" t="s">
        <v>19</v>
      </c>
      <c r="I185" s="204"/>
      <c r="J185" s="201"/>
      <c r="K185" s="201"/>
      <c r="L185" s="205"/>
      <c r="M185" s="206"/>
      <c r="N185" s="207"/>
      <c r="O185" s="207"/>
      <c r="P185" s="207"/>
      <c r="Q185" s="207"/>
      <c r="R185" s="207"/>
      <c r="S185" s="207"/>
      <c r="T185" s="208"/>
      <c r="AT185" s="209" t="s">
        <v>184</v>
      </c>
      <c r="AU185" s="209" t="s">
        <v>82</v>
      </c>
      <c r="AV185" s="13" t="s">
        <v>80</v>
      </c>
      <c r="AW185" s="13" t="s">
        <v>35</v>
      </c>
      <c r="AX185" s="13" t="s">
        <v>73</v>
      </c>
      <c r="AY185" s="209" t="s">
        <v>171</v>
      </c>
    </row>
    <row r="186" spans="1:65" s="14" customFormat="1" ht="22.5">
      <c r="B186" s="210"/>
      <c r="C186" s="211"/>
      <c r="D186" s="193" t="s">
        <v>184</v>
      </c>
      <c r="E186" s="212" t="s">
        <v>19</v>
      </c>
      <c r="F186" s="213" t="s">
        <v>1093</v>
      </c>
      <c r="G186" s="211"/>
      <c r="H186" s="214">
        <v>390</v>
      </c>
      <c r="I186" s="215"/>
      <c r="J186" s="211"/>
      <c r="K186" s="211"/>
      <c r="L186" s="216"/>
      <c r="M186" s="217"/>
      <c r="N186" s="218"/>
      <c r="O186" s="218"/>
      <c r="P186" s="218"/>
      <c r="Q186" s="218"/>
      <c r="R186" s="218"/>
      <c r="S186" s="218"/>
      <c r="T186" s="219"/>
      <c r="AT186" s="220" t="s">
        <v>184</v>
      </c>
      <c r="AU186" s="220" t="s">
        <v>82</v>
      </c>
      <c r="AV186" s="14" t="s">
        <v>82</v>
      </c>
      <c r="AW186" s="14" t="s">
        <v>35</v>
      </c>
      <c r="AX186" s="14" t="s">
        <v>73</v>
      </c>
      <c r="AY186" s="220" t="s">
        <v>171</v>
      </c>
    </row>
    <row r="187" spans="1:65" s="15" customFormat="1" ht="11.25">
      <c r="B187" s="221"/>
      <c r="C187" s="222"/>
      <c r="D187" s="193" t="s">
        <v>184</v>
      </c>
      <c r="E187" s="223" t="s">
        <v>19</v>
      </c>
      <c r="F187" s="224" t="s">
        <v>189</v>
      </c>
      <c r="G187" s="222"/>
      <c r="H187" s="225">
        <v>390</v>
      </c>
      <c r="I187" s="226"/>
      <c r="J187" s="222"/>
      <c r="K187" s="222"/>
      <c r="L187" s="227"/>
      <c r="M187" s="228"/>
      <c r="N187" s="229"/>
      <c r="O187" s="229"/>
      <c r="P187" s="229"/>
      <c r="Q187" s="229"/>
      <c r="R187" s="229"/>
      <c r="S187" s="229"/>
      <c r="T187" s="230"/>
      <c r="AT187" s="231" t="s">
        <v>184</v>
      </c>
      <c r="AU187" s="231" t="s">
        <v>82</v>
      </c>
      <c r="AV187" s="15" t="s">
        <v>178</v>
      </c>
      <c r="AW187" s="15" t="s">
        <v>35</v>
      </c>
      <c r="AX187" s="15" t="s">
        <v>80</v>
      </c>
      <c r="AY187" s="231" t="s">
        <v>171</v>
      </c>
    </row>
    <row r="188" spans="1:65" s="2" customFormat="1" ht="24.2" customHeight="1">
      <c r="A188" s="36"/>
      <c r="B188" s="37"/>
      <c r="C188" s="180" t="s">
        <v>287</v>
      </c>
      <c r="D188" s="180" t="s">
        <v>173</v>
      </c>
      <c r="E188" s="181" t="s">
        <v>302</v>
      </c>
      <c r="F188" s="182" t="s">
        <v>303</v>
      </c>
      <c r="G188" s="183" t="s">
        <v>252</v>
      </c>
      <c r="H188" s="184">
        <v>133.952</v>
      </c>
      <c r="I188" s="185"/>
      <c r="J188" s="186">
        <f>ROUND(I188*H188,2)</f>
        <v>0</v>
      </c>
      <c r="K188" s="182" t="s">
        <v>177</v>
      </c>
      <c r="L188" s="41"/>
      <c r="M188" s="187" t="s">
        <v>19</v>
      </c>
      <c r="N188" s="188" t="s">
        <v>44</v>
      </c>
      <c r="O188" s="66"/>
      <c r="P188" s="189">
        <f>O188*H188</f>
        <v>0</v>
      </c>
      <c r="Q188" s="189">
        <v>0</v>
      </c>
      <c r="R188" s="189">
        <f>Q188*H188</f>
        <v>0</v>
      </c>
      <c r="S188" s="189">
        <v>0</v>
      </c>
      <c r="T188" s="190">
        <f>S188*H188</f>
        <v>0</v>
      </c>
      <c r="U188" s="36"/>
      <c r="V188" s="36"/>
      <c r="W188" s="36"/>
      <c r="X188" s="36"/>
      <c r="Y188" s="36"/>
      <c r="Z188" s="36"/>
      <c r="AA188" s="36"/>
      <c r="AB188" s="36"/>
      <c r="AC188" s="36"/>
      <c r="AD188" s="36"/>
      <c r="AE188" s="36"/>
      <c r="AR188" s="191" t="s">
        <v>178</v>
      </c>
      <c r="AT188" s="191" t="s">
        <v>173</v>
      </c>
      <c r="AU188" s="191" t="s">
        <v>82</v>
      </c>
      <c r="AY188" s="19" t="s">
        <v>171</v>
      </c>
      <c r="BE188" s="192">
        <f>IF(N188="základní",J188,0)</f>
        <v>0</v>
      </c>
      <c r="BF188" s="192">
        <f>IF(N188="snížená",J188,0)</f>
        <v>0</v>
      </c>
      <c r="BG188" s="192">
        <f>IF(N188="zákl. přenesená",J188,0)</f>
        <v>0</v>
      </c>
      <c r="BH188" s="192">
        <f>IF(N188="sníž. přenesená",J188,0)</f>
        <v>0</v>
      </c>
      <c r="BI188" s="192">
        <f>IF(N188="nulová",J188,0)</f>
        <v>0</v>
      </c>
      <c r="BJ188" s="19" t="s">
        <v>80</v>
      </c>
      <c r="BK188" s="192">
        <f>ROUND(I188*H188,2)</f>
        <v>0</v>
      </c>
      <c r="BL188" s="19" t="s">
        <v>178</v>
      </c>
      <c r="BM188" s="191" t="s">
        <v>1094</v>
      </c>
    </row>
    <row r="189" spans="1:65" s="2" customFormat="1" ht="29.25">
      <c r="A189" s="36"/>
      <c r="B189" s="37"/>
      <c r="C189" s="38"/>
      <c r="D189" s="193" t="s">
        <v>180</v>
      </c>
      <c r="E189" s="38"/>
      <c r="F189" s="194" t="s">
        <v>305</v>
      </c>
      <c r="G189" s="38"/>
      <c r="H189" s="38"/>
      <c r="I189" s="195"/>
      <c r="J189" s="38"/>
      <c r="K189" s="38"/>
      <c r="L189" s="41"/>
      <c r="M189" s="196"/>
      <c r="N189" s="197"/>
      <c r="O189" s="66"/>
      <c r="P189" s="66"/>
      <c r="Q189" s="66"/>
      <c r="R189" s="66"/>
      <c r="S189" s="66"/>
      <c r="T189" s="67"/>
      <c r="U189" s="36"/>
      <c r="V189" s="36"/>
      <c r="W189" s="36"/>
      <c r="X189" s="36"/>
      <c r="Y189" s="36"/>
      <c r="Z189" s="36"/>
      <c r="AA189" s="36"/>
      <c r="AB189" s="36"/>
      <c r="AC189" s="36"/>
      <c r="AD189" s="36"/>
      <c r="AE189" s="36"/>
      <c r="AT189" s="19" t="s">
        <v>180</v>
      </c>
      <c r="AU189" s="19" t="s">
        <v>82</v>
      </c>
    </row>
    <row r="190" spans="1:65" s="2" customFormat="1" ht="11.25">
      <c r="A190" s="36"/>
      <c r="B190" s="37"/>
      <c r="C190" s="38"/>
      <c r="D190" s="198" t="s">
        <v>182</v>
      </c>
      <c r="E190" s="38"/>
      <c r="F190" s="199" t="s">
        <v>306</v>
      </c>
      <c r="G190" s="38"/>
      <c r="H190" s="38"/>
      <c r="I190" s="195"/>
      <c r="J190" s="38"/>
      <c r="K190" s="38"/>
      <c r="L190" s="41"/>
      <c r="M190" s="196"/>
      <c r="N190" s="197"/>
      <c r="O190" s="66"/>
      <c r="P190" s="66"/>
      <c r="Q190" s="66"/>
      <c r="R190" s="66"/>
      <c r="S190" s="66"/>
      <c r="T190" s="67"/>
      <c r="U190" s="36"/>
      <c r="V190" s="36"/>
      <c r="W190" s="36"/>
      <c r="X190" s="36"/>
      <c r="Y190" s="36"/>
      <c r="Z190" s="36"/>
      <c r="AA190" s="36"/>
      <c r="AB190" s="36"/>
      <c r="AC190" s="36"/>
      <c r="AD190" s="36"/>
      <c r="AE190" s="36"/>
      <c r="AT190" s="19" t="s">
        <v>182</v>
      </c>
      <c r="AU190" s="19" t="s">
        <v>82</v>
      </c>
    </row>
    <row r="191" spans="1:65" s="14" customFormat="1" ht="11.25">
      <c r="B191" s="210"/>
      <c r="C191" s="211"/>
      <c r="D191" s="193" t="s">
        <v>184</v>
      </c>
      <c r="E191" s="212" t="s">
        <v>19</v>
      </c>
      <c r="F191" s="213" t="s">
        <v>1095</v>
      </c>
      <c r="G191" s="211"/>
      <c r="H191" s="214">
        <v>133.952</v>
      </c>
      <c r="I191" s="215"/>
      <c r="J191" s="211"/>
      <c r="K191" s="211"/>
      <c r="L191" s="216"/>
      <c r="M191" s="217"/>
      <c r="N191" s="218"/>
      <c r="O191" s="218"/>
      <c r="P191" s="218"/>
      <c r="Q191" s="218"/>
      <c r="R191" s="218"/>
      <c r="S191" s="218"/>
      <c r="T191" s="219"/>
      <c r="AT191" s="220" t="s">
        <v>184</v>
      </c>
      <c r="AU191" s="220" t="s">
        <v>82</v>
      </c>
      <c r="AV191" s="14" t="s">
        <v>82</v>
      </c>
      <c r="AW191" s="14" t="s">
        <v>35</v>
      </c>
      <c r="AX191" s="14" t="s">
        <v>73</v>
      </c>
      <c r="AY191" s="220" t="s">
        <v>171</v>
      </c>
    </row>
    <row r="192" spans="1:65" s="15" customFormat="1" ht="11.25">
      <c r="B192" s="221"/>
      <c r="C192" s="222"/>
      <c r="D192" s="193" t="s">
        <v>184</v>
      </c>
      <c r="E192" s="223" t="s">
        <v>19</v>
      </c>
      <c r="F192" s="224" t="s">
        <v>189</v>
      </c>
      <c r="G192" s="222"/>
      <c r="H192" s="225">
        <v>133.952</v>
      </c>
      <c r="I192" s="226"/>
      <c r="J192" s="222"/>
      <c r="K192" s="222"/>
      <c r="L192" s="227"/>
      <c r="M192" s="228"/>
      <c r="N192" s="229"/>
      <c r="O192" s="229"/>
      <c r="P192" s="229"/>
      <c r="Q192" s="229"/>
      <c r="R192" s="229"/>
      <c r="S192" s="229"/>
      <c r="T192" s="230"/>
      <c r="AT192" s="231" t="s">
        <v>184</v>
      </c>
      <c r="AU192" s="231" t="s">
        <v>82</v>
      </c>
      <c r="AV192" s="15" t="s">
        <v>178</v>
      </c>
      <c r="AW192" s="15" t="s">
        <v>35</v>
      </c>
      <c r="AX192" s="15" t="s">
        <v>80</v>
      </c>
      <c r="AY192" s="231" t="s">
        <v>171</v>
      </c>
    </row>
    <row r="193" spans="1:65" s="2" customFormat="1" ht="16.5" customHeight="1">
      <c r="A193" s="36"/>
      <c r="B193" s="37"/>
      <c r="C193" s="180" t="s">
        <v>8</v>
      </c>
      <c r="D193" s="180" t="s">
        <v>173</v>
      </c>
      <c r="E193" s="181" t="s">
        <v>309</v>
      </c>
      <c r="F193" s="182" t="s">
        <v>310</v>
      </c>
      <c r="G193" s="183" t="s">
        <v>220</v>
      </c>
      <c r="H193" s="184">
        <v>5.7</v>
      </c>
      <c r="I193" s="185"/>
      <c r="J193" s="186">
        <f>ROUND(I193*H193,2)</f>
        <v>0</v>
      </c>
      <c r="K193" s="182" t="s">
        <v>177</v>
      </c>
      <c r="L193" s="41"/>
      <c r="M193" s="187" t="s">
        <v>19</v>
      </c>
      <c r="N193" s="188" t="s">
        <v>44</v>
      </c>
      <c r="O193" s="66"/>
      <c r="P193" s="189">
        <f>O193*H193</f>
        <v>0</v>
      </c>
      <c r="Q193" s="189">
        <v>0</v>
      </c>
      <c r="R193" s="189">
        <f>Q193*H193</f>
        <v>0</v>
      </c>
      <c r="S193" s="189">
        <v>0</v>
      </c>
      <c r="T193" s="190">
        <f>S193*H193</f>
        <v>0</v>
      </c>
      <c r="U193" s="36"/>
      <c r="V193" s="36"/>
      <c r="W193" s="36"/>
      <c r="X193" s="36"/>
      <c r="Y193" s="36"/>
      <c r="Z193" s="36"/>
      <c r="AA193" s="36"/>
      <c r="AB193" s="36"/>
      <c r="AC193" s="36"/>
      <c r="AD193" s="36"/>
      <c r="AE193" s="36"/>
      <c r="AR193" s="191" t="s">
        <v>178</v>
      </c>
      <c r="AT193" s="191" t="s">
        <v>173</v>
      </c>
      <c r="AU193" s="191" t="s">
        <v>82</v>
      </c>
      <c r="AY193" s="19" t="s">
        <v>171</v>
      </c>
      <c r="BE193" s="192">
        <f>IF(N193="základní",J193,0)</f>
        <v>0</v>
      </c>
      <c r="BF193" s="192">
        <f>IF(N193="snížená",J193,0)</f>
        <v>0</v>
      </c>
      <c r="BG193" s="192">
        <f>IF(N193="zákl. přenesená",J193,0)</f>
        <v>0</v>
      </c>
      <c r="BH193" s="192">
        <f>IF(N193="sníž. přenesená",J193,0)</f>
        <v>0</v>
      </c>
      <c r="BI193" s="192">
        <f>IF(N193="nulová",J193,0)</f>
        <v>0</v>
      </c>
      <c r="BJ193" s="19" t="s">
        <v>80</v>
      </c>
      <c r="BK193" s="192">
        <f>ROUND(I193*H193,2)</f>
        <v>0</v>
      </c>
      <c r="BL193" s="19" t="s">
        <v>178</v>
      </c>
      <c r="BM193" s="191" t="s">
        <v>1096</v>
      </c>
    </row>
    <row r="194" spans="1:65" s="2" customFormat="1" ht="29.25">
      <c r="A194" s="36"/>
      <c r="B194" s="37"/>
      <c r="C194" s="38"/>
      <c r="D194" s="193" t="s">
        <v>180</v>
      </c>
      <c r="E194" s="38"/>
      <c r="F194" s="194" t="s">
        <v>312</v>
      </c>
      <c r="G194" s="38"/>
      <c r="H194" s="38"/>
      <c r="I194" s="195"/>
      <c r="J194" s="38"/>
      <c r="K194" s="38"/>
      <c r="L194" s="41"/>
      <c r="M194" s="196"/>
      <c r="N194" s="197"/>
      <c r="O194" s="66"/>
      <c r="P194" s="66"/>
      <c r="Q194" s="66"/>
      <c r="R194" s="66"/>
      <c r="S194" s="66"/>
      <c r="T194" s="67"/>
      <c r="U194" s="36"/>
      <c r="V194" s="36"/>
      <c r="W194" s="36"/>
      <c r="X194" s="36"/>
      <c r="Y194" s="36"/>
      <c r="Z194" s="36"/>
      <c r="AA194" s="36"/>
      <c r="AB194" s="36"/>
      <c r="AC194" s="36"/>
      <c r="AD194" s="36"/>
      <c r="AE194" s="36"/>
      <c r="AT194" s="19" t="s">
        <v>180</v>
      </c>
      <c r="AU194" s="19" t="s">
        <v>82</v>
      </c>
    </row>
    <row r="195" spans="1:65" s="2" customFormat="1" ht="11.25">
      <c r="A195" s="36"/>
      <c r="B195" s="37"/>
      <c r="C195" s="38"/>
      <c r="D195" s="198" t="s">
        <v>182</v>
      </c>
      <c r="E195" s="38"/>
      <c r="F195" s="199" t="s">
        <v>313</v>
      </c>
      <c r="G195" s="38"/>
      <c r="H195" s="38"/>
      <c r="I195" s="195"/>
      <c r="J195" s="38"/>
      <c r="K195" s="38"/>
      <c r="L195" s="41"/>
      <c r="M195" s="196"/>
      <c r="N195" s="197"/>
      <c r="O195" s="66"/>
      <c r="P195" s="66"/>
      <c r="Q195" s="66"/>
      <c r="R195" s="66"/>
      <c r="S195" s="66"/>
      <c r="T195" s="67"/>
      <c r="U195" s="36"/>
      <c r="V195" s="36"/>
      <c r="W195" s="36"/>
      <c r="X195" s="36"/>
      <c r="Y195" s="36"/>
      <c r="Z195" s="36"/>
      <c r="AA195" s="36"/>
      <c r="AB195" s="36"/>
      <c r="AC195" s="36"/>
      <c r="AD195" s="36"/>
      <c r="AE195" s="36"/>
      <c r="AT195" s="19" t="s">
        <v>182</v>
      </c>
      <c r="AU195" s="19" t="s">
        <v>82</v>
      </c>
    </row>
    <row r="196" spans="1:65" s="13" customFormat="1" ht="11.25">
      <c r="B196" s="200"/>
      <c r="C196" s="201"/>
      <c r="D196" s="193" t="s">
        <v>184</v>
      </c>
      <c r="E196" s="202" t="s">
        <v>19</v>
      </c>
      <c r="F196" s="203" t="s">
        <v>314</v>
      </c>
      <c r="G196" s="201"/>
      <c r="H196" s="202" t="s">
        <v>19</v>
      </c>
      <c r="I196" s="204"/>
      <c r="J196" s="201"/>
      <c r="K196" s="201"/>
      <c r="L196" s="205"/>
      <c r="M196" s="206"/>
      <c r="N196" s="207"/>
      <c r="O196" s="207"/>
      <c r="P196" s="207"/>
      <c r="Q196" s="207"/>
      <c r="R196" s="207"/>
      <c r="S196" s="207"/>
      <c r="T196" s="208"/>
      <c r="AT196" s="209" t="s">
        <v>184</v>
      </c>
      <c r="AU196" s="209" t="s">
        <v>82</v>
      </c>
      <c r="AV196" s="13" t="s">
        <v>80</v>
      </c>
      <c r="AW196" s="13" t="s">
        <v>35</v>
      </c>
      <c r="AX196" s="13" t="s">
        <v>73</v>
      </c>
      <c r="AY196" s="209" t="s">
        <v>171</v>
      </c>
    </row>
    <row r="197" spans="1:65" s="14" customFormat="1" ht="11.25">
      <c r="B197" s="210"/>
      <c r="C197" s="211"/>
      <c r="D197" s="193" t="s">
        <v>184</v>
      </c>
      <c r="E197" s="212" t="s">
        <v>19</v>
      </c>
      <c r="F197" s="213" t="s">
        <v>1097</v>
      </c>
      <c r="G197" s="211"/>
      <c r="H197" s="214">
        <v>5.7</v>
      </c>
      <c r="I197" s="215"/>
      <c r="J197" s="211"/>
      <c r="K197" s="211"/>
      <c r="L197" s="216"/>
      <c r="M197" s="217"/>
      <c r="N197" s="218"/>
      <c r="O197" s="218"/>
      <c r="P197" s="218"/>
      <c r="Q197" s="218"/>
      <c r="R197" s="218"/>
      <c r="S197" s="218"/>
      <c r="T197" s="219"/>
      <c r="AT197" s="220" t="s">
        <v>184</v>
      </c>
      <c r="AU197" s="220" t="s">
        <v>82</v>
      </c>
      <c r="AV197" s="14" t="s">
        <v>82</v>
      </c>
      <c r="AW197" s="14" t="s">
        <v>35</v>
      </c>
      <c r="AX197" s="14" t="s">
        <v>73</v>
      </c>
      <c r="AY197" s="220" t="s">
        <v>171</v>
      </c>
    </row>
    <row r="198" spans="1:65" s="15" customFormat="1" ht="11.25">
      <c r="B198" s="221"/>
      <c r="C198" s="222"/>
      <c r="D198" s="193" t="s">
        <v>184</v>
      </c>
      <c r="E198" s="223" t="s">
        <v>19</v>
      </c>
      <c r="F198" s="224" t="s">
        <v>189</v>
      </c>
      <c r="G198" s="222"/>
      <c r="H198" s="225">
        <v>5.7</v>
      </c>
      <c r="I198" s="226"/>
      <c r="J198" s="222"/>
      <c r="K198" s="222"/>
      <c r="L198" s="227"/>
      <c r="M198" s="228"/>
      <c r="N198" s="229"/>
      <c r="O198" s="229"/>
      <c r="P198" s="229"/>
      <c r="Q198" s="229"/>
      <c r="R198" s="229"/>
      <c r="S198" s="229"/>
      <c r="T198" s="230"/>
      <c r="AT198" s="231" t="s">
        <v>184</v>
      </c>
      <c r="AU198" s="231" t="s">
        <v>82</v>
      </c>
      <c r="AV198" s="15" t="s">
        <v>178</v>
      </c>
      <c r="AW198" s="15" t="s">
        <v>35</v>
      </c>
      <c r="AX198" s="15" t="s">
        <v>80</v>
      </c>
      <c r="AY198" s="231" t="s">
        <v>171</v>
      </c>
    </row>
    <row r="199" spans="1:65" s="2" customFormat="1" ht="24.2" customHeight="1">
      <c r="A199" s="36"/>
      <c r="B199" s="37"/>
      <c r="C199" s="180" t="s">
        <v>301</v>
      </c>
      <c r="D199" s="180" t="s">
        <v>173</v>
      </c>
      <c r="E199" s="181" t="s">
        <v>317</v>
      </c>
      <c r="F199" s="182" t="s">
        <v>318</v>
      </c>
      <c r="G199" s="183" t="s">
        <v>176</v>
      </c>
      <c r="H199" s="184">
        <v>55.5</v>
      </c>
      <c r="I199" s="185"/>
      <c r="J199" s="186">
        <f>ROUND(I199*H199,2)</f>
        <v>0</v>
      </c>
      <c r="K199" s="182" t="s">
        <v>177</v>
      </c>
      <c r="L199" s="41"/>
      <c r="M199" s="187" t="s">
        <v>19</v>
      </c>
      <c r="N199" s="188" t="s">
        <v>44</v>
      </c>
      <c r="O199" s="66"/>
      <c r="P199" s="189">
        <f>O199*H199</f>
        <v>0</v>
      </c>
      <c r="Q199" s="189">
        <v>0</v>
      </c>
      <c r="R199" s="189">
        <f>Q199*H199</f>
        <v>0</v>
      </c>
      <c r="S199" s="189">
        <v>0</v>
      </c>
      <c r="T199" s="190">
        <f>S199*H199</f>
        <v>0</v>
      </c>
      <c r="U199" s="36"/>
      <c r="V199" s="36"/>
      <c r="W199" s="36"/>
      <c r="X199" s="36"/>
      <c r="Y199" s="36"/>
      <c r="Z199" s="36"/>
      <c r="AA199" s="36"/>
      <c r="AB199" s="36"/>
      <c r="AC199" s="36"/>
      <c r="AD199" s="36"/>
      <c r="AE199" s="36"/>
      <c r="AR199" s="191" t="s">
        <v>178</v>
      </c>
      <c r="AT199" s="191" t="s">
        <v>173</v>
      </c>
      <c r="AU199" s="191" t="s">
        <v>82</v>
      </c>
      <c r="AY199" s="19" t="s">
        <v>171</v>
      </c>
      <c r="BE199" s="192">
        <f>IF(N199="základní",J199,0)</f>
        <v>0</v>
      </c>
      <c r="BF199" s="192">
        <f>IF(N199="snížená",J199,0)</f>
        <v>0</v>
      </c>
      <c r="BG199" s="192">
        <f>IF(N199="zákl. přenesená",J199,0)</f>
        <v>0</v>
      </c>
      <c r="BH199" s="192">
        <f>IF(N199="sníž. přenesená",J199,0)</f>
        <v>0</v>
      </c>
      <c r="BI199" s="192">
        <f>IF(N199="nulová",J199,0)</f>
        <v>0</v>
      </c>
      <c r="BJ199" s="19" t="s">
        <v>80</v>
      </c>
      <c r="BK199" s="192">
        <f>ROUND(I199*H199,2)</f>
        <v>0</v>
      </c>
      <c r="BL199" s="19" t="s">
        <v>178</v>
      </c>
      <c r="BM199" s="191" t="s">
        <v>1098</v>
      </c>
    </row>
    <row r="200" spans="1:65" s="2" customFormat="1" ht="19.5">
      <c r="A200" s="36"/>
      <c r="B200" s="37"/>
      <c r="C200" s="38"/>
      <c r="D200" s="193" t="s">
        <v>180</v>
      </c>
      <c r="E200" s="38"/>
      <c r="F200" s="194" t="s">
        <v>320</v>
      </c>
      <c r="G200" s="38"/>
      <c r="H200" s="38"/>
      <c r="I200" s="195"/>
      <c r="J200" s="38"/>
      <c r="K200" s="38"/>
      <c r="L200" s="41"/>
      <c r="M200" s="196"/>
      <c r="N200" s="197"/>
      <c r="O200" s="66"/>
      <c r="P200" s="66"/>
      <c r="Q200" s="66"/>
      <c r="R200" s="66"/>
      <c r="S200" s="66"/>
      <c r="T200" s="67"/>
      <c r="U200" s="36"/>
      <c r="V200" s="36"/>
      <c r="W200" s="36"/>
      <c r="X200" s="36"/>
      <c r="Y200" s="36"/>
      <c r="Z200" s="36"/>
      <c r="AA200" s="36"/>
      <c r="AB200" s="36"/>
      <c r="AC200" s="36"/>
      <c r="AD200" s="36"/>
      <c r="AE200" s="36"/>
      <c r="AT200" s="19" t="s">
        <v>180</v>
      </c>
      <c r="AU200" s="19" t="s">
        <v>82</v>
      </c>
    </row>
    <row r="201" spans="1:65" s="2" customFormat="1" ht="11.25">
      <c r="A201" s="36"/>
      <c r="B201" s="37"/>
      <c r="C201" s="38"/>
      <c r="D201" s="198" t="s">
        <v>182</v>
      </c>
      <c r="E201" s="38"/>
      <c r="F201" s="199" t="s">
        <v>321</v>
      </c>
      <c r="G201" s="38"/>
      <c r="H201" s="38"/>
      <c r="I201" s="195"/>
      <c r="J201" s="38"/>
      <c r="K201" s="38"/>
      <c r="L201" s="41"/>
      <c r="M201" s="196"/>
      <c r="N201" s="197"/>
      <c r="O201" s="66"/>
      <c r="P201" s="66"/>
      <c r="Q201" s="66"/>
      <c r="R201" s="66"/>
      <c r="S201" s="66"/>
      <c r="T201" s="67"/>
      <c r="U201" s="36"/>
      <c r="V201" s="36"/>
      <c r="W201" s="36"/>
      <c r="X201" s="36"/>
      <c r="Y201" s="36"/>
      <c r="Z201" s="36"/>
      <c r="AA201" s="36"/>
      <c r="AB201" s="36"/>
      <c r="AC201" s="36"/>
      <c r="AD201" s="36"/>
      <c r="AE201" s="36"/>
      <c r="AT201" s="19" t="s">
        <v>182</v>
      </c>
      <c r="AU201" s="19" t="s">
        <v>82</v>
      </c>
    </row>
    <row r="202" spans="1:65" s="13" customFormat="1" ht="22.5">
      <c r="B202" s="200"/>
      <c r="C202" s="201"/>
      <c r="D202" s="193" t="s">
        <v>184</v>
      </c>
      <c r="E202" s="202" t="s">
        <v>19</v>
      </c>
      <c r="F202" s="203" t="s">
        <v>322</v>
      </c>
      <c r="G202" s="201"/>
      <c r="H202" s="202" t="s">
        <v>19</v>
      </c>
      <c r="I202" s="204"/>
      <c r="J202" s="201"/>
      <c r="K202" s="201"/>
      <c r="L202" s="205"/>
      <c r="M202" s="206"/>
      <c r="N202" s="207"/>
      <c r="O202" s="207"/>
      <c r="P202" s="207"/>
      <c r="Q202" s="207"/>
      <c r="R202" s="207"/>
      <c r="S202" s="207"/>
      <c r="T202" s="208"/>
      <c r="AT202" s="209" t="s">
        <v>184</v>
      </c>
      <c r="AU202" s="209" t="s">
        <v>82</v>
      </c>
      <c r="AV202" s="13" t="s">
        <v>80</v>
      </c>
      <c r="AW202" s="13" t="s">
        <v>35</v>
      </c>
      <c r="AX202" s="13" t="s">
        <v>73</v>
      </c>
      <c r="AY202" s="209" t="s">
        <v>171</v>
      </c>
    </row>
    <row r="203" spans="1:65" s="13" customFormat="1" ht="11.25">
      <c r="B203" s="200"/>
      <c r="C203" s="201"/>
      <c r="D203" s="193" t="s">
        <v>184</v>
      </c>
      <c r="E203" s="202" t="s">
        <v>19</v>
      </c>
      <c r="F203" s="203" t="s">
        <v>185</v>
      </c>
      <c r="G203" s="201"/>
      <c r="H203" s="202" t="s">
        <v>19</v>
      </c>
      <c r="I203" s="204"/>
      <c r="J203" s="201"/>
      <c r="K203" s="201"/>
      <c r="L203" s="205"/>
      <c r="M203" s="206"/>
      <c r="N203" s="207"/>
      <c r="O203" s="207"/>
      <c r="P203" s="207"/>
      <c r="Q203" s="207"/>
      <c r="R203" s="207"/>
      <c r="S203" s="207"/>
      <c r="T203" s="208"/>
      <c r="AT203" s="209" t="s">
        <v>184</v>
      </c>
      <c r="AU203" s="209" t="s">
        <v>82</v>
      </c>
      <c r="AV203" s="13" t="s">
        <v>80</v>
      </c>
      <c r="AW203" s="13" t="s">
        <v>35</v>
      </c>
      <c r="AX203" s="13" t="s">
        <v>73</v>
      </c>
      <c r="AY203" s="209" t="s">
        <v>171</v>
      </c>
    </row>
    <row r="204" spans="1:65" s="14" customFormat="1" ht="11.25">
      <c r="B204" s="210"/>
      <c r="C204" s="211"/>
      <c r="D204" s="193" t="s">
        <v>184</v>
      </c>
      <c r="E204" s="212" t="s">
        <v>19</v>
      </c>
      <c r="F204" s="213" t="s">
        <v>1099</v>
      </c>
      <c r="G204" s="211"/>
      <c r="H204" s="214">
        <v>30</v>
      </c>
      <c r="I204" s="215"/>
      <c r="J204" s="211"/>
      <c r="K204" s="211"/>
      <c r="L204" s="216"/>
      <c r="M204" s="217"/>
      <c r="N204" s="218"/>
      <c r="O204" s="218"/>
      <c r="P204" s="218"/>
      <c r="Q204" s="218"/>
      <c r="R204" s="218"/>
      <c r="S204" s="218"/>
      <c r="T204" s="219"/>
      <c r="AT204" s="220" t="s">
        <v>184</v>
      </c>
      <c r="AU204" s="220" t="s">
        <v>82</v>
      </c>
      <c r="AV204" s="14" t="s">
        <v>82</v>
      </c>
      <c r="AW204" s="14" t="s">
        <v>35</v>
      </c>
      <c r="AX204" s="14" t="s">
        <v>73</v>
      </c>
      <c r="AY204" s="220" t="s">
        <v>171</v>
      </c>
    </row>
    <row r="205" spans="1:65" s="13" customFormat="1" ht="11.25">
      <c r="B205" s="200"/>
      <c r="C205" s="201"/>
      <c r="D205" s="193" t="s">
        <v>184</v>
      </c>
      <c r="E205" s="202" t="s">
        <v>19</v>
      </c>
      <c r="F205" s="203" t="s">
        <v>187</v>
      </c>
      <c r="G205" s="201"/>
      <c r="H205" s="202" t="s">
        <v>19</v>
      </c>
      <c r="I205" s="204"/>
      <c r="J205" s="201"/>
      <c r="K205" s="201"/>
      <c r="L205" s="205"/>
      <c r="M205" s="206"/>
      <c r="N205" s="207"/>
      <c r="O205" s="207"/>
      <c r="P205" s="207"/>
      <c r="Q205" s="207"/>
      <c r="R205" s="207"/>
      <c r="S205" s="207"/>
      <c r="T205" s="208"/>
      <c r="AT205" s="209" t="s">
        <v>184</v>
      </c>
      <c r="AU205" s="209" t="s">
        <v>82</v>
      </c>
      <c r="AV205" s="13" t="s">
        <v>80</v>
      </c>
      <c r="AW205" s="13" t="s">
        <v>35</v>
      </c>
      <c r="AX205" s="13" t="s">
        <v>73</v>
      </c>
      <c r="AY205" s="209" t="s">
        <v>171</v>
      </c>
    </row>
    <row r="206" spans="1:65" s="14" customFormat="1" ht="11.25">
      <c r="B206" s="210"/>
      <c r="C206" s="211"/>
      <c r="D206" s="193" t="s">
        <v>184</v>
      </c>
      <c r="E206" s="212" t="s">
        <v>19</v>
      </c>
      <c r="F206" s="213" t="s">
        <v>1100</v>
      </c>
      <c r="G206" s="211"/>
      <c r="H206" s="214">
        <v>25.5</v>
      </c>
      <c r="I206" s="215"/>
      <c r="J206" s="211"/>
      <c r="K206" s="211"/>
      <c r="L206" s="216"/>
      <c r="M206" s="217"/>
      <c r="N206" s="218"/>
      <c r="O206" s="218"/>
      <c r="P206" s="218"/>
      <c r="Q206" s="218"/>
      <c r="R206" s="218"/>
      <c r="S206" s="218"/>
      <c r="T206" s="219"/>
      <c r="AT206" s="220" t="s">
        <v>184</v>
      </c>
      <c r="AU206" s="220" t="s">
        <v>82</v>
      </c>
      <c r="AV206" s="14" t="s">
        <v>82</v>
      </c>
      <c r="AW206" s="14" t="s">
        <v>35</v>
      </c>
      <c r="AX206" s="14" t="s">
        <v>73</v>
      </c>
      <c r="AY206" s="220" t="s">
        <v>171</v>
      </c>
    </row>
    <row r="207" spans="1:65" s="15" customFormat="1" ht="11.25">
      <c r="B207" s="221"/>
      <c r="C207" s="222"/>
      <c r="D207" s="193" t="s">
        <v>184</v>
      </c>
      <c r="E207" s="223" t="s">
        <v>19</v>
      </c>
      <c r="F207" s="224" t="s">
        <v>189</v>
      </c>
      <c r="G207" s="222"/>
      <c r="H207" s="225">
        <v>55.5</v>
      </c>
      <c r="I207" s="226"/>
      <c r="J207" s="222"/>
      <c r="K207" s="222"/>
      <c r="L207" s="227"/>
      <c r="M207" s="228"/>
      <c r="N207" s="229"/>
      <c r="O207" s="229"/>
      <c r="P207" s="229"/>
      <c r="Q207" s="229"/>
      <c r="R207" s="229"/>
      <c r="S207" s="229"/>
      <c r="T207" s="230"/>
      <c r="AT207" s="231" t="s">
        <v>184</v>
      </c>
      <c r="AU207" s="231" t="s">
        <v>82</v>
      </c>
      <c r="AV207" s="15" t="s">
        <v>178</v>
      </c>
      <c r="AW207" s="15" t="s">
        <v>35</v>
      </c>
      <c r="AX207" s="15" t="s">
        <v>80</v>
      </c>
      <c r="AY207" s="231" t="s">
        <v>171</v>
      </c>
    </row>
    <row r="208" spans="1:65" s="2" customFormat="1" ht="24.2" customHeight="1">
      <c r="A208" s="36"/>
      <c r="B208" s="37"/>
      <c r="C208" s="180" t="s">
        <v>308</v>
      </c>
      <c r="D208" s="180" t="s">
        <v>173</v>
      </c>
      <c r="E208" s="181" t="s">
        <v>326</v>
      </c>
      <c r="F208" s="182" t="s">
        <v>327</v>
      </c>
      <c r="G208" s="183" t="s">
        <v>176</v>
      </c>
      <c r="H208" s="184">
        <v>55.5</v>
      </c>
      <c r="I208" s="185"/>
      <c r="J208" s="186">
        <f>ROUND(I208*H208,2)</f>
        <v>0</v>
      </c>
      <c r="K208" s="182" t="s">
        <v>177</v>
      </c>
      <c r="L208" s="41"/>
      <c r="M208" s="187" t="s">
        <v>19</v>
      </c>
      <c r="N208" s="188" t="s">
        <v>44</v>
      </c>
      <c r="O208" s="66"/>
      <c r="P208" s="189">
        <f>O208*H208</f>
        <v>0</v>
      </c>
      <c r="Q208" s="189">
        <v>0</v>
      </c>
      <c r="R208" s="189">
        <f>Q208*H208</f>
        <v>0</v>
      </c>
      <c r="S208" s="189">
        <v>0</v>
      </c>
      <c r="T208" s="190">
        <f>S208*H208</f>
        <v>0</v>
      </c>
      <c r="U208" s="36"/>
      <c r="V208" s="36"/>
      <c r="W208" s="36"/>
      <c r="X208" s="36"/>
      <c r="Y208" s="36"/>
      <c r="Z208" s="36"/>
      <c r="AA208" s="36"/>
      <c r="AB208" s="36"/>
      <c r="AC208" s="36"/>
      <c r="AD208" s="36"/>
      <c r="AE208" s="36"/>
      <c r="AR208" s="191" t="s">
        <v>178</v>
      </c>
      <c r="AT208" s="191" t="s">
        <v>173</v>
      </c>
      <c r="AU208" s="191" t="s">
        <v>82</v>
      </c>
      <c r="AY208" s="19" t="s">
        <v>171</v>
      </c>
      <c r="BE208" s="192">
        <f>IF(N208="základní",J208,0)</f>
        <v>0</v>
      </c>
      <c r="BF208" s="192">
        <f>IF(N208="snížená",J208,0)</f>
        <v>0</v>
      </c>
      <c r="BG208" s="192">
        <f>IF(N208="zákl. přenesená",J208,0)</f>
        <v>0</v>
      </c>
      <c r="BH208" s="192">
        <f>IF(N208="sníž. přenesená",J208,0)</f>
        <v>0</v>
      </c>
      <c r="BI208" s="192">
        <f>IF(N208="nulová",J208,0)</f>
        <v>0</v>
      </c>
      <c r="BJ208" s="19" t="s">
        <v>80</v>
      </c>
      <c r="BK208" s="192">
        <f>ROUND(I208*H208,2)</f>
        <v>0</v>
      </c>
      <c r="BL208" s="19" t="s">
        <v>178</v>
      </c>
      <c r="BM208" s="191" t="s">
        <v>1101</v>
      </c>
    </row>
    <row r="209" spans="1:65" s="2" customFormat="1" ht="19.5">
      <c r="A209" s="36"/>
      <c r="B209" s="37"/>
      <c r="C209" s="38"/>
      <c r="D209" s="193" t="s">
        <v>180</v>
      </c>
      <c r="E209" s="38"/>
      <c r="F209" s="194" t="s">
        <v>329</v>
      </c>
      <c r="G209" s="38"/>
      <c r="H209" s="38"/>
      <c r="I209" s="195"/>
      <c r="J209" s="38"/>
      <c r="K209" s="38"/>
      <c r="L209" s="41"/>
      <c r="M209" s="196"/>
      <c r="N209" s="197"/>
      <c r="O209" s="66"/>
      <c r="P209" s="66"/>
      <c r="Q209" s="66"/>
      <c r="R209" s="66"/>
      <c r="S209" s="66"/>
      <c r="T209" s="67"/>
      <c r="U209" s="36"/>
      <c r="V209" s="36"/>
      <c r="W209" s="36"/>
      <c r="X209" s="36"/>
      <c r="Y209" s="36"/>
      <c r="Z209" s="36"/>
      <c r="AA209" s="36"/>
      <c r="AB209" s="36"/>
      <c r="AC209" s="36"/>
      <c r="AD209" s="36"/>
      <c r="AE209" s="36"/>
      <c r="AT209" s="19" t="s">
        <v>180</v>
      </c>
      <c r="AU209" s="19" t="s">
        <v>82</v>
      </c>
    </row>
    <row r="210" spans="1:65" s="2" customFormat="1" ht="11.25">
      <c r="A210" s="36"/>
      <c r="B210" s="37"/>
      <c r="C210" s="38"/>
      <c r="D210" s="198" t="s">
        <v>182</v>
      </c>
      <c r="E210" s="38"/>
      <c r="F210" s="199" t="s">
        <v>330</v>
      </c>
      <c r="G210" s="38"/>
      <c r="H210" s="38"/>
      <c r="I210" s="195"/>
      <c r="J210" s="38"/>
      <c r="K210" s="38"/>
      <c r="L210" s="41"/>
      <c r="M210" s="196"/>
      <c r="N210" s="197"/>
      <c r="O210" s="66"/>
      <c r="P210" s="66"/>
      <c r="Q210" s="66"/>
      <c r="R210" s="66"/>
      <c r="S210" s="66"/>
      <c r="T210" s="67"/>
      <c r="U210" s="36"/>
      <c r="V210" s="36"/>
      <c r="W210" s="36"/>
      <c r="X210" s="36"/>
      <c r="Y210" s="36"/>
      <c r="Z210" s="36"/>
      <c r="AA210" s="36"/>
      <c r="AB210" s="36"/>
      <c r="AC210" s="36"/>
      <c r="AD210" s="36"/>
      <c r="AE210" s="36"/>
      <c r="AT210" s="19" t="s">
        <v>182</v>
      </c>
      <c r="AU210" s="19" t="s">
        <v>82</v>
      </c>
    </row>
    <row r="211" spans="1:65" s="13" customFormat="1" ht="11.25">
      <c r="B211" s="200"/>
      <c r="C211" s="201"/>
      <c r="D211" s="193" t="s">
        <v>184</v>
      </c>
      <c r="E211" s="202" t="s">
        <v>19</v>
      </c>
      <c r="F211" s="203" t="s">
        <v>185</v>
      </c>
      <c r="G211" s="201"/>
      <c r="H211" s="202" t="s">
        <v>19</v>
      </c>
      <c r="I211" s="204"/>
      <c r="J211" s="201"/>
      <c r="K211" s="201"/>
      <c r="L211" s="205"/>
      <c r="M211" s="206"/>
      <c r="N211" s="207"/>
      <c r="O211" s="207"/>
      <c r="P211" s="207"/>
      <c r="Q211" s="207"/>
      <c r="R211" s="207"/>
      <c r="S211" s="207"/>
      <c r="T211" s="208"/>
      <c r="AT211" s="209" t="s">
        <v>184</v>
      </c>
      <c r="AU211" s="209" t="s">
        <v>82</v>
      </c>
      <c r="AV211" s="13" t="s">
        <v>80</v>
      </c>
      <c r="AW211" s="13" t="s">
        <v>35</v>
      </c>
      <c r="AX211" s="13" t="s">
        <v>73</v>
      </c>
      <c r="AY211" s="209" t="s">
        <v>171</v>
      </c>
    </row>
    <row r="212" spans="1:65" s="14" customFormat="1" ht="11.25">
      <c r="B212" s="210"/>
      <c r="C212" s="211"/>
      <c r="D212" s="193" t="s">
        <v>184</v>
      </c>
      <c r="E212" s="212" t="s">
        <v>19</v>
      </c>
      <c r="F212" s="213" t="s">
        <v>1099</v>
      </c>
      <c r="G212" s="211"/>
      <c r="H212" s="214">
        <v>30</v>
      </c>
      <c r="I212" s="215"/>
      <c r="J212" s="211"/>
      <c r="K212" s="211"/>
      <c r="L212" s="216"/>
      <c r="M212" s="217"/>
      <c r="N212" s="218"/>
      <c r="O212" s="218"/>
      <c r="P212" s="218"/>
      <c r="Q212" s="218"/>
      <c r="R212" s="218"/>
      <c r="S212" s="218"/>
      <c r="T212" s="219"/>
      <c r="AT212" s="220" t="s">
        <v>184</v>
      </c>
      <c r="AU212" s="220" t="s">
        <v>82</v>
      </c>
      <c r="AV212" s="14" t="s">
        <v>82</v>
      </c>
      <c r="AW212" s="14" t="s">
        <v>35</v>
      </c>
      <c r="AX212" s="14" t="s">
        <v>73</v>
      </c>
      <c r="AY212" s="220" t="s">
        <v>171</v>
      </c>
    </row>
    <row r="213" spans="1:65" s="13" customFormat="1" ht="11.25">
      <c r="B213" s="200"/>
      <c r="C213" s="201"/>
      <c r="D213" s="193" t="s">
        <v>184</v>
      </c>
      <c r="E213" s="202" t="s">
        <v>19</v>
      </c>
      <c r="F213" s="203" t="s">
        <v>187</v>
      </c>
      <c r="G213" s="201"/>
      <c r="H213" s="202" t="s">
        <v>19</v>
      </c>
      <c r="I213" s="204"/>
      <c r="J213" s="201"/>
      <c r="K213" s="201"/>
      <c r="L213" s="205"/>
      <c r="M213" s="206"/>
      <c r="N213" s="207"/>
      <c r="O213" s="207"/>
      <c r="P213" s="207"/>
      <c r="Q213" s="207"/>
      <c r="R213" s="207"/>
      <c r="S213" s="207"/>
      <c r="T213" s="208"/>
      <c r="AT213" s="209" t="s">
        <v>184</v>
      </c>
      <c r="AU213" s="209" t="s">
        <v>82</v>
      </c>
      <c r="AV213" s="13" t="s">
        <v>80</v>
      </c>
      <c r="AW213" s="13" t="s">
        <v>35</v>
      </c>
      <c r="AX213" s="13" t="s">
        <v>73</v>
      </c>
      <c r="AY213" s="209" t="s">
        <v>171</v>
      </c>
    </row>
    <row r="214" spans="1:65" s="14" customFormat="1" ht="11.25">
      <c r="B214" s="210"/>
      <c r="C214" s="211"/>
      <c r="D214" s="193" t="s">
        <v>184</v>
      </c>
      <c r="E214" s="212" t="s">
        <v>19</v>
      </c>
      <c r="F214" s="213" t="s">
        <v>1100</v>
      </c>
      <c r="G214" s="211"/>
      <c r="H214" s="214">
        <v>25.5</v>
      </c>
      <c r="I214" s="215"/>
      <c r="J214" s="211"/>
      <c r="K214" s="211"/>
      <c r="L214" s="216"/>
      <c r="M214" s="217"/>
      <c r="N214" s="218"/>
      <c r="O214" s="218"/>
      <c r="P214" s="218"/>
      <c r="Q214" s="218"/>
      <c r="R214" s="218"/>
      <c r="S214" s="218"/>
      <c r="T214" s="219"/>
      <c r="AT214" s="220" t="s">
        <v>184</v>
      </c>
      <c r="AU214" s="220" t="s">
        <v>82</v>
      </c>
      <c r="AV214" s="14" t="s">
        <v>82</v>
      </c>
      <c r="AW214" s="14" t="s">
        <v>35</v>
      </c>
      <c r="AX214" s="14" t="s">
        <v>73</v>
      </c>
      <c r="AY214" s="220" t="s">
        <v>171</v>
      </c>
    </row>
    <row r="215" spans="1:65" s="15" customFormat="1" ht="11.25">
      <c r="B215" s="221"/>
      <c r="C215" s="222"/>
      <c r="D215" s="193" t="s">
        <v>184</v>
      </c>
      <c r="E215" s="223" t="s">
        <v>19</v>
      </c>
      <c r="F215" s="224" t="s">
        <v>189</v>
      </c>
      <c r="G215" s="222"/>
      <c r="H215" s="225">
        <v>55.5</v>
      </c>
      <c r="I215" s="226"/>
      <c r="J215" s="222"/>
      <c r="K215" s="222"/>
      <c r="L215" s="227"/>
      <c r="M215" s="228"/>
      <c r="N215" s="229"/>
      <c r="O215" s="229"/>
      <c r="P215" s="229"/>
      <c r="Q215" s="229"/>
      <c r="R215" s="229"/>
      <c r="S215" s="229"/>
      <c r="T215" s="230"/>
      <c r="AT215" s="231" t="s">
        <v>184</v>
      </c>
      <c r="AU215" s="231" t="s">
        <v>82</v>
      </c>
      <c r="AV215" s="15" t="s">
        <v>178</v>
      </c>
      <c r="AW215" s="15" t="s">
        <v>35</v>
      </c>
      <c r="AX215" s="15" t="s">
        <v>80</v>
      </c>
      <c r="AY215" s="231" t="s">
        <v>171</v>
      </c>
    </row>
    <row r="216" spans="1:65" s="2" customFormat="1" ht="16.5" customHeight="1">
      <c r="A216" s="36"/>
      <c r="B216" s="37"/>
      <c r="C216" s="232" t="s">
        <v>316</v>
      </c>
      <c r="D216" s="232" t="s">
        <v>335</v>
      </c>
      <c r="E216" s="233" t="s">
        <v>336</v>
      </c>
      <c r="F216" s="234" t="s">
        <v>337</v>
      </c>
      <c r="G216" s="235" t="s">
        <v>338</v>
      </c>
      <c r="H216" s="236">
        <v>1.1100000000000001</v>
      </c>
      <c r="I216" s="237"/>
      <c r="J216" s="238">
        <f>ROUND(I216*H216,2)</f>
        <v>0</v>
      </c>
      <c r="K216" s="234" t="s">
        <v>177</v>
      </c>
      <c r="L216" s="239"/>
      <c r="M216" s="240" t="s">
        <v>19</v>
      </c>
      <c r="N216" s="241" t="s">
        <v>44</v>
      </c>
      <c r="O216" s="66"/>
      <c r="P216" s="189">
        <f>O216*H216</f>
        <v>0</v>
      </c>
      <c r="Q216" s="189">
        <v>1E-3</v>
      </c>
      <c r="R216" s="189">
        <f>Q216*H216</f>
        <v>1.1100000000000001E-3</v>
      </c>
      <c r="S216" s="189">
        <v>0</v>
      </c>
      <c r="T216" s="190">
        <f>S216*H216</f>
        <v>0</v>
      </c>
      <c r="U216" s="36"/>
      <c r="V216" s="36"/>
      <c r="W216" s="36"/>
      <c r="X216" s="36"/>
      <c r="Y216" s="36"/>
      <c r="Z216" s="36"/>
      <c r="AA216" s="36"/>
      <c r="AB216" s="36"/>
      <c r="AC216" s="36"/>
      <c r="AD216" s="36"/>
      <c r="AE216" s="36"/>
      <c r="AR216" s="191" t="s">
        <v>242</v>
      </c>
      <c r="AT216" s="191" t="s">
        <v>335</v>
      </c>
      <c r="AU216" s="191" t="s">
        <v>82</v>
      </c>
      <c r="AY216" s="19" t="s">
        <v>171</v>
      </c>
      <c r="BE216" s="192">
        <f>IF(N216="základní",J216,0)</f>
        <v>0</v>
      </c>
      <c r="BF216" s="192">
        <f>IF(N216="snížená",J216,0)</f>
        <v>0</v>
      </c>
      <c r="BG216" s="192">
        <f>IF(N216="zákl. přenesená",J216,0)</f>
        <v>0</v>
      </c>
      <c r="BH216" s="192">
        <f>IF(N216="sníž. přenesená",J216,0)</f>
        <v>0</v>
      </c>
      <c r="BI216" s="192">
        <f>IF(N216="nulová",J216,0)</f>
        <v>0</v>
      </c>
      <c r="BJ216" s="19" t="s">
        <v>80</v>
      </c>
      <c r="BK216" s="192">
        <f>ROUND(I216*H216,2)</f>
        <v>0</v>
      </c>
      <c r="BL216" s="19" t="s">
        <v>178</v>
      </c>
      <c r="BM216" s="191" t="s">
        <v>1102</v>
      </c>
    </row>
    <row r="217" spans="1:65" s="2" customFormat="1" ht="11.25">
      <c r="A217" s="36"/>
      <c r="B217" s="37"/>
      <c r="C217" s="38"/>
      <c r="D217" s="193" t="s">
        <v>180</v>
      </c>
      <c r="E217" s="38"/>
      <c r="F217" s="194" t="s">
        <v>337</v>
      </c>
      <c r="G217" s="38"/>
      <c r="H217" s="38"/>
      <c r="I217" s="195"/>
      <c r="J217" s="38"/>
      <c r="K217" s="38"/>
      <c r="L217" s="41"/>
      <c r="M217" s="196"/>
      <c r="N217" s="197"/>
      <c r="O217" s="66"/>
      <c r="P217" s="66"/>
      <c r="Q217" s="66"/>
      <c r="R217" s="66"/>
      <c r="S217" s="66"/>
      <c r="T217" s="67"/>
      <c r="U217" s="36"/>
      <c r="V217" s="36"/>
      <c r="W217" s="36"/>
      <c r="X217" s="36"/>
      <c r="Y217" s="36"/>
      <c r="Z217" s="36"/>
      <c r="AA217" s="36"/>
      <c r="AB217" s="36"/>
      <c r="AC217" s="36"/>
      <c r="AD217" s="36"/>
      <c r="AE217" s="36"/>
      <c r="AT217" s="19" t="s">
        <v>180</v>
      </c>
      <c r="AU217" s="19" t="s">
        <v>82</v>
      </c>
    </row>
    <row r="218" spans="1:65" s="14" customFormat="1" ht="11.25">
      <c r="B218" s="210"/>
      <c r="C218" s="211"/>
      <c r="D218" s="193" t="s">
        <v>184</v>
      </c>
      <c r="E218" s="212" t="s">
        <v>19</v>
      </c>
      <c r="F218" s="213" t="s">
        <v>1103</v>
      </c>
      <c r="G218" s="211"/>
      <c r="H218" s="214">
        <v>1.1100000000000001</v>
      </c>
      <c r="I218" s="215"/>
      <c r="J218" s="211"/>
      <c r="K218" s="211"/>
      <c r="L218" s="216"/>
      <c r="M218" s="217"/>
      <c r="N218" s="218"/>
      <c r="O218" s="218"/>
      <c r="P218" s="218"/>
      <c r="Q218" s="218"/>
      <c r="R218" s="218"/>
      <c r="S218" s="218"/>
      <c r="T218" s="219"/>
      <c r="AT218" s="220" t="s">
        <v>184</v>
      </c>
      <c r="AU218" s="220" t="s">
        <v>82</v>
      </c>
      <c r="AV218" s="14" t="s">
        <v>82</v>
      </c>
      <c r="AW218" s="14" t="s">
        <v>35</v>
      </c>
      <c r="AX218" s="14" t="s">
        <v>73</v>
      </c>
      <c r="AY218" s="220" t="s">
        <v>171</v>
      </c>
    </row>
    <row r="219" spans="1:65" s="15" customFormat="1" ht="11.25">
      <c r="B219" s="221"/>
      <c r="C219" s="222"/>
      <c r="D219" s="193" t="s">
        <v>184</v>
      </c>
      <c r="E219" s="223" t="s">
        <v>19</v>
      </c>
      <c r="F219" s="224" t="s">
        <v>189</v>
      </c>
      <c r="G219" s="222"/>
      <c r="H219" s="225">
        <v>1.1100000000000001</v>
      </c>
      <c r="I219" s="226"/>
      <c r="J219" s="222"/>
      <c r="K219" s="222"/>
      <c r="L219" s="227"/>
      <c r="M219" s="228"/>
      <c r="N219" s="229"/>
      <c r="O219" s="229"/>
      <c r="P219" s="229"/>
      <c r="Q219" s="229"/>
      <c r="R219" s="229"/>
      <c r="S219" s="229"/>
      <c r="T219" s="230"/>
      <c r="AT219" s="231" t="s">
        <v>184</v>
      </c>
      <c r="AU219" s="231" t="s">
        <v>82</v>
      </c>
      <c r="AV219" s="15" t="s">
        <v>178</v>
      </c>
      <c r="AW219" s="15" t="s">
        <v>35</v>
      </c>
      <c r="AX219" s="15" t="s">
        <v>80</v>
      </c>
      <c r="AY219" s="231" t="s">
        <v>171</v>
      </c>
    </row>
    <row r="220" spans="1:65" s="2" customFormat="1" ht="24.2" customHeight="1">
      <c r="A220" s="36"/>
      <c r="B220" s="37"/>
      <c r="C220" s="180" t="s">
        <v>325</v>
      </c>
      <c r="D220" s="180" t="s">
        <v>173</v>
      </c>
      <c r="E220" s="181" t="s">
        <v>341</v>
      </c>
      <c r="F220" s="182" t="s">
        <v>342</v>
      </c>
      <c r="G220" s="183" t="s">
        <v>176</v>
      </c>
      <c r="H220" s="184">
        <v>28.05</v>
      </c>
      <c r="I220" s="185"/>
      <c r="J220" s="186">
        <f>ROUND(I220*H220,2)</f>
        <v>0</v>
      </c>
      <c r="K220" s="182" t="s">
        <v>177</v>
      </c>
      <c r="L220" s="41"/>
      <c r="M220" s="187" t="s">
        <v>19</v>
      </c>
      <c r="N220" s="188" t="s">
        <v>44</v>
      </c>
      <c r="O220" s="66"/>
      <c r="P220" s="189">
        <f>O220*H220</f>
        <v>0</v>
      </c>
      <c r="Q220" s="189">
        <v>0</v>
      </c>
      <c r="R220" s="189">
        <f>Q220*H220</f>
        <v>0</v>
      </c>
      <c r="S220" s="189">
        <v>0</v>
      </c>
      <c r="T220" s="190">
        <f>S220*H220</f>
        <v>0</v>
      </c>
      <c r="U220" s="36"/>
      <c r="V220" s="36"/>
      <c r="W220" s="36"/>
      <c r="X220" s="36"/>
      <c r="Y220" s="36"/>
      <c r="Z220" s="36"/>
      <c r="AA220" s="36"/>
      <c r="AB220" s="36"/>
      <c r="AC220" s="36"/>
      <c r="AD220" s="36"/>
      <c r="AE220" s="36"/>
      <c r="AR220" s="191" t="s">
        <v>178</v>
      </c>
      <c r="AT220" s="191" t="s">
        <v>173</v>
      </c>
      <c r="AU220" s="191" t="s">
        <v>82</v>
      </c>
      <c r="AY220" s="19" t="s">
        <v>171</v>
      </c>
      <c r="BE220" s="192">
        <f>IF(N220="základní",J220,0)</f>
        <v>0</v>
      </c>
      <c r="BF220" s="192">
        <f>IF(N220="snížená",J220,0)</f>
        <v>0</v>
      </c>
      <c r="BG220" s="192">
        <f>IF(N220="zákl. přenesená",J220,0)</f>
        <v>0</v>
      </c>
      <c r="BH220" s="192">
        <f>IF(N220="sníž. přenesená",J220,0)</f>
        <v>0</v>
      </c>
      <c r="BI220" s="192">
        <f>IF(N220="nulová",J220,0)</f>
        <v>0</v>
      </c>
      <c r="BJ220" s="19" t="s">
        <v>80</v>
      </c>
      <c r="BK220" s="192">
        <f>ROUND(I220*H220,2)</f>
        <v>0</v>
      </c>
      <c r="BL220" s="19" t="s">
        <v>178</v>
      </c>
      <c r="BM220" s="191" t="s">
        <v>1104</v>
      </c>
    </row>
    <row r="221" spans="1:65" s="2" customFormat="1" ht="19.5">
      <c r="A221" s="36"/>
      <c r="B221" s="37"/>
      <c r="C221" s="38"/>
      <c r="D221" s="193" t="s">
        <v>180</v>
      </c>
      <c r="E221" s="38"/>
      <c r="F221" s="194" t="s">
        <v>344</v>
      </c>
      <c r="G221" s="38"/>
      <c r="H221" s="38"/>
      <c r="I221" s="195"/>
      <c r="J221" s="38"/>
      <c r="K221" s="38"/>
      <c r="L221" s="41"/>
      <c r="M221" s="196"/>
      <c r="N221" s="197"/>
      <c r="O221" s="66"/>
      <c r="P221" s="66"/>
      <c r="Q221" s="66"/>
      <c r="R221" s="66"/>
      <c r="S221" s="66"/>
      <c r="T221" s="67"/>
      <c r="U221" s="36"/>
      <c r="V221" s="36"/>
      <c r="W221" s="36"/>
      <c r="X221" s="36"/>
      <c r="Y221" s="36"/>
      <c r="Z221" s="36"/>
      <c r="AA221" s="36"/>
      <c r="AB221" s="36"/>
      <c r="AC221" s="36"/>
      <c r="AD221" s="36"/>
      <c r="AE221" s="36"/>
      <c r="AT221" s="19" t="s">
        <v>180</v>
      </c>
      <c r="AU221" s="19" t="s">
        <v>82</v>
      </c>
    </row>
    <row r="222" spans="1:65" s="2" customFormat="1" ht="11.25">
      <c r="A222" s="36"/>
      <c r="B222" s="37"/>
      <c r="C222" s="38"/>
      <c r="D222" s="198" t="s">
        <v>182</v>
      </c>
      <c r="E222" s="38"/>
      <c r="F222" s="199" t="s">
        <v>345</v>
      </c>
      <c r="G222" s="38"/>
      <c r="H222" s="38"/>
      <c r="I222" s="195"/>
      <c r="J222" s="38"/>
      <c r="K222" s="38"/>
      <c r="L222" s="41"/>
      <c r="M222" s="196"/>
      <c r="N222" s="197"/>
      <c r="O222" s="66"/>
      <c r="P222" s="66"/>
      <c r="Q222" s="66"/>
      <c r="R222" s="66"/>
      <c r="S222" s="66"/>
      <c r="T222" s="67"/>
      <c r="U222" s="36"/>
      <c r="V222" s="36"/>
      <c r="W222" s="36"/>
      <c r="X222" s="36"/>
      <c r="Y222" s="36"/>
      <c r="Z222" s="36"/>
      <c r="AA222" s="36"/>
      <c r="AB222" s="36"/>
      <c r="AC222" s="36"/>
      <c r="AD222" s="36"/>
      <c r="AE222" s="36"/>
      <c r="AT222" s="19" t="s">
        <v>182</v>
      </c>
      <c r="AU222" s="19" t="s">
        <v>82</v>
      </c>
    </row>
    <row r="223" spans="1:65" s="13" customFormat="1" ht="11.25">
      <c r="B223" s="200"/>
      <c r="C223" s="201"/>
      <c r="D223" s="193" t="s">
        <v>184</v>
      </c>
      <c r="E223" s="202" t="s">
        <v>19</v>
      </c>
      <c r="F223" s="203" t="s">
        <v>346</v>
      </c>
      <c r="G223" s="201"/>
      <c r="H223" s="202" t="s">
        <v>19</v>
      </c>
      <c r="I223" s="204"/>
      <c r="J223" s="201"/>
      <c r="K223" s="201"/>
      <c r="L223" s="205"/>
      <c r="M223" s="206"/>
      <c r="N223" s="207"/>
      <c r="O223" s="207"/>
      <c r="P223" s="207"/>
      <c r="Q223" s="207"/>
      <c r="R223" s="207"/>
      <c r="S223" s="207"/>
      <c r="T223" s="208"/>
      <c r="AT223" s="209" t="s">
        <v>184</v>
      </c>
      <c r="AU223" s="209" t="s">
        <v>82</v>
      </c>
      <c r="AV223" s="13" t="s">
        <v>80</v>
      </c>
      <c r="AW223" s="13" t="s">
        <v>35</v>
      </c>
      <c r="AX223" s="13" t="s">
        <v>73</v>
      </c>
      <c r="AY223" s="209" t="s">
        <v>171</v>
      </c>
    </row>
    <row r="224" spans="1:65" s="13" customFormat="1" ht="11.25">
      <c r="B224" s="200"/>
      <c r="C224" s="201"/>
      <c r="D224" s="193" t="s">
        <v>184</v>
      </c>
      <c r="E224" s="202" t="s">
        <v>19</v>
      </c>
      <c r="F224" s="203" t="s">
        <v>347</v>
      </c>
      <c r="G224" s="201"/>
      <c r="H224" s="202" t="s">
        <v>19</v>
      </c>
      <c r="I224" s="204"/>
      <c r="J224" s="201"/>
      <c r="K224" s="201"/>
      <c r="L224" s="205"/>
      <c r="M224" s="206"/>
      <c r="N224" s="207"/>
      <c r="O224" s="207"/>
      <c r="P224" s="207"/>
      <c r="Q224" s="207"/>
      <c r="R224" s="207"/>
      <c r="S224" s="207"/>
      <c r="T224" s="208"/>
      <c r="AT224" s="209" t="s">
        <v>184</v>
      </c>
      <c r="AU224" s="209" t="s">
        <v>82</v>
      </c>
      <c r="AV224" s="13" t="s">
        <v>80</v>
      </c>
      <c r="AW224" s="13" t="s">
        <v>35</v>
      </c>
      <c r="AX224" s="13" t="s">
        <v>73</v>
      </c>
      <c r="AY224" s="209" t="s">
        <v>171</v>
      </c>
    </row>
    <row r="225" spans="1:65" s="14" customFormat="1" ht="11.25">
      <c r="B225" s="210"/>
      <c r="C225" s="211"/>
      <c r="D225" s="193" t="s">
        <v>184</v>
      </c>
      <c r="E225" s="212" t="s">
        <v>19</v>
      </c>
      <c r="F225" s="213" t="s">
        <v>1105</v>
      </c>
      <c r="G225" s="211"/>
      <c r="H225" s="214">
        <v>17.55</v>
      </c>
      <c r="I225" s="215"/>
      <c r="J225" s="211"/>
      <c r="K225" s="211"/>
      <c r="L225" s="216"/>
      <c r="M225" s="217"/>
      <c r="N225" s="218"/>
      <c r="O225" s="218"/>
      <c r="P225" s="218"/>
      <c r="Q225" s="218"/>
      <c r="R225" s="218"/>
      <c r="S225" s="218"/>
      <c r="T225" s="219"/>
      <c r="AT225" s="220" t="s">
        <v>184</v>
      </c>
      <c r="AU225" s="220" t="s">
        <v>82</v>
      </c>
      <c r="AV225" s="14" t="s">
        <v>82</v>
      </c>
      <c r="AW225" s="14" t="s">
        <v>35</v>
      </c>
      <c r="AX225" s="14" t="s">
        <v>73</v>
      </c>
      <c r="AY225" s="220" t="s">
        <v>171</v>
      </c>
    </row>
    <row r="226" spans="1:65" s="13" customFormat="1" ht="11.25">
      <c r="B226" s="200"/>
      <c r="C226" s="201"/>
      <c r="D226" s="193" t="s">
        <v>184</v>
      </c>
      <c r="E226" s="202" t="s">
        <v>19</v>
      </c>
      <c r="F226" s="203" t="s">
        <v>185</v>
      </c>
      <c r="G226" s="201"/>
      <c r="H226" s="202" t="s">
        <v>19</v>
      </c>
      <c r="I226" s="204"/>
      <c r="J226" s="201"/>
      <c r="K226" s="201"/>
      <c r="L226" s="205"/>
      <c r="M226" s="206"/>
      <c r="N226" s="207"/>
      <c r="O226" s="207"/>
      <c r="P226" s="207"/>
      <c r="Q226" s="207"/>
      <c r="R226" s="207"/>
      <c r="S226" s="207"/>
      <c r="T226" s="208"/>
      <c r="AT226" s="209" t="s">
        <v>184</v>
      </c>
      <c r="AU226" s="209" t="s">
        <v>82</v>
      </c>
      <c r="AV226" s="13" t="s">
        <v>80</v>
      </c>
      <c r="AW226" s="13" t="s">
        <v>35</v>
      </c>
      <c r="AX226" s="13" t="s">
        <v>73</v>
      </c>
      <c r="AY226" s="209" t="s">
        <v>171</v>
      </c>
    </row>
    <row r="227" spans="1:65" s="14" customFormat="1" ht="11.25">
      <c r="B227" s="210"/>
      <c r="C227" s="211"/>
      <c r="D227" s="193" t="s">
        <v>184</v>
      </c>
      <c r="E227" s="212" t="s">
        <v>19</v>
      </c>
      <c r="F227" s="213" t="s">
        <v>1106</v>
      </c>
      <c r="G227" s="211"/>
      <c r="H227" s="214">
        <v>6</v>
      </c>
      <c r="I227" s="215"/>
      <c r="J227" s="211"/>
      <c r="K227" s="211"/>
      <c r="L227" s="216"/>
      <c r="M227" s="217"/>
      <c r="N227" s="218"/>
      <c r="O227" s="218"/>
      <c r="P227" s="218"/>
      <c r="Q227" s="218"/>
      <c r="R227" s="218"/>
      <c r="S227" s="218"/>
      <c r="T227" s="219"/>
      <c r="AT227" s="220" t="s">
        <v>184</v>
      </c>
      <c r="AU227" s="220" t="s">
        <v>82</v>
      </c>
      <c r="AV227" s="14" t="s">
        <v>82</v>
      </c>
      <c r="AW227" s="14" t="s">
        <v>35</v>
      </c>
      <c r="AX227" s="14" t="s">
        <v>73</v>
      </c>
      <c r="AY227" s="220" t="s">
        <v>171</v>
      </c>
    </row>
    <row r="228" spans="1:65" s="13" customFormat="1" ht="11.25">
      <c r="B228" s="200"/>
      <c r="C228" s="201"/>
      <c r="D228" s="193" t="s">
        <v>184</v>
      </c>
      <c r="E228" s="202" t="s">
        <v>19</v>
      </c>
      <c r="F228" s="203" t="s">
        <v>187</v>
      </c>
      <c r="G228" s="201"/>
      <c r="H228" s="202" t="s">
        <v>19</v>
      </c>
      <c r="I228" s="204"/>
      <c r="J228" s="201"/>
      <c r="K228" s="201"/>
      <c r="L228" s="205"/>
      <c r="M228" s="206"/>
      <c r="N228" s="207"/>
      <c r="O228" s="207"/>
      <c r="P228" s="207"/>
      <c r="Q228" s="207"/>
      <c r="R228" s="207"/>
      <c r="S228" s="207"/>
      <c r="T228" s="208"/>
      <c r="AT228" s="209" t="s">
        <v>184</v>
      </c>
      <c r="AU228" s="209" t="s">
        <v>82</v>
      </c>
      <c r="AV228" s="13" t="s">
        <v>80</v>
      </c>
      <c r="AW228" s="13" t="s">
        <v>35</v>
      </c>
      <c r="AX228" s="13" t="s">
        <v>73</v>
      </c>
      <c r="AY228" s="209" t="s">
        <v>171</v>
      </c>
    </row>
    <row r="229" spans="1:65" s="14" customFormat="1" ht="11.25">
      <c r="B229" s="210"/>
      <c r="C229" s="211"/>
      <c r="D229" s="193" t="s">
        <v>184</v>
      </c>
      <c r="E229" s="212" t="s">
        <v>19</v>
      </c>
      <c r="F229" s="213" t="s">
        <v>1107</v>
      </c>
      <c r="G229" s="211"/>
      <c r="H229" s="214">
        <v>4.5</v>
      </c>
      <c r="I229" s="215"/>
      <c r="J229" s="211"/>
      <c r="K229" s="211"/>
      <c r="L229" s="216"/>
      <c r="M229" s="217"/>
      <c r="N229" s="218"/>
      <c r="O229" s="218"/>
      <c r="P229" s="218"/>
      <c r="Q229" s="218"/>
      <c r="R229" s="218"/>
      <c r="S229" s="218"/>
      <c r="T229" s="219"/>
      <c r="AT229" s="220" t="s">
        <v>184</v>
      </c>
      <c r="AU229" s="220" t="s">
        <v>82</v>
      </c>
      <c r="AV229" s="14" t="s">
        <v>82</v>
      </c>
      <c r="AW229" s="14" t="s">
        <v>35</v>
      </c>
      <c r="AX229" s="14" t="s">
        <v>73</v>
      </c>
      <c r="AY229" s="220" t="s">
        <v>171</v>
      </c>
    </row>
    <row r="230" spans="1:65" s="15" customFormat="1" ht="11.25">
      <c r="B230" s="221"/>
      <c r="C230" s="222"/>
      <c r="D230" s="193" t="s">
        <v>184</v>
      </c>
      <c r="E230" s="223" t="s">
        <v>19</v>
      </c>
      <c r="F230" s="224" t="s">
        <v>189</v>
      </c>
      <c r="G230" s="222"/>
      <c r="H230" s="225">
        <v>28.05</v>
      </c>
      <c r="I230" s="226"/>
      <c r="J230" s="222"/>
      <c r="K230" s="222"/>
      <c r="L230" s="227"/>
      <c r="M230" s="228"/>
      <c r="N230" s="229"/>
      <c r="O230" s="229"/>
      <c r="P230" s="229"/>
      <c r="Q230" s="229"/>
      <c r="R230" s="229"/>
      <c r="S230" s="229"/>
      <c r="T230" s="230"/>
      <c r="AT230" s="231" t="s">
        <v>184</v>
      </c>
      <c r="AU230" s="231" t="s">
        <v>82</v>
      </c>
      <c r="AV230" s="15" t="s">
        <v>178</v>
      </c>
      <c r="AW230" s="15" t="s">
        <v>35</v>
      </c>
      <c r="AX230" s="15" t="s">
        <v>80</v>
      </c>
      <c r="AY230" s="231" t="s">
        <v>171</v>
      </c>
    </row>
    <row r="231" spans="1:65" s="2" customFormat="1" ht="16.5" customHeight="1">
      <c r="A231" s="36"/>
      <c r="B231" s="37"/>
      <c r="C231" s="180" t="s">
        <v>334</v>
      </c>
      <c r="D231" s="180" t="s">
        <v>173</v>
      </c>
      <c r="E231" s="181" t="s">
        <v>359</v>
      </c>
      <c r="F231" s="182" t="s">
        <v>360</v>
      </c>
      <c r="G231" s="183" t="s">
        <v>176</v>
      </c>
      <c r="H231" s="184">
        <v>64.5</v>
      </c>
      <c r="I231" s="185"/>
      <c r="J231" s="186">
        <f>ROUND(I231*H231,2)</f>
        <v>0</v>
      </c>
      <c r="K231" s="182" t="s">
        <v>177</v>
      </c>
      <c r="L231" s="41"/>
      <c r="M231" s="187" t="s">
        <v>19</v>
      </c>
      <c r="N231" s="188" t="s">
        <v>44</v>
      </c>
      <c r="O231" s="66"/>
      <c r="P231" s="189">
        <f>O231*H231</f>
        <v>0</v>
      </c>
      <c r="Q231" s="189">
        <v>0</v>
      </c>
      <c r="R231" s="189">
        <f>Q231*H231</f>
        <v>0</v>
      </c>
      <c r="S231" s="189">
        <v>0</v>
      </c>
      <c r="T231" s="190">
        <f>S231*H231</f>
        <v>0</v>
      </c>
      <c r="U231" s="36"/>
      <c r="V231" s="36"/>
      <c r="W231" s="36"/>
      <c r="X231" s="36"/>
      <c r="Y231" s="36"/>
      <c r="Z231" s="36"/>
      <c r="AA231" s="36"/>
      <c r="AB231" s="36"/>
      <c r="AC231" s="36"/>
      <c r="AD231" s="36"/>
      <c r="AE231" s="36"/>
      <c r="AR231" s="191" t="s">
        <v>178</v>
      </c>
      <c r="AT231" s="191" t="s">
        <v>173</v>
      </c>
      <c r="AU231" s="191" t="s">
        <v>82</v>
      </c>
      <c r="AY231" s="19" t="s">
        <v>171</v>
      </c>
      <c r="BE231" s="192">
        <f>IF(N231="základní",J231,0)</f>
        <v>0</v>
      </c>
      <c r="BF231" s="192">
        <f>IF(N231="snížená",J231,0)</f>
        <v>0</v>
      </c>
      <c r="BG231" s="192">
        <f>IF(N231="zákl. přenesená",J231,0)</f>
        <v>0</v>
      </c>
      <c r="BH231" s="192">
        <f>IF(N231="sníž. přenesená",J231,0)</f>
        <v>0</v>
      </c>
      <c r="BI231" s="192">
        <f>IF(N231="nulová",J231,0)</f>
        <v>0</v>
      </c>
      <c r="BJ231" s="19" t="s">
        <v>80</v>
      </c>
      <c r="BK231" s="192">
        <f>ROUND(I231*H231,2)</f>
        <v>0</v>
      </c>
      <c r="BL231" s="19" t="s">
        <v>178</v>
      </c>
      <c r="BM231" s="191" t="s">
        <v>1108</v>
      </c>
    </row>
    <row r="232" spans="1:65" s="2" customFormat="1" ht="29.25">
      <c r="A232" s="36"/>
      <c r="B232" s="37"/>
      <c r="C232" s="38"/>
      <c r="D232" s="193" t="s">
        <v>180</v>
      </c>
      <c r="E232" s="38"/>
      <c r="F232" s="194" t="s">
        <v>362</v>
      </c>
      <c r="G232" s="38"/>
      <c r="H232" s="38"/>
      <c r="I232" s="195"/>
      <c r="J232" s="38"/>
      <c r="K232" s="38"/>
      <c r="L232" s="41"/>
      <c r="M232" s="196"/>
      <c r="N232" s="197"/>
      <c r="O232" s="66"/>
      <c r="P232" s="66"/>
      <c r="Q232" s="66"/>
      <c r="R232" s="66"/>
      <c r="S232" s="66"/>
      <c r="T232" s="67"/>
      <c r="U232" s="36"/>
      <c r="V232" s="36"/>
      <c r="W232" s="36"/>
      <c r="X232" s="36"/>
      <c r="Y232" s="36"/>
      <c r="Z232" s="36"/>
      <c r="AA232" s="36"/>
      <c r="AB232" s="36"/>
      <c r="AC232" s="36"/>
      <c r="AD232" s="36"/>
      <c r="AE232" s="36"/>
      <c r="AT232" s="19" t="s">
        <v>180</v>
      </c>
      <c r="AU232" s="19" t="s">
        <v>82</v>
      </c>
    </row>
    <row r="233" spans="1:65" s="2" customFormat="1" ht="11.25">
      <c r="A233" s="36"/>
      <c r="B233" s="37"/>
      <c r="C233" s="38"/>
      <c r="D233" s="198" t="s">
        <v>182</v>
      </c>
      <c r="E233" s="38"/>
      <c r="F233" s="199" t="s">
        <v>363</v>
      </c>
      <c r="G233" s="38"/>
      <c r="H233" s="38"/>
      <c r="I233" s="195"/>
      <c r="J233" s="38"/>
      <c r="K233" s="38"/>
      <c r="L233" s="41"/>
      <c r="M233" s="196"/>
      <c r="N233" s="197"/>
      <c r="O233" s="66"/>
      <c r="P233" s="66"/>
      <c r="Q233" s="66"/>
      <c r="R233" s="66"/>
      <c r="S233" s="66"/>
      <c r="T233" s="67"/>
      <c r="U233" s="36"/>
      <c r="V233" s="36"/>
      <c r="W233" s="36"/>
      <c r="X233" s="36"/>
      <c r="Y233" s="36"/>
      <c r="Z233" s="36"/>
      <c r="AA233" s="36"/>
      <c r="AB233" s="36"/>
      <c r="AC233" s="36"/>
      <c r="AD233" s="36"/>
      <c r="AE233" s="36"/>
      <c r="AT233" s="19" t="s">
        <v>182</v>
      </c>
      <c r="AU233" s="19" t="s">
        <v>82</v>
      </c>
    </row>
    <row r="234" spans="1:65" s="13" customFormat="1" ht="11.25">
      <c r="B234" s="200"/>
      <c r="C234" s="201"/>
      <c r="D234" s="193" t="s">
        <v>184</v>
      </c>
      <c r="E234" s="202" t="s">
        <v>19</v>
      </c>
      <c r="F234" s="203" t="s">
        <v>185</v>
      </c>
      <c r="G234" s="201"/>
      <c r="H234" s="202" t="s">
        <v>19</v>
      </c>
      <c r="I234" s="204"/>
      <c r="J234" s="201"/>
      <c r="K234" s="201"/>
      <c r="L234" s="205"/>
      <c r="M234" s="206"/>
      <c r="N234" s="207"/>
      <c r="O234" s="207"/>
      <c r="P234" s="207"/>
      <c r="Q234" s="207"/>
      <c r="R234" s="207"/>
      <c r="S234" s="207"/>
      <c r="T234" s="208"/>
      <c r="AT234" s="209" t="s">
        <v>184</v>
      </c>
      <c r="AU234" s="209" t="s">
        <v>82</v>
      </c>
      <c r="AV234" s="13" t="s">
        <v>80</v>
      </c>
      <c r="AW234" s="13" t="s">
        <v>35</v>
      </c>
      <c r="AX234" s="13" t="s">
        <v>73</v>
      </c>
      <c r="AY234" s="209" t="s">
        <v>171</v>
      </c>
    </row>
    <row r="235" spans="1:65" s="14" customFormat="1" ht="11.25">
      <c r="B235" s="210"/>
      <c r="C235" s="211"/>
      <c r="D235" s="193" t="s">
        <v>184</v>
      </c>
      <c r="E235" s="212" t="s">
        <v>19</v>
      </c>
      <c r="F235" s="213" t="s">
        <v>1109</v>
      </c>
      <c r="G235" s="211"/>
      <c r="H235" s="214">
        <v>39</v>
      </c>
      <c r="I235" s="215"/>
      <c r="J235" s="211"/>
      <c r="K235" s="211"/>
      <c r="L235" s="216"/>
      <c r="M235" s="217"/>
      <c r="N235" s="218"/>
      <c r="O235" s="218"/>
      <c r="P235" s="218"/>
      <c r="Q235" s="218"/>
      <c r="R235" s="218"/>
      <c r="S235" s="218"/>
      <c r="T235" s="219"/>
      <c r="AT235" s="220" t="s">
        <v>184</v>
      </c>
      <c r="AU235" s="220" t="s">
        <v>82</v>
      </c>
      <c r="AV235" s="14" t="s">
        <v>82</v>
      </c>
      <c r="AW235" s="14" t="s">
        <v>35</v>
      </c>
      <c r="AX235" s="14" t="s">
        <v>73</v>
      </c>
      <c r="AY235" s="220" t="s">
        <v>171</v>
      </c>
    </row>
    <row r="236" spans="1:65" s="13" customFormat="1" ht="11.25">
      <c r="B236" s="200"/>
      <c r="C236" s="201"/>
      <c r="D236" s="193" t="s">
        <v>184</v>
      </c>
      <c r="E236" s="202" t="s">
        <v>19</v>
      </c>
      <c r="F236" s="203" t="s">
        <v>187</v>
      </c>
      <c r="G236" s="201"/>
      <c r="H236" s="202" t="s">
        <v>19</v>
      </c>
      <c r="I236" s="204"/>
      <c r="J236" s="201"/>
      <c r="K236" s="201"/>
      <c r="L236" s="205"/>
      <c r="M236" s="206"/>
      <c r="N236" s="207"/>
      <c r="O236" s="207"/>
      <c r="P236" s="207"/>
      <c r="Q236" s="207"/>
      <c r="R236" s="207"/>
      <c r="S236" s="207"/>
      <c r="T236" s="208"/>
      <c r="AT236" s="209" t="s">
        <v>184</v>
      </c>
      <c r="AU236" s="209" t="s">
        <v>82</v>
      </c>
      <c r="AV236" s="13" t="s">
        <v>80</v>
      </c>
      <c r="AW236" s="13" t="s">
        <v>35</v>
      </c>
      <c r="AX236" s="13" t="s">
        <v>73</v>
      </c>
      <c r="AY236" s="209" t="s">
        <v>171</v>
      </c>
    </row>
    <row r="237" spans="1:65" s="14" customFormat="1" ht="11.25">
      <c r="B237" s="210"/>
      <c r="C237" s="211"/>
      <c r="D237" s="193" t="s">
        <v>184</v>
      </c>
      <c r="E237" s="212" t="s">
        <v>19</v>
      </c>
      <c r="F237" s="213" t="s">
        <v>1100</v>
      </c>
      <c r="G237" s="211"/>
      <c r="H237" s="214">
        <v>25.5</v>
      </c>
      <c r="I237" s="215"/>
      <c r="J237" s="211"/>
      <c r="K237" s="211"/>
      <c r="L237" s="216"/>
      <c r="M237" s="217"/>
      <c r="N237" s="218"/>
      <c r="O237" s="218"/>
      <c r="P237" s="218"/>
      <c r="Q237" s="218"/>
      <c r="R237" s="218"/>
      <c r="S237" s="218"/>
      <c r="T237" s="219"/>
      <c r="AT237" s="220" t="s">
        <v>184</v>
      </c>
      <c r="AU237" s="220" t="s">
        <v>82</v>
      </c>
      <c r="AV237" s="14" t="s">
        <v>82</v>
      </c>
      <c r="AW237" s="14" t="s">
        <v>35</v>
      </c>
      <c r="AX237" s="14" t="s">
        <v>73</v>
      </c>
      <c r="AY237" s="220" t="s">
        <v>171</v>
      </c>
    </row>
    <row r="238" spans="1:65" s="15" customFormat="1" ht="11.25">
      <c r="B238" s="221"/>
      <c r="C238" s="222"/>
      <c r="D238" s="193" t="s">
        <v>184</v>
      </c>
      <c r="E238" s="223" t="s">
        <v>19</v>
      </c>
      <c r="F238" s="224" t="s">
        <v>189</v>
      </c>
      <c r="G238" s="222"/>
      <c r="H238" s="225">
        <v>64.5</v>
      </c>
      <c r="I238" s="226"/>
      <c r="J238" s="222"/>
      <c r="K238" s="222"/>
      <c r="L238" s="227"/>
      <c r="M238" s="228"/>
      <c r="N238" s="229"/>
      <c r="O238" s="229"/>
      <c r="P238" s="229"/>
      <c r="Q238" s="229"/>
      <c r="R238" s="229"/>
      <c r="S238" s="229"/>
      <c r="T238" s="230"/>
      <c r="AT238" s="231" t="s">
        <v>184</v>
      </c>
      <c r="AU238" s="231" t="s">
        <v>82</v>
      </c>
      <c r="AV238" s="15" t="s">
        <v>178</v>
      </c>
      <c r="AW238" s="15" t="s">
        <v>35</v>
      </c>
      <c r="AX238" s="15" t="s">
        <v>80</v>
      </c>
      <c r="AY238" s="231" t="s">
        <v>171</v>
      </c>
    </row>
    <row r="239" spans="1:65" s="12" customFormat="1" ht="22.9" customHeight="1">
      <c r="B239" s="164"/>
      <c r="C239" s="165"/>
      <c r="D239" s="166" t="s">
        <v>72</v>
      </c>
      <c r="E239" s="178" t="s">
        <v>82</v>
      </c>
      <c r="F239" s="178" t="s">
        <v>364</v>
      </c>
      <c r="G239" s="165"/>
      <c r="H239" s="165"/>
      <c r="I239" s="168"/>
      <c r="J239" s="179">
        <f>BK239</f>
        <v>0</v>
      </c>
      <c r="K239" s="165"/>
      <c r="L239" s="170"/>
      <c r="M239" s="171"/>
      <c r="N239" s="172"/>
      <c r="O239" s="172"/>
      <c r="P239" s="173">
        <f>SUM(P240:P325)</f>
        <v>0</v>
      </c>
      <c r="Q239" s="172"/>
      <c r="R239" s="173">
        <f>SUM(R240:R325)</f>
        <v>31.399840659999999</v>
      </c>
      <c r="S239" s="172"/>
      <c r="T239" s="174">
        <f>SUM(T240:T325)</f>
        <v>0</v>
      </c>
      <c r="AR239" s="175" t="s">
        <v>80</v>
      </c>
      <c r="AT239" s="176" t="s">
        <v>72</v>
      </c>
      <c r="AU239" s="176" t="s">
        <v>80</v>
      </c>
      <c r="AY239" s="175" t="s">
        <v>171</v>
      </c>
      <c r="BK239" s="177">
        <f>SUM(BK240:BK325)</f>
        <v>0</v>
      </c>
    </row>
    <row r="240" spans="1:65" s="2" customFormat="1" ht="24.2" customHeight="1">
      <c r="A240" s="36"/>
      <c r="B240" s="37"/>
      <c r="C240" s="180" t="s">
        <v>7</v>
      </c>
      <c r="D240" s="180" t="s">
        <v>173</v>
      </c>
      <c r="E240" s="181" t="s">
        <v>366</v>
      </c>
      <c r="F240" s="182" t="s">
        <v>367</v>
      </c>
      <c r="G240" s="183" t="s">
        <v>220</v>
      </c>
      <c r="H240" s="184">
        <v>4.758</v>
      </c>
      <c r="I240" s="185"/>
      <c r="J240" s="186">
        <f>ROUND(I240*H240,2)</f>
        <v>0</v>
      </c>
      <c r="K240" s="182" t="s">
        <v>177</v>
      </c>
      <c r="L240" s="41"/>
      <c r="M240" s="187" t="s">
        <v>19</v>
      </c>
      <c r="N240" s="188" t="s">
        <v>44</v>
      </c>
      <c r="O240" s="66"/>
      <c r="P240" s="189">
        <f>O240*H240</f>
        <v>0</v>
      </c>
      <c r="Q240" s="189">
        <v>2.16</v>
      </c>
      <c r="R240" s="189">
        <f>Q240*H240</f>
        <v>10.277280000000001</v>
      </c>
      <c r="S240" s="189">
        <v>0</v>
      </c>
      <c r="T240" s="190">
        <f>S240*H240</f>
        <v>0</v>
      </c>
      <c r="U240" s="36"/>
      <c r="V240" s="36"/>
      <c r="W240" s="36"/>
      <c r="X240" s="36"/>
      <c r="Y240" s="36"/>
      <c r="Z240" s="36"/>
      <c r="AA240" s="36"/>
      <c r="AB240" s="36"/>
      <c r="AC240" s="36"/>
      <c r="AD240" s="36"/>
      <c r="AE240" s="36"/>
      <c r="AR240" s="191" t="s">
        <v>178</v>
      </c>
      <c r="AT240" s="191" t="s">
        <v>173</v>
      </c>
      <c r="AU240" s="191" t="s">
        <v>82</v>
      </c>
      <c r="AY240" s="19" t="s">
        <v>171</v>
      </c>
      <c r="BE240" s="192">
        <f>IF(N240="základní",J240,0)</f>
        <v>0</v>
      </c>
      <c r="BF240" s="192">
        <f>IF(N240="snížená",J240,0)</f>
        <v>0</v>
      </c>
      <c r="BG240" s="192">
        <f>IF(N240="zákl. přenesená",J240,0)</f>
        <v>0</v>
      </c>
      <c r="BH240" s="192">
        <f>IF(N240="sníž. přenesená",J240,0)</f>
        <v>0</v>
      </c>
      <c r="BI240" s="192">
        <f>IF(N240="nulová",J240,0)</f>
        <v>0</v>
      </c>
      <c r="BJ240" s="19" t="s">
        <v>80</v>
      </c>
      <c r="BK240" s="192">
        <f>ROUND(I240*H240,2)</f>
        <v>0</v>
      </c>
      <c r="BL240" s="19" t="s">
        <v>178</v>
      </c>
      <c r="BM240" s="191" t="s">
        <v>1110</v>
      </c>
    </row>
    <row r="241" spans="1:65" s="2" customFormat="1" ht="19.5">
      <c r="A241" s="36"/>
      <c r="B241" s="37"/>
      <c r="C241" s="38"/>
      <c r="D241" s="193" t="s">
        <v>180</v>
      </c>
      <c r="E241" s="38"/>
      <c r="F241" s="194" t="s">
        <v>369</v>
      </c>
      <c r="G241" s="38"/>
      <c r="H241" s="38"/>
      <c r="I241" s="195"/>
      <c r="J241" s="38"/>
      <c r="K241" s="38"/>
      <c r="L241" s="41"/>
      <c r="M241" s="196"/>
      <c r="N241" s="197"/>
      <c r="O241" s="66"/>
      <c r="P241" s="66"/>
      <c r="Q241" s="66"/>
      <c r="R241" s="66"/>
      <c r="S241" s="66"/>
      <c r="T241" s="67"/>
      <c r="U241" s="36"/>
      <c r="V241" s="36"/>
      <c r="W241" s="36"/>
      <c r="X241" s="36"/>
      <c r="Y241" s="36"/>
      <c r="Z241" s="36"/>
      <c r="AA241" s="36"/>
      <c r="AB241" s="36"/>
      <c r="AC241" s="36"/>
      <c r="AD241" s="36"/>
      <c r="AE241" s="36"/>
      <c r="AT241" s="19" t="s">
        <v>180</v>
      </c>
      <c r="AU241" s="19" t="s">
        <v>82</v>
      </c>
    </row>
    <row r="242" spans="1:65" s="2" customFormat="1" ht="11.25">
      <c r="A242" s="36"/>
      <c r="B242" s="37"/>
      <c r="C242" s="38"/>
      <c r="D242" s="198" t="s">
        <v>182</v>
      </c>
      <c r="E242" s="38"/>
      <c r="F242" s="199" t="s">
        <v>370</v>
      </c>
      <c r="G242" s="38"/>
      <c r="H242" s="38"/>
      <c r="I242" s="195"/>
      <c r="J242" s="38"/>
      <c r="K242" s="38"/>
      <c r="L242" s="41"/>
      <c r="M242" s="196"/>
      <c r="N242" s="197"/>
      <c r="O242" s="66"/>
      <c r="P242" s="66"/>
      <c r="Q242" s="66"/>
      <c r="R242" s="66"/>
      <c r="S242" s="66"/>
      <c r="T242" s="67"/>
      <c r="U242" s="36"/>
      <c r="V242" s="36"/>
      <c r="W242" s="36"/>
      <c r="X242" s="36"/>
      <c r="Y242" s="36"/>
      <c r="Z242" s="36"/>
      <c r="AA242" s="36"/>
      <c r="AB242" s="36"/>
      <c r="AC242" s="36"/>
      <c r="AD242" s="36"/>
      <c r="AE242" s="36"/>
      <c r="AT242" s="19" t="s">
        <v>182</v>
      </c>
      <c r="AU242" s="19" t="s">
        <v>82</v>
      </c>
    </row>
    <row r="243" spans="1:65" s="13" customFormat="1" ht="11.25">
      <c r="B243" s="200"/>
      <c r="C243" s="201"/>
      <c r="D243" s="193" t="s">
        <v>184</v>
      </c>
      <c r="E243" s="202" t="s">
        <v>19</v>
      </c>
      <c r="F243" s="203" t="s">
        <v>371</v>
      </c>
      <c r="G243" s="201"/>
      <c r="H243" s="202" t="s">
        <v>19</v>
      </c>
      <c r="I243" s="204"/>
      <c r="J243" s="201"/>
      <c r="K243" s="201"/>
      <c r="L243" s="205"/>
      <c r="M243" s="206"/>
      <c r="N243" s="207"/>
      <c r="O243" s="207"/>
      <c r="P243" s="207"/>
      <c r="Q243" s="207"/>
      <c r="R243" s="207"/>
      <c r="S243" s="207"/>
      <c r="T243" s="208"/>
      <c r="AT243" s="209" t="s">
        <v>184</v>
      </c>
      <c r="AU243" s="209" t="s">
        <v>82</v>
      </c>
      <c r="AV243" s="13" t="s">
        <v>80</v>
      </c>
      <c r="AW243" s="13" t="s">
        <v>35</v>
      </c>
      <c r="AX243" s="13" t="s">
        <v>73</v>
      </c>
      <c r="AY243" s="209" t="s">
        <v>171</v>
      </c>
    </row>
    <row r="244" spans="1:65" s="14" customFormat="1" ht="11.25">
      <c r="B244" s="210"/>
      <c r="C244" s="211"/>
      <c r="D244" s="193" t="s">
        <v>184</v>
      </c>
      <c r="E244" s="212" t="s">
        <v>19</v>
      </c>
      <c r="F244" s="213" t="s">
        <v>1111</v>
      </c>
      <c r="G244" s="211"/>
      <c r="H244" s="214">
        <v>0.54</v>
      </c>
      <c r="I244" s="215"/>
      <c r="J244" s="211"/>
      <c r="K244" s="211"/>
      <c r="L244" s="216"/>
      <c r="M244" s="217"/>
      <c r="N244" s="218"/>
      <c r="O244" s="218"/>
      <c r="P244" s="218"/>
      <c r="Q244" s="218"/>
      <c r="R244" s="218"/>
      <c r="S244" s="218"/>
      <c r="T244" s="219"/>
      <c r="AT244" s="220" t="s">
        <v>184</v>
      </c>
      <c r="AU244" s="220" t="s">
        <v>82</v>
      </c>
      <c r="AV244" s="14" t="s">
        <v>82</v>
      </c>
      <c r="AW244" s="14" t="s">
        <v>35</v>
      </c>
      <c r="AX244" s="14" t="s">
        <v>73</v>
      </c>
      <c r="AY244" s="220" t="s">
        <v>171</v>
      </c>
    </row>
    <row r="245" spans="1:65" s="13" customFormat="1" ht="11.25">
      <c r="B245" s="200"/>
      <c r="C245" s="201"/>
      <c r="D245" s="193" t="s">
        <v>184</v>
      </c>
      <c r="E245" s="202" t="s">
        <v>19</v>
      </c>
      <c r="F245" s="203" t="s">
        <v>373</v>
      </c>
      <c r="G245" s="201"/>
      <c r="H245" s="202" t="s">
        <v>19</v>
      </c>
      <c r="I245" s="204"/>
      <c r="J245" s="201"/>
      <c r="K245" s="201"/>
      <c r="L245" s="205"/>
      <c r="M245" s="206"/>
      <c r="N245" s="207"/>
      <c r="O245" s="207"/>
      <c r="P245" s="207"/>
      <c r="Q245" s="207"/>
      <c r="R245" s="207"/>
      <c r="S245" s="207"/>
      <c r="T245" s="208"/>
      <c r="AT245" s="209" t="s">
        <v>184</v>
      </c>
      <c r="AU245" s="209" t="s">
        <v>82</v>
      </c>
      <c r="AV245" s="13" t="s">
        <v>80</v>
      </c>
      <c r="AW245" s="13" t="s">
        <v>35</v>
      </c>
      <c r="AX245" s="13" t="s">
        <v>73</v>
      </c>
      <c r="AY245" s="209" t="s">
        <v>171</v>
      </c>
    </row>
    <row r="246" spans="1:65" s="14" customFormat="1" ht="11.25">
      <c r="B246" s="210"/>
      <c r="C246" s="211"/>
      <c r="D246" s="193" t="s">
        <v>184</v>
      </c>
      <c r="E246" s="212" t="s">
        <v>19</v>
      </c>
      <c r="F246" s="213" t="s">
        <v>1112</v>
      </c>
      <c r="G246" s="211"/>
      <c r="H246" s="214">
        <v>1.1519999999999999</v>
      </c>
      <c r="I246" s="215"/>
      <c r="J246" s="211"/>
      <c r="K246" s="211"/>
      <c r="L246" s="216"/>
      <c r="M246" s="217"/>
      <c r="N246" s="218"/>
      <c r="O246" s="218"/>
      <c r="P246" s="218"/>
      <c r="Q246" s="218"/>
      <c r="R246" s="218"/>
      <c r="S246" s="218"/>
      <c r="T246" s="219"/>
      <c r="AT246" s="220" t="s">
        <v>184</v>
      </c>
      <c r="AU246" s="220" t="s">
        <v>82</v>
      </c>
      <c r="AV246" s="14" t="s">
        <v>82</v>
      </c>
      <c r="AW246" s="14" t="s">
        <v>35</v>
      </c>
      <c r="AX246" s="14" t="s">
        <v>73</v>
      </c>
      <c r="AY246" s="220" t="s">
        <v>171</v>
      </c>
    </row>
    <row r="247" spans="1:65" s="13" customFormat="1" ht="22.5">
      <c r="B247" s="200"/>
      <c r="C247" s="201"/>
      <c r="D247" s="193" t="s">
        <v>184</v>
      </c>
      <c r="E247" s="202" t="s">
        <v>19</v>
      </c>
      <c r="F247" s="203" t="s">
        <v>375</v>
      </c>
      <c r="G247" s="201"/>
      <c r="H247" s="202" t="s">
        <v>19</v>
      </c>
      <c r="I247" s="204"/>
      <c r="J247" s="201"/>
      <c r="K247" s="201"/>
      <c r="L247" s="205"/>
      <c r="M247" s="206"/>
      <c r="N247" s="207"/>
      <c r="O247" s="207"/>
      <c r="P247" s="207"/>
      <c r="Q247" s="207"/>
      <c r="R247" s="207"/>
      <c r="S247" s="207"/>
      <c r="T247" s="208"/>
      <c r="AT247" s="209" t="s">
        <v>184</v>
      </c>
      <c r="AU247" s="209" t="s">
        <v>82</v>
      </c>
      <c r="AV247" s="13" t="s">
        <v>80</v>
      </c>
      <c r="AW247" s="13" t="s">
        <v>35</v>
      </c>
      <c r="AX247" s="13" t="s">
        <v>73</v>
      </c>
      <c r="AY247" s="209" t="s">
        <v>171</v>
      </c>
    </row>
    <row r="248" spans="1:65" s="14" customFormat="1" ht="11.25">
      <c r="B248" s="210"/>
      <c r="C248" s="211"/>
      <c r="D248" s="193" t="s">
        <v>184</v>
      </c>
      <c r="E248" s="212" t="s">
        <v>19</v>
      </c>
      <c r="F248" s="213" t="s">
        <v>1113</v>
      </c>
      <c r="G248" s="211"/>
      <c r="H248" s="214">
        <v>3.0659999999999998</v>
      </c>
      <c r="I248" s="215"/>
      <c r="J248" s="211"/>
      <c r="K248" s="211"/>
      <c r="L248" s="216"/>
      <c r="M248" s="217"/>
      <c r="N248" s="218"/>
      <c r="O248" s="218"/>
      <c r="P248" s="218"/>
      <c r="Q248" s="218"/>
      <c r="R248" s="218"/>
      <c r="S248" s="218"/>
      <c r="T248" s="219"/>
      <c r="AT248" s="220" t="s">
        <v>184</v>
      </c>
      <c r="AU248" s="220" t="s">
        <v>82</v>
      </c>
      <c r="AV248" s="14" t="s">
        <v>82</v>
      </c>
      <c r="AW248" s="14" t="s">
        <v>35</v>
      </c>
      <c r="AX248" s="14" t="s">
        <v>73</v>
      </c>
      <c r="AY248" s="220" t="s">
        <v>171</v>
      </c>
    </row>
    <row r="249" spans="1:65" s="15" customFormat="1" ht="11.25">
      <c r="B249" s="221"/>
      <c r="C249" s="222"/>
      <c r="D249" s="193" t="s">
        <v>184</v>
      </c>
      <c r="E249" s="223" t="s">
        <v>19</v>
      </c>
      <c r="F249" s="224" t="s">
        <v>189</v>
      </c>
      <c r="G249" s="222"/>
      <c r="H249" s="225">
        <v>4.758</v>
      </c>
      <c r="I249" s="226"/>
      <c r="J249" s="222"/>
      <c r="K249" s="222"/>
      <c r="L249" s="227"/>
      <c r="M249" s="228"/>
      <c r="N249" s="229"/>
      <c r="O249" s="229"/>
      <c r="P249" s="229"/>
      <c r="Q249" s="229"/>
      <c r="R249" s="229"/>
      <c r="S249" s="229"/>
      <c r="T249" s="230"/>
      <c r="AT249" s="231" t="s">
        <v>184</v>
      </c>
      <c r="AU249" s="231" t="s">
        <v>82</v>
      </c>
      <c r="AV249" s="15" t="s">
        <v>178</v>
      </c>
      <c r="AW249" s="15" t="s">
        <v>35</v>
      </c>
      <c r="AX249" s="15" t="s">
        <v>80</v>
      </c>
      <c r="AY249" s="231" t="s">
        <v>171</v>
      </c>
    </row>
    <row r="250" spans="1:65" s="2" customFormat="1" ht="21.75" customHeight="1">
      <c r="A250" s="36"/>
      <c r="B250" s="37"/>
      <c r="C250" s="180" t="s">
        <v>351</v>
      </c>
      <c r="D250" s="180" t="s">
        <v>173</v>
      </c>
      <c r="E250" s="181" t="s">
        <v>378</v>
      </c>
      <c r="F250" s="182" t="s">
        <v>379</v>
      </c>
      <c r="G250" s="183" t="s">
        <v>220</v>
      </c>
      <c r="H250" s="184">
        <v>3.51</v>
      </c>
      <c r="I250" s="185"/>
      <c r="J250" s="186">
        <f>ROUND(I250*H250,2)</f>
        <v>0</v>
      </c>
      <c r="K250" s="182" t="s">
        <v>177</v>
      </c>
      <c r="L250" s="41"/>
      <c r="M250" s="187" t="s">
        <v>19</v>
      </c>
      <c r="N250" s="188" t="s">
        <v>44</v>
      </c>
      <c r="O250" s="66"/>
      <c r="P250" s="189">
        <f>O250*H250</f>
        <v>0</v>
      </c>
      <c r="Q250" s="189">
        <v>2.5505399999999998</v>
      </c>
      <c r="R250" s="189">
        <f>Q250*H250</f>
        <v>8.9523953999999986</v>
      </c>
      <c r="S250" s="189">
        <v>0</v>
      </c>
      <c r="T250" s="190">
        <f>S250*H250</f>
        <v>0</v>
      </c>
      <c r="U250" s="36"/>
      <c r="V250" s="36"/>
      <c r="W250" s="36"/>
      <c r="X250" s="36"/>
      <c r="Y250" s="36"/>
      <c r="Z250" s="36"/>
      <c r="AA250" s="36"/>
      <c r="AB250" s="36"/>
      <c r="AC250" s="36"/>
      <c r="AD250" s="36"/>
      <c r="AE250" s="36"/>
      <c r="AR250" s="191" t="s">
        <v>178</v>
      </c>
      <c r="AT250" s="191" t="s">
        <v>173</v>
      </c>
      <c r="AU250" s="191" t="s">
        <v>82</v>
      </c>
      <c r="AY250" s="19" t="s">
        <v>171</v>
      </c>
      <c r="BE250" s="192">
        <f>IF(N250="základní",J250,0)</f>
        <v>0</v>
      </c>
      <c r="BF250" s="192">
        <f>IF(N250="snížená",J250,0)</f>
        <v>0</v>
      </c>
      <c r="BG250" s="192">
        <f>IF(N250="zákl. přenesená",J250,0)</f>
        <v>0</v>
      </c>
      <c r="BH250" s="192">
        <f>IF(N250="sníž. přenesená",J250,0)</f>
        <v>0</v>
      </c>
      <c r="BI250" s="192">
        <f>IF(N250="nulová",J250,0)</f>
        <v>0</v>
      </c>
      <c r="BJ250" s="19" t="s">
        <v>80</v>
      </c>
      <c r="BK250" s="192">
        <f>ROUND(I250*H250,2)</f>
        <v>0</v>
      </c>
      <c r="BL250" s="19" t="s">
        <v>178</v>
      </c>
      <c r="BM250" s="191" t="s">
        <v>1114</v>
      </c>
    </row>
    <row r="251" spans="1:65" s="2" customFormat="1" ht="19.5">
      <c r="A251" s="36"/>
      <c r="B251" s="37"/>
      <c r="C251" s="38"/>
      <c r="D251" s="193" t="s">
        <v>180</v>
      </c>
      <c r="E251" s="38"/>
      <c r="F251" s="194" t="s">
        <v>381</v>
      </c>
      <c r="G251" s="38"/>
      <c r="H251" s="38"/>
      <c r="I251" s="195"/>
      <c r="J251" s="38"/>
      <c r="K251" s="38"/>
      <c r="L251" s="41"/>
      <c r="M251" s="196"/>
      <c r="N251" s="197"/>
      <c r="O251" s="66"/>
      <c r="P251" s="66"/>
      <c r="Q251" s="66"/>
      <c r="R251" s="66"/>
      <c r="S251" s="66"/>
      <c r="T251" s="67"/>
      <c r="U251" s="36"/>
      <c r="V251" s="36"/>
      <c r="W251" s="36"/>
      <c r="X251" s="36"/>
      <c r="Y251" s="36"/>
      <c r="Z251" s="36"/>
      <c r="AA251" s="36"/>
      <c r="AB251" s="36"/>
      <c r="AC251" s="36"/>
      <c r="AD251" s="36"/>
      <c r="AE251" s="36"/>
      <c r="AT251" s="19" t="s">
        <v>180</v>
      </c>
      <c r="AU251" s="19" t="s">
        <v>82</v>
      </c>
    </row>
    <row r="252" spans="1:65" s="2" customFormat="1" ht="11.25">
      <c r="A252" s="36"/>
      <c r="B252" s="37"/>
      <c r="C252" s="38"/>
      <c r="D252" s="198" t="s">
        <v>182</v>
      </c>
      <c r="E252" s="38"/>
      <c r="F252" s="199" t="s">
        <v>382</v>
      </c>
      <c r="G252" s="38"/>
      <c r="H252" s="38"/>
      <c r="I252" s="195"/>
      <c r="J252" s="38"/>
      <c r="K252" s="38"/>
      <c r="L252" s="41"/>
      <c r="M252" s="196"/>
      <c r="N252" s="197"/>
      <c r="O252" s="66"/>
      <c r="P252" s="66"/>
      <c r="Q252" s="66"/>
      <c r="R252" s="66"/>
      <c r="S252" s="66"/>
      <c r="T252" s="67"/>
      <c r="U252" s="36"/>
      <c r="V252" s="36"/>
      <c r="W252" s="36"/>
      <c r="X252" s="36"/>
      <c r="Y252" s="36"/>
      <c r="Z252" s="36"/>
      <c r="AA252" s="36"/>
      <c r="AB252" s="36"/>
      <c r="AC252" s="36"/>
      <c r="AD252" s="36"/>
      <c r="AE252" s="36"/>
      <c r="AT252" s="19" t="s">
        <v>182</v>
      </c>
      <c r="AU252" s="19" t="s">
        <v>82</v>
      </c>
    </row>
    <row r="253" spans="1:65" s="13" customFormat="1" ht="11.25">
      <c r="B253" s="200"/>
      <c r="C253" s="201"/>
      <c r="D253" s="193" t="s">
        <v>184</v>
      </c>
      <c r="E253" s="202" t="s">
        <v>19</v>
      </c>
      <c r="F253" s="203" t="s">
        <v>383</v>
      </c>
      <c r="G253" s="201"/>
      <c r="H253" s="202" t="s">
        <v>19</v>
      </c>
      <c r="I253" s="204"/>
      <c r="J253" s="201"/>
      <c r="K253" s="201"/>
      <c r="L253" s="205"/>
      <c r="M253" s="206"/>
      <c r="N253" s="207"/>
      <c r="O253" s="207"/>
      <c r="P253" s="207"/>
      <c r="Q253" s="207"/>
      <c r="R253" s="207"/>
      <c r="S253" s="207"/>
      <c r="T253" s="208"/>
      <c r="AT253" s="209" t="s">
        <v>184</v>
      </c>
      <c r="AU253" s="209" t="s">
        <v>82</v>
      </c>
      <c r="AV253" s="13" t="s">
        <v>80</v>
      </c>
      <c r="AW253" s="13" t="s">
        <v>35</v>
      </c>
      <c r="AX253" s="13" t="s">
        <v>73</v>
      </c>
      <c r="AY253" s="209" t="s">
        <v>171</v>
      </c>
    </row>
    <row r="254" spans="1:65" s="14" customFormat="1" ht="11.25">
      <c r="B254" s="210"/>
      <c r="C254" s="211"/>
      <c r="D254" s="193" t="s">
        <v>184</v>
      </c>
      <c r="E254" s="212" t="s">
        <v>19</v>
      </c>
      <c r="F254" s="213" t="s">
        <v>1115</v>
      </c>
      <c r="G254" s="211"/>
      <c r="H254" s="214">
        <v>3.51</v>
      </c>
      <c r="I254" s="215"/>
      <c r="J254" s="211"/>
      <c r="K254" s="211"/>
      <c r="L254" s="216"/>
      <c r="M254" s="217"/>
      <c r="N254" s="218"/>
      <c r="O254" s="218"/>
      <c r="P254" s="218"/>
      <c r="Q254" s="218"/>
      <c r="R254" s="218"/>
      <c r="S254" s="218"/>
      <c r="T254" s="219"/>
      <c r="AT254" s="220" t="s">
        <v>184</v>
      </c>
      <c r="AU254" s="220" t="s">
        <v>82</v>
      </c>
      <c r="AV254" s="14" t="s">
        <v>82</v>
      </c>
      <c r="AW254" s="14" t="s">
        <v>35</v>
      </c>
      <c r="AX254" s="14" t="s">
        <v>73</v>
      </c>
      <c r="AY254" s="220" t="s">
        <v>171</v>
      </c>
    </row>
    <row r="255" spans="1:65" s="15" customFormat="1" ht="11.25">
      <c r="B255" s="221"/>
      <c r="C255" s="222"/>
      <c r="D255" s="193" t="s">
        <v>184</v>
      </c>
      <c r="E255" s="223" t="s">
        <v>19</v>
      </c>
      <c r="F255" s="224" t="s">
        <v>189</v>
      </c>
      <c r="G255" s="222"/>
      <c r="H255" s="225">
        <v>3.51</v>
      </c>
      <c r="I255" s="226"/>
      <c r="J255" s="222"/>
      <c r="K255" s="222"/>
      <c r="L255" s="227"/>
      <c r="M255" s="228"/>
      <c r="N255" s="229"/>
      <c r="O255" s="229"/>
      <c r="P255" s="229"/>
      <c r="Q255" s="229"/>
      <c r="R255" s="229"/>
      <c r="S255" s="229"/>
      <c r="T255" s="230"/>
      <c r="AT255" s="231" t="s">
        <v>184</v>
      </c>
      <c r="AU255" s="231" t="s">
        <v>82</v>
      </c>
      <c r="AV255" s="15" t="s">
        <v>178</v>
      </c>
      <c r="AW255" s="15" t="s">
        <v>35</v>
      </c>
      <c r="AX255" s="15" t="s">
        <v>80</v>
      </c>
      <c r="AY255" s="231" t="s">
        <v>171</v>
      </c>
    </row>
    <row r="256" spans="1:65" s="2" customFormat="1" ht="33" customHeight="1">
      <c r="A256" s="36"/>
      <c r="B256" s="37"/>
      <c r="C256" s="180" t="s">
        <v>358</v>
      </c>
      <c r="D256" s="180" t="s">
        <v>173</v>
      </c>
      <c r="E256" s="181" t="s">
        <v>386</v>
      </c>
      <c r="F256" s="182" t="s">
        <v>387</v>
      </c>
      <c r="G256" s="183" t="s">
        <v>220</v>
      </c>
      <c r="H256" s="184">
        <v>3.51</v>
      </c>
      <c r="I256" s="185"/>
      <c r="J256" s="186">
        <f>ROUND(I256*H256,2)</f>
        <v>0</v>
      </c>
      <c r="K256" s="182" t="s">
        <v>177</v>
      </c>
      <c r="L256" s="41"/>
      <c r="M256" s="187" t="s">
        <v>19</v>
      </c>
      <c r="N256" s="188" t="s">
        <v>44</v>
      </c>
      <c r="O256" s="66"/>
      <c r="P256" s="189">
        <f>O256*H256</f>
        <v>0</v>
      </c>
      <c r="Q256" s="189">
        <v>4.8579999999999998E-2</v>
      </c>
      <c r="R256" s="189">
        <f>Q256*H256</f>
        <v>0.1705158</v>
      </c>
      <c r="S256" s="189">
        <v>0</v>
      </c>
      <c r="T256" s="190">
        <f>S256*H256</f>
        <v>0</v>
      </c>
      <c r="U256" s="36"/>
      <c r="V256" s="36"/>
      <c r="W256" s="36"/>
      <c r="X256" s="36"/>
      <c r="Y256" s="36"/>
      <c r="Z256" s="36"/>
      <c r="AA256" s="36"/>
      <c r="AB256" s="36"/>
      <c r="AC256" s="36"/>
      <c r="AD256" s="36"/>
      <c r="AE256" s="36"/>
      <c r="AR256" s="191" t="s">
        <v>178</v>
      </c>
      <c r="AT256" s="191" t="s">
        <v>173</v>
      </c>
      <c r="AU256" s="191" t="s">
        <v>82</v>
      </c>
      <c r="AY256" s="19" t="s">
        <v>171</v>
      </c>
      <c r="BE256" s="192">
        <f>IF(N256="základní",J256,0)</f>
        <v>0</v>
      </c>
      <c r="BF256" s="192">
        <f>IF(N256="snížená",J256,0)</f>
        <v>0</v>
      </c>
      <c r="BG256" s="192">
        <f>IF(N256="zákl. přenesená",J256,0)</f>
        <v>0</v>
      </c>
      <c r="BH256" s="192">
        <f>IF(N256="sníž. přenesená",J256,0)</f>
        <v>0</v>
      </c>
      <c r="BI256" s="192">
        <f>IF(N256="nulová",J256,0)</f>
        <v>0</v>
      </c>
      <c r="BJ256" s="19" t="s">
        <v>80</v>
      </c>
      <c r="BK256" s="192">
        <f>ROUND(I256*H256,2)</f>
        <v>0</v>
      </c>
      <c r="BL256" s="19" t="s">
        <v>178</v>
      </c>
      <c r="BM256" s="191" t="s">
        <v>1116</v>
      </c>
    </row>
    <row r="257" spans="1:65" s="2" customFormat="1" ht="19.5">
      <c r="A257" s="36"/>
      <c r="B257" s="37"/>
      <c r="C257" s="38"/>
      <c r="D257" s="193" t="s">
        <v>180</v>
      </c>
      <c r="E257" s="38"/>
      <c r="F257" s="194" t="s">
        <v>389</v>
      </c>
      <c r="G257" s="38"/>
      <c r="H257" s="38"/>
      <c r="I257" s="195"/>
      <c r="J257" s="38"/>
      <c r="K257" s="38"/>
      <c r="L257" s="41"/>
      <c r="M257" s="196"/>
      <c r="N257" s="197"/>
      <c r="O257" s="66"/>
      <c r="P257" s="66"/>
      <c r="Q257" s="66"/>
      <c r="R257" s="66"/>
      <c r="S257" s="66"/>
      <c r="T257" s="67"/>
      <c r="U257" s="36"/>
      <c r="V257" s="36"/>
      <c r="W257" s="36"/>
      <c r="X257" s="36"/>
      <c r="Y257" s="36"/>
      <c r="Z257" s="36"/>
      <c r="AA257" s="36"/>
      <c r="AB257" s="36"/>
      <c r="AC257" s="36"/>
      <c r="AD257" s="36"/>
      <c r="AE257" s="36"/>
      <c r="AT257" s="19" t="s">
        <v>180</v>
      </c>
      <c r="AU257" s="19" t="s">
        <v>82</v>
      </c>
    </row>
    <row r="258" spans="1:65" s="2" customFormat="1" ht="11.25">
      <c r="A258" s="36"/>
      <c r="B258" s="37"/>
      <c r="C258" s="38"/>
      <c r="D258" s="198" t="s">
        <v>182</v>
      </c>
      <c r="E258" s="38"/>
      <c r="F258" s="199" t="s">
        <v>390</v>
      </c>
      <c r="G258" s="38"/>
      <c r="H258" s="38"/>
      <c r="I258" s="195"/>
      <c r="J258" s="38"/>
      <c r="K258" s="38"/>
      <c r="L258" s="41"/>
      <c r="M258" s="196"/>
      <c r="N258" s="197"/>
      <c r="O258" s="66"/>
      <c r="P258" s="66"/>
      <c r="Q258" s="66"/>
      <c r="R258" s="66"/>
      <c r="S258" s="66"/>
      <c r="T258" s="67"/>
      <c r="U258" s="36"/>
      <c r="V258" s="36"/>
      <c r="W258" s="36"/>
      <c r="X258" s="36"/>
      <c r="Y258" s="36"/>
      <c r="Z258" s="36"/>
      <c r="AA258" s="36"/>
      <c r="AB258" s="36"/>
      <c r="AC258" s="36"/>
      <c r="AD258" s="36"/>
      <c r="AE258" s="36"/>
      <c r="AT258" s="19" t="s">
        <v>182</v>
      </c>
      <c r="AU258" s="19" t="s">
        <v>82</v>
      </c>
    </row>
    <row r="259" spans="1:65" s="14" customFormat="1" ht="11.25">
      <c r="B259" s="210"/>
      <c r="C259" s="211"/>
      <c r="D259" s="193" t="s">
        <v>184</v>
      </c>
      <c r="E259" s="212" t="s">
        <v>19</v>
      </c>
      <c r="F259" s="213" t="s">
        <v>1117</v>
      </c>
      <c r="G259" s="211"/>
      <c r="H259" s="214">
        <v>3.51</v>
      </c>
      <c r="I259" s="215"/>
      <c r="J259" s="211"/>
      <c r="K259" s="211"/>
      <c r="L259" s="216"/>
      <c r="M259" s="217"/>
      <c r="N259" s="218"/>
      <c r="O259" s="218"/>
      <c r="P259" s="218"/>
      <c r="Q259" s="218"/>
      <c r="R259" s="218"/>
      <c r="S259" s="218"/>
      <c r="T259" s="219"/>
      <c r="AT259" s="220" t="s">
        <v>184</v>
      </c>
      <c r="AU259" s="220" t="s">
        <v>82</v>
      </c>
      <c r="AV259" s="14" t="s">
        <v>82</v>
      </c>
      <c r="AW259" s="14" t="s">
        <v>35</v>
      </c>
      <c r="AX259" s="14" t="s">
        <v>73</v>
      </c>
      <c r="AY259" s="220" t="s">
        <v>171</v>
      </c>
    </row>
    <row r="260" spans="1:65" s="15" customFormat="1" ht="11.25">
      <c r="B260" s="221"/>
      <c r="C260" s="222"/>
      <c r="D260" s="193" t="s">
        <v>184</v>
      </c>
      <c r="E260" s="223" t="s">
        <v>19</v>
      </c>
      <c r="F260" s="224" t="s">
        <v>189</v>
      </c>
      <c r="G260" s="222"/>
      <c r="H260" s="225">
        <v>3.51</v>
      </c>
      <c r="I260" s="226"/>
      <c r="J260" s="222"/>
      <c r="K260" s="222"/>
      <c r="L260" s="227"/>
      <c r="M260" s="228"/>
      <c r="N260" s="229"/>
      <c r="O260" s="229"/>
      <c r="P260" s="229"/>
      <c r="Q260" s="229"/>
      <c r="R260" s="229"/>
      <c r="S260" s="229"/>
      <c r="T260" s="230"/>
      <c r="AT260" s="231" t="s">
        <v>184</v>
      </c>
      <c r="AU260" s="231" t="s">
        <v>82</v>
      </c>
      <c r="AV260" s="15" t="s">
        <v>178</v>
      </c>
      <c r="AW260" s="15" t="s">
        <v>35</v>
      </c>
      <c r="AX260" s="15" t="s">
        <v>80</v>
      </c>
      <c r="AY260" s="231" t="s">
        <v>171</v>
      </c>
    </row>
    <row r="261" spans="1:65" s="2" customFormat="1" ht="16.5" customHeight="1">
      <c r="A261" s="36"/>
      <c r="B261" s="37"/>
      <c r="C261" s="180" t="s">
        <v>365</v>
      </c>
      <c r="D261" s="180" t="s">
        <v>173</v>
      </c>
      <c r="E261" s="181" t="s">
        <v>392</v>
      </c>
      <c r="F261" s="182" t="s">
        <v>393</v>
      </c>
      <c r="G261" s="183" t="s">
        <v>176</v>
      </c>
      <c r="H261" s="184">
        <v>5.58</v>
      </c>
      <c r="I261" s="185"/>
      <c r="J261" s="186">
        <f>ROUND(I261*H261,2)</f>
        <v>0</v>
      </c>
      <c r="K261" s="182" t="s">
        <v>177</v>
      </c>
      <c r="L261" s="41"/>
      <c r="M261" s="187" t="s">
        <v>19</v>
      </c>
      <c r="N261" s="188" t="s">
        <v>44</v>
      </c>
      <c r="O261" s="66"/>
      <c r="P261" s="189">
        <f>O261*H261</f>
        <v>0</v>
      </c>
      <c r="Q261" s="189">
        <v>2.47E-3</v>
      </c>
      <c r="R261" s="189">
        <f>Q261*H261</f>
        <v>1.3782600000000001E-2</v>
      </c>
      <c r="S261" s="189">
        <v>0</v>
      </c>
      <c r="T261" s="190">
        <f>S261*H261</f>
        <v>0</v>
      </c>
      <c r="U261" s="36"/>
      <c r="V261" s="36"/>
      <c r="W261" s="36"/>
      <c r="X261" s="36"/>
      <c r="Y261" s="36"/>
      <c r="Z261" s="36"/>
      <c r="AA261" s="36"/>
      <c r="AB261" s="36"/>
      <c r="AC261" s="36"/>
      <c r="AD261" s="36"/>
      <c r="AE261" s="36"/>
      <c r="AR261" s="191" t="s">
        <v>178</v>
      </c>
      <c r="AT261" s="191" t="s">
        <v>173</v>
      </c>
      <c r="AU261" s="191" t="s">
        <v>82</v>
      </c>
      <c r="AY261" s="19" t="s">
        <v>171</v>
      </c>
      <c r="BE261" s="192">
        <f>IF(N261="základní",J261,0)</f>
        <v>0</v>
      </c>
      <c r="BF261" s="192">
        <f>IF(N261="snížená",J261,0)</f>
        <v>0</v>
      </c>
      <c r="BG261" s="192">
        <f>IF(N261="zákl. přenesená",J261,0)</f>
        <v>0</v>
      </c>
      <c r="BH261" s="192">
        <f>IF(N261="sníž. přenesená",J261,0)</f>
        <v>0</v>
      </c>
      <c r="BI261" s="192">
        <f>IF(N261="nulová",J261,0)</f>
        <v>0</v>
      </c>
      <c r="BJ261" s="19" t="s">
        <v>80</v>
      </c>
      <c r="BK261" s="192">
        <f>ROUND(I261*H261,2)</f>
        <v>0</v>
      </c>
      <c r="BL261" s="19" t="s">
        <v>178</v>
      </c>
      <c r="BM261" s="191" t="s">
        <v>1118</v>
      </c>
    </row>
    <row r="262" spans="1:65" s="2" customFormat="1" ht="11.25">
      <c r="A262" s="36"/>
      <c r="B262" s="37"/>
      <c r="C262" s="38"/>
      <c r="D262" s="193" t="s">
        <v>180</v>
      </c>
      <c r="E262" s="38"/>
      <c r="F262" s="194" t="s">
        <v>395</v>
      </c>
      <c r="G262" s="38"/>
      <c r="H262" s="38"/>
      <c r="I262" s="195"/>
      <c r="J262" s="38"/>
      <c r="K262" s="38"/>
      <c r="L262" s="41"/>
      <c r="M262" s="196"/>
      <c r="N262" s="197"/>
      <c r="O262" s="66"/>
      <c r="P262" s="66"/>
      <c r="Q262" s="66"/>
      <c r="R262" s="66"/>
      <c r="S262" s="66"/>
      <c r="T262" s="67"/>
      <c r="U262" s="36"/>
      <c r="V262" s="36"/>
      <c r="W262" s="36"/>
      <c r="X262" s="36"/>
      <c r="Y262" s="36"/>
      <c r="Z262" s="36"/>
      <c r="AA262" s="36"/>
      <c r="AB262" s="36"/>
      <c r="AC262" s="36"/>
      <c r="AD262" s="36"/>
      <c r="AE262" s="36"/>
      <c r="AT262" s="19" t="s">
        <v>180</v>
      </c>
      <c r="AU262" s="19" t="s">
        <v>82</v>
      </c>
    </row>
    <row r="263" spans="1:65" s="2" customFormat="1" ht="11.25">
      <c r="A263" s="36"/>
      <c r="B263" s="37"/>
      <c r="C263" s="38"/>
      <c r="D263" s="198" t="s">
        <v>182</v>
      </c>
      <c r="E263" s="38"/>
      <c r="F263" s="199" t="s">
        <v>396</v>
      </c>
      <c r="G263" s="38"/>
      <c r="H263" s="38"/>
      <c r="I263" s="195"/>
      <c r="J263" s="38"/>
      <c r="K263" s="38"/>
      <c r="L263" s="41"/>
      <c r="M263" s="196"/>
      <c r="N263" s="197"/>
      <c r="O263" s="66"/>
      <c r="P263" s="66"/>
      <c r="Q263" s="66"/>
      <c r="R263" s="66"/>
      <c r="S263" s="66"/>
      <c r="T263" s="67"/>
      <c r="U263" s="36"/>
      <c r="V263" s="36"/>
      <c r="W263" s="36"/>
      <c r="X263" s="36"/>
      <c r="Y263" s="36"/>
      <c r="Z263" s="36"/>
      <c r="AA263" s="36"/>
      <c r="AB263" s="36"/>
      <c r="AC263" s="36"/>
      <c r="AD263" s="36"/>
      <c r="AE263" s="36"/>
      <c r="AT263" s="19" t="s">
        <v>182</v>
      </c>
      <c r="AU263" s="19" t="s">
        <v>82</v>
      </c>
    </row>
    <row r="264" spans="1:65" s="13" customFormat="1" ht="11.25">
      <c r="B264" s="200"/>
      <c r="C264" s="201"/>
      <c r="D264" s="193" t="s">
        <v>184</v>
      </c>
      <c r="E264" s="202" t="s">
        <v>19</v>
      </c>
      <c r="F264" s="203" t="s">
        <v>383</v>
      </c>
      <c r="G264" s="201"/>
      <c r="H264" s="202" t="s">
        <v>19</v>
      </c>
      <c r="I264" s="204"/>
      <c r="J264" s="201"/>
      <c r="K264" s="201"/>
      <c r="L264" s="205"/>
      <c r="M264" s="206"/>
      <c r="N264" s="207"/>
      <c r="O264" s="207"/>
      <c r="P264" s="207"/>
      <c r="Q264" s="207"/>
      <c r="R264" s="207"/>
      <c r="S264" s="207"/>
      <c r="T264" s="208"/>
      <c r="AT264" s="209" t="s">
        <v>184</v>
      </c>
      <c r="AU264" s="209" t="s">
        <v>82</v>
      </c>
      <c r="AV264" s="13" t="s">
        <v>80</v>
      </c>
      <c r="AW264" s="13" t="s">
        <v>35</v>
      </c>
      <c r="AX264" s="13" t="s">
        <v>73</v>
      </c>
      <c r="AY264" s="209" t="s">
        <v>171</v>
      </c>
    </row>
    <row r="265" spans="1:65" s="14" customFormat="1" ht="11.25">
      <c r="B265" s="210"/>
      <c r="C265" s="211"/>
      <c r="D265" s="193" t="s">
        <v>184</v>
      </c>
      <c r="E265" s="212" t="s">
        <v>19</v>
      </c>
      <c r="F265" s="213" t="s">
        <v>1119</v>
      </c>
      <c r="G265" s="211"/>
      <c r="H265" s="214">
        <v>5.58</v>
      </c>
      <c r="I265" s="215"/>
      <c r="J265" s="211"/>
      <c r="K265" s="211"/>
      <c r="L265" s="216"/>
      <c r="M265" s="217"/>
      <c r="N265" s="218"/>
      <c r="O265" s="218"/>
      <c r="P265" s="218"/>
      <c r="Q265" s="218"/>
      <c r="R265" s="218"/>
      <c r="S265" s="218"/>
      <c r="T265" s="219"/>
      <c r="AT265" s="220" t="s">
        <v>184</v>
      </c>
      <c r="AU265" s="220" t="s">
        <v>82</v>
      </c>
      <c r="AV265" s="14" t="s">
        <v>82</v>
      </c>
      <c r="AW265" s="14" t="s">
        <v>35</v>
      </c>
      <c r="AX265" s="14" t="s">
        <v>73</v>
      </c>
      <c r="AY265" s="220" t="s">
        <v>171</v>
      </c>
    </row>
    <row r="266" spans="1:65" s="15" customFormat="1" ht="11.25">
      <c r="B266" s="221"/>
      <c r="C266" s="222"/>
      <c r="D266" s="193" t="s">
        <v>184</v>
      </c>
      <c r="E266" s="223" t="s">
        <v>19</v>
      </c>
      <c r="F266" s="224" t="s">
        <v>189</v>
      </c>
      <c r="G266" s="222"/>
      <c r="H266" s="225">
        <v>5.58</v>
      </c>
      <c r="I266" s="226"/>
      <c r="J266" s="222"/>
      <c r="K266" s="222"/>
      <c r="L266" s="227"/>
      <c r="M266" s="228"/>
      <c r="N266" s="229"/>
      <c r="O266" s="229"/>
      <c r="P266" s="229"/>
      <c r="Q266" s="229"/>
      <c r="R266" s="229"/>
      <c r="S266" s="229"/>
      <c r="T266" s="230"/>
      <c r="AT266" s="231" t="s">
        <v>184</v>
      </c>
      <c r="AU266" s="231" t="s">
        <v>82</v>
      </c>
      <c r="AV266" s="15" t="s">
        <v>178</v>
      </c>
      <c r="AW266" s="15" t="s">
        <v>35</v>
      </c>
      <c r="AX266" s="15" t="s">
        <v>80</v>
      </c>
      <c r="AY266" s="231" t="s">
        <v>171</v>
      </c>
    </row>
    <row r="267" spans="1:65" s="2" customFormat="1" ht="16.5" customHeight="1">
      <c r="A267" s="36"/>
      <c r="B267" s="37"/>
      <c r="C267" s="180" t="s">
        <v>377</v>
      </c>
      <c r="D267" s="180" t="s">
        <v>173</v>
      </c>
      <c r="E267" s="181" t="s">
        <v>399</v>
      </c>
      <c r="F267" s="182" t="s">
        <v>400</v>
      </c>
      <c r="G267" s="183" t="s">
        <v>176</v>
      </c>
      <c r="H267" s="184">
        <v>5.58</v>
      </c>
      <c r="I267" s="185"/>
      <c r="J267" s="186">
        <f>ROUND(I267*H267,2)</f>
        <v>0</v>
      </c>
      <c r="K267" s="182" t="s">
        <v>177</v>
      </c>
      <c r="L267" s="41"/>
      <c r="M267" s="187" t="s">
        <v>19</v>
      </c>
      <c r="N267" s="188" t="s">
        <v>44</v>
      </c>
      <c r="O267" s="66"/>
      <c r="P267" s="189">
        <f>O267*H267</f>
        <v>0</v>
      </c>
      <c r="Q267" s="189">
        <v>0</v>
      </c>
      <c r="R267" s="189">
        <f>Q267*H267</f>
        <v>0</v>
      </c>
      <c r="S267" s="189">
        <v>0</v>
      </c>
      <c r="T267" s="190">
        <f>S267*H267</f>
        <v>0</v>
      </c>
      <c r="U267" s="36"/>
      <c r="V267" s="36"/>
      <c r="W267" s="36"/>
      <c r="X267" s="36"/>
      <c r="Y267" s="36"/>
      <c r="Z267" s="36"/>
      <c r="AA267" s="36"/>
      <c r="AB267" s="36"/>
      <c r="AC267" s="36"/>
      <c r="AD267" s="36"/>
      <c r="AE267" s="36"/>
      <c r="AR267" s="191" t="s">
        <v>178</v>
      </c>
      <c r="AT267" s="191" t="s">
        <v>173</v>
      </c>
      <c r="AU267" s="191" t="s">
        <v>82</v>
      </c>
      <c r="AY267" s="19" t="s">
        <v>171</v>
      </c>
      <c r="BE267" s="192">
        <f>IF(N267="základní",J267,0)</f>
        <v>0</v>
      </c>
      <c r="BF267" s="192">
        <f>IF(N267="snížená",J267,0)</f>
        <v>0</v>
      </c>
      <c r="BG267" s="192">
        <f>IF(N267="zákl. přenesená",J267,0)</f>
        <v>0</v>
      </c>
      <c r="BH267" s="192">
        <f>IF(N267="sníž. přenesená",J267,0)</f>
        <v>0</v>
      </c>
      <c r="BI267" s="192">
        <f>IF(N267="nulová",J267,0)</f>
        <v>0</v>
      </c>
      <c r="BJ267" s="19" t="s">
        <v>80</v>
      </c>
      <c r="BK267" s="192">
        <f>ROUND(I267*H267,2)</f>
        <v>0</v>
      </c>
      <c r="BL267" s="19" t="s">
        <v>178</v>
      </c>
      <c r="BM267" s="191" t="s">
        <v>1120</v>
      </c>
    </row>
    <row r="268" spans="1:65" s="2" customFormat="1" ht="11.25">
      <c r="A268" s="36"/>
      <c r="B268" s="37"/>
      <c r="C268" s="38"/>
      <c r="D268" s="193" t="s">
        <v>180</v>
      </c>
      <c r="E268" s="38"/>
      <c r="F268" s="194" t="s">
        <v>402</v>
      </c>
      <c r="G268" s="38"/>
      <c r="H268" s="38"/>
      <c r="I268" s="195"/>
      <c r="J268" s="38"/>
      <c r="K268" s="38"/>
      <c r="L268" s="41"/>
      <c r="M268" s="196"/>
      <c r="N268" s="197"/>
      <c r="O268" s="66"/>
      <c r="P268" s="66"/>
      <c r="Q268" s="66"/>
      <c r="R268" s="66"/>
      <c r="S268" s="66"/>
      <c r="T268" s="67"/>
      <c r="U268" s="36"/>
      <c r="V268" s="36"/>
      <c r="W268" s="36"/>
      <c r="X268" s="36"/>
      <c r="Y268" s="36"/>
      <c r="Z268" s="36"/>
      <c r="AA268" s="36"/>
      <c r="AB268" s="36"/>
      <c r="AC268" s="36"/>
      <c r="AD268" s="36"/>
      <c r="AE268" s="36"/>
      <c r="AT268" s="19" t="s">
        <v>180</v>
      </c>
      <c r="AU268" s="19" t="s">
        <v>82</v>
      </c>
    </row>
    <row r="269" spans="1:65" s="2" customFormat="1" ht="11.25">
      <c r="A269" s="36"/>
      <c r="B269" s="37"/>
      <c r="C269" s="38"/>
      <c r="D269" s="198" t="s">
        <v>182</v>
      </c>
      <c r="E269" s="38"/>
      <c r="F269" s="199" t="s">
        <v>403</v>
      </c>
      <c r="G269" s="38"/>
      <c r="H269" s="38"/>
      <c r="I269" s="195"/>
      <c r="J269" s="38"/>
      <c r="K269" s="38"/>
      <c r="L269" s="41"/>
      <c r="M269" s="196"/>
      <c r="N269" s="197"/>
      <c r="O269" s="66"/>
      <c r="P269" s="66"/>
      <c r="Q269" s="66"/>
      <c r="R269" s="66"/>
      <c r="S269" s="66"/>
      <c r="T269" s="67"/>
      <c r="U269" s="36"/>
      <c r="V269" s="36"/>
      <c r="W269" s="36"/>
      <c r="X269" s="36"/>
      <c r="Y269" s="36"/>
      <c r="Z269" s="36"/>
      <c r="AA269" s="36"/>
      <c r="AB269" s="36"/>
      <c r="AC269" s="36"/>
      <c r="AD269" s="36"/>
      <c r="AE269" s="36"/>
      <c r="AT269" s="19" t="s">
        <v>182</v>
      </c>
      <c r="AU269" s="19" t="s">
        <v>82</v>
      </c>
    </row>
    <row r="270" spans="1:65" s="14" customFormat="1" ht="11.25">
      <c r="B270" s="210"/>
      <c r="C270" s="211"/>
      <c r="D270" s="193" t="s">
        <v>184</v>
      </c>
      <c r="E270" s="212" t="s">
        <v>19</v>
      </c>
      <c r="F270" s="213" t="s">
        <v>1121</v>
      </c>
      <c r="G270" s="211"/>
      <c r="H270" s="214">
        <v>5.58</v>
      </c>
      <c r="I270" s="215"/>
      <c r="J270" s="211"/>
      <c r="K270" s="211"/>
      <c r="L270" s="216"/>
      <c r="M270" s="217"/>
      <c r="N270" s="218"/>
      <c r="O270" s="218"/>
      <c r="P270" s="218"/>
      <c r="Q270" s="218"/>
      <c r="R270" s="218"/>
      <c r="S270" s="218"/>
      <c r="T270" s="219"/>
      <c r="AT270" s="220" t="s">
        <v>184</v>
      </c>
      <c r="AU270" s="220" t="s">
        <v>82</v>
      </c>
      <c r="AV270" s="14" t="s">
        <v>82</v>
      </c>
      <c r="AW270" s="14" t="s">
        <v>35</v>
      </c>
      <c r="AX270" s="14" t="s">
        <v>73</v>
      </c>
      <c r="AY270" s="220" t="s">
        <v>171</v>
      </c>
    </row>
    <row r="271" spans="1:65" s="15" customFormat="1" ht="11.25">
      <c r="B271" s="221"/>
      <c r="C271" s="222"/>
      <c r="D271" s="193" t="s">
        <v>184</v>
      </c>
      <c r="E271" s="223" t="s">
        <v>19</v>
      </c>
      <c r="F271" s="224" t="s">
        <v>189</v>
      </c>
      <c r="G271" s="222"/>
      <c r="H271" s="225">
        <v>5.58</v>
      </c>
      <c r="I271" s="226"/>
      <c r="J271" s="222"/>
      <c r="K271" s="222"/>
      <c r="L271" s="227"/>
      <c r="M271" s="228"/>
      <c r="N271" s="229"/>
      <c r="O271" s="229"/>
      <c r="P271" s="229"/>
      <c r="Q271" s="229"/>
      <c r="R271" s="229"/>
      <c r="S271" s="229"/>
      <c r="T271" s="230"/>
      <c r="AT271" s="231" t="s">
        <v>184</v>
      </c>
      <c r="AU271" s="231" t="s">
        <v>82</v>
      </c>
      <c r="AV271" s="15" t="s">
        <v>178</v>
      </c>
      <c r="AW271" s="15" t="s">
        <v>35</v>
      </c>
      <c r="AX271" s="15" t="s">
        <v>80</v>
      </c>
      <c r="AY271" s="231" t="s">
        <v>171</v>
      </c>
    </row>
    <row r="272" spans="1:65" s="2" customFormat="1" ht="24.2" customHeight="1">
      <c r="A272" s="36"/>
      <c r="B272" s="37"/>
      <c r="C272" s="180" t="s">
        <v>385</v>
      </c>
      <c r="D272" s="180" t="s">
        <v>173</v>
      </c>
      <c r="E272" s="181" t="s">
        <v>405</v>
      </c>
      <c r="F272" s="182" t="s">
        <v>406</v>
      </c>
      <c r="G272" s="183" t="s">
        <v>252</v>
      </c>
      <c r="H272" s="184">
        <v>0.31900000000000001</v>
      </c>
      <c r="I272" s="185"/>
      <c r="J272" s="186">
        <f>ROUND(I272*H272,2)</f>
        <v>0</v>
      </c>
      <c r="K272" s="182" t="s">
        <v>177</v>
      </c>
      <c r="L272" s="41"/>
      <c r="M272" s="187" t="s">
        <v>19</v>
      </c>
      <c r="N272" s="188" t="s">
        <v>44</v>
      </c>
      <c r="O272" s="66"/>
      <c r="P272" s="189">
        <f>O272*H272</f>
        <v>0</v>
      </c>
      <c r="Q272" s="189">
        <v>1.0597399999999999</v>
      </c>
      <c r="R272" s="189">
        <f>Q272*H272</f>
        <v>0.33805705999999996</v>
      </c>
      <c r="S272" s="189">
        <v>0</v>
      </c>
      <c r="T272" s="190">
        <f>S272*H272</f>
        <v>0</v>
      </c>
      <c r="U272" s="36"/>
      <c r="V272" s="36"/>
      <c r="W272" s="36"/>
      <c r="X272" s="36"/>
      <c r="Y272" s="36"/>
      <c r="Z272" s="36"/>
      <c r="AA272" s="36"/>
      <c r="AB272" s="36"/>
      <c r="AC272" s="36"/>
      <c r="AD272" s="36"/>
      <c r="AE272" s="36"/>
      <c r="AR272" s="191" t="s">
        <v>178</v>
      </c>
      <c r="AT272" s="191" t="s">
        <v>173</v>
      </c>
      <c r="AU272" s="191" t="s">
        <v>82</v>
      </c>
      <c r="AY272" s="19" t="s">
        <v>171</v>
      </c>
      <c r="BE272" s="192">
        <f>IF(N272="základní",J272,0)</f>
        <v>0</v>
      </c>
      <c r="BF272" s="192">
        <f>IF(N272="snížená",J272,0)</f>
        <v>0</v>
      </c>
      <c r="BG272" s="192">
        <f>IF(N272="zákl. přenesená",J272,0)</f>
        <v>0</v>
      </c>
      <c r="BH272" s="192">
        <f>IF(N272="sníž. přenesená",J272,0)</f>
        <v>0</v>
      </c>
      <c r="BI272" s="192">
        <f>IF(N272="nulová",J272,0)</f>
        <v>0</v>
      </c>
      <c r="BJ272" s="19" t="s">
        <v>80</v>
      </c>
      <c r="BK272" s="192">
        <f>ROUND(I272*H272,2)</f>
        <v>0</v>
      </c>
      <c r="BL272" s="19" t="s">
        <v>178</v>
      </c>
      <c r="BM272" s="191" t="s">
        <v>1122</v>
      </c>
    </row>
    <row r="273" spans="1:65" s="2" customFormat="1" ht="19.5">
      <c r="A273" s="36"/>
      <c r="B273" s="37"/>
      <c r="C273" s="38"/>
      <c r="D273" s="193" t="s">
        <v>180</v>
      </c>
      <c r="E273" s="38"/>
      <c r="F273" s="194" t="s">
        <v>408</v>
      </c>
      <c r="G273" s="38"/>
      <c r="H273" s="38"/>
      <c r="I273" s="195"/>
      <c r="J273" s="38"/>
      <c r="K273" s="38"/>
      <c r="L273" s="41"/>
      <c r="M273" s="196"/>
      <c r="N273" s="197"/>
      <c r="O273" s="66"/>
      <c r="P273" s="66"/>
      <c r="Q273" s="66"/>
      <c r="R273" s="66"/>
      <c r="S273" s="66"/>
      <c r="T273" s="67"/>
      <c r="U273" s="36"/>
      <c r="V273" s="36"/>
      <c r="W273" s="36"/>
      <c r="X273" s="36"/>
      <c r="Y273" s="36"/>
      <c r="Z273" s="36"/>
      <c r="AA273" s="36"/>
      <c r="AB273" s="36"/>
      <c r="AC273" s="36"/>
      <c r="AD273" s="36"/>
      <c r="AE273" s="36"/>
      <c r="AT273" s="19" t="s">
        <v>180</v>
      </c>
      <c r="AU273" s="19" t="s">
        <v>82</v>
      </c>
    </row>
    <row r="274" spans="1:65" s="2" customFormat="1" ht="11.25">
      <c r="A274" s="36"/>
      <c r="B274" s="37"/>
      <c r="C274" s="38"/>
      <c r="D274" s="198" t="s">
        <v>182</v>
      </c>
      <c r="E274" s="38"/>
      <c r="F274" s="199" t="s">
        <v>409</v>
      </c>
      <c r="G274" s="38"/>
      <c r="H274" s="38"/>
      <c r="I274" s="195"/>
      <c r="J274" s="38"/>
      <c r="K274" s="38"/>
      <c r="L274" s="41"/>
      <c r="M274" s="196"/>
      <c r="N274" s="197"/>
      <c r="O274" s="66"/>
      <c r="P274" s="66"/>
      <c r="Q274" s="66"/>
      <c r="R274" s="66"/>
      <c r="S274" s="66"/>
      <c r="T274" s="67"/>
      <c r="U274" s="36"/>
      <c r="V274" s="36"/>
      <c r="W274" s="36"/>
      <c r="X274" s="36"/>
      <c r="Y274" s="36"/>
      <c r="Z274" s="36"/>
      <c r="AA274" s="36"/>
      <c r="AB274" s="36"/>
      <c r="AC274" s="36"/>
      <c r="AD274" s="36"/>
      <c r="AE274" s="36"/>
      <c r="AT274" s="19" t="s">
        <v>182</v>
      </c>
      <c r="AU274" s="19" t="s">
        <v>82</v>
      </c>
    </row>
    <row r="275" spans="1:65" s="13" customFormat="1" ht="11.25">
      <c r="B275" s="200"/>
      <c r="C275" s="201"/>
      <c r="D275" s="193" t="s">
        <v>184</v>
      </c>
      <c r="E275" s="202" t="s">
        <v>19</v>
      </c>
      <c r="F275" s="203" t="s">
        <v>383</v>
      </c>
      <c r="G275" s="201"/>
      <c r="H275" s="202" t="s">
        <v>19</v>
      </c>
      <c r="I275" s="204"/>
      <c r="J275" s="201"/>
      <c r="K275" s="201"/>
      <c r="L275" s="205"/>
      <c r="M275" s="206"/>
      <c r="N275" s="207"/>
      <c r="O275" s="207"/>
      <c r="P275" s="207"/>
      <c r="Q275" s="207"/>
      <c r="R275" s="207"/>
      <c r="S275" s="207"/>
      <c r="T275" s="208"/>
      <c r="AT275" s="209" t="s">
        <v>184</v>
      </c>
      <c r="AU275" s="209" t="s">
        <v>82</v>
      </c>
      <c r="AV275" s="13" t="s">
        <v>80</v>
      </c>
      <c r="AW275" s="13" t="s">
        <v>35</v>
      </c>
      <c r="AX275" s="13" t="s">
        <v>73</v>
      </c>
      <c r="AY275" s="209" t="s">
        <v>171</v>
      </c>
    </row>
    <row r="276" spans="1:65" s="13" customFormat="1" ht="11.25">
      <c r="B276" s="200"/>
      <c r="C276" s="201"/>
      <c r="D276" s="193" t="s">
        <v>184</v>
      </c>
      <c r="E276" s="202" t="s">
        <v>19</v>
      </c>
      <c r="F276" s="203" t="s">
        <v>410</v>
      </c>
      <c r="G276" s="201"/>
      <c r="H276" s="202" t="s">
        <v>19</v>
      </c>
      <c r="I276" s="204"/>
      <c r="J276" s="201"/>
      <c r="K276" s="201"/>
      <c r="L276" s="205"/>
      <c r="M276" s="206"/>
      <c r="N276" s="207"/>
      <c r="O276" s="207"/>
      <c r="P276" s="207"/>
      <c r="Q276" s="207"/>
      <c r="R276" s="207"/>
      <c r="S276" s="207"/>
      <c r="T276" s="208"/>
      <c r="AT276" s="209" t="s">
        <v>184</v>
      </c>
      <c r="AU276" s="209" t="s">
        <v>82</v>
      </c>
      <c r="AV276" s="13" t="s">
        <v>80</v>
      </c>
      <c r="AW276" s="13" t="s">
        <v>35</v>
      </c>
      <c r="AX276" s="13" t="s">
        <v>73</v>
      </c>
      <c r="AY276" s="209" t="s">
        <v>171</v>
      </c>
    </row>
    <row r="277" spans="1:65" s="14" customFormat="1" ht="11.25">
      <c r="B277" s="210"/>
      <c r="C277" s="211"/>
      <c r="D277" s="193" t="s">
        <v>184</v>
      </c>
      <c r="E277" s="212" t="s">
        <v>19</v>
      </c>
      <c r="F277" s="213" t="s">
        <v>411</v>
      </c>
      <c r="G277" s="211"/>
      <c r="H277" s="214">
        <v>0.31900000000000001</v>
      </c>
      <c r="I277" s="215"/>
      <c r="J277" s="211"/>
      <c r="K277" s="211"/>
      <c r="L277" s="216"/>
      <c r="M277" s="217"/>
      <c r="N277" s="218"/>
      <c r="O277" s="218"/>
      <c r="P277" s="218"/>
      <c r="Q277" s="218"/>
      <c r="R277" s="218"/>
      <c r="S277" s="218"/>
      <c r="T277" s="219"/>
      <c r="AT277" s="220" t="s">
        <v>184</v>
      </c>
      <c r="AU277" s="220" t="s">
        <v>82</v>
      </c>
      <c r="AV277" s="14" t="s">
        <v>82</v>
      </c>
      <c r="AW277" s="14" t="s">
        <v>35</v>
      </c>
      <c r="AX277" s="14" t="s">
        <v>73</v>
      </c>
      <c r="AY277" s="220" t="s">
        <v>171</v>
      </c>
    </row>
    <row r="278" spans="1:65" s="15" customFormat="1" ht="11.25">
      <c r="B278" s="221"/>
      <c r="C278" s="222"/>
      <c r="D278" s="193" t="s">
        <v>184</v>
      </c>
      <c r="E278" s="223" t="s">
        <v>19</v>
      </c>
      <c r="F278" s="224" t="s">
        <v>189</v>
      </c>
      <c r="G278" s="222"/>
      <c r="H278" s="225">
        <v>0.31900000000000001</v>
      </c>
      <c r="I278" s="226"/>
      <c r="J278" s="222"/>
      <c r="K278" s="222"/>
      <c r="L278" s="227"/>
      <c r="M278" s="228"/>
      <c r="N278" s="229"/>
      <c r="O278" s="229"/>
      <c r="P278" s="229"/>
      <c r="Q278" s="229"/>
      <c r="R278" s="229"/>
      <c r="S278" s="229"/>
      <c r="T278" s="230"/>
      <c r="AT278" s="231" t="s">
        <v>184</v>
      </c>
      <c r="AU278" s="231" t="s">
        <v>82</v>
      </c>
      <c r="AV278" s="15" t="s">
        <v>178</v>
      </c>
      <c r="AW278" s="15" t="s">
        <v>35</v>
      </c>
      <c r="AX278" s="15" t="s">
        <v>80</v>
      </c>
      <c r="AY278" s="231" t="s">
        <v>171</v>
      </c>
    </row>
    <row r="279" spans="1:65" s="2" customFormat="1" ht="24.2" customHeight="1">
      <c r="A279" s="36"/>
      <c r="B279" s="37"/>
      <c r="C279" s="180" t="s">
        <v>391</v>
      </c>
      <c r="D279" s="180" t="s">
        <v>173</v>
      </c>
      <c r="E279" s="181" t="s">
        <v>413</v>
      </c>
      <c r="F279" s="182" t="s">
        <v>414</v>
      </c>
      <c r="G279" s="183" t="s">
        <v>220</v>
      </c>
      <c r="H279" s="184">
        <v>2.1669999999999998</v>
      </c>
      <c r="I279" s="185"/>
      <c r="J279" s="186">
        <f>ROUND(I279*H279,2)</f>
        <v>0</v>
      </c>
      <c r="K279" s="182" t="s">
        <v>177</v>
      </c>
      <c r="L279" s="41"/>
      <c r="M279" s="187" t="s">
        <v>19</v>
      </c>
      <c r="N279" s="188" t="s">
        <v>44</v>
      </c>
      <c r="O279" s="66"/>
      <c r="P279" s="189">
        <f>O279*H279</f>
        <v>0</v>
      </c>
      <c r="Q279" s="189">
        <v>2.5505399999999998</v>
      </c>
      <c r="R279" s="189">
        <f>Q279*H279</f>
        <v>5.5270201799999992</v>
      </c>
      <c r="S279" s="189">
        <v>0</v>
      </c>
      <c r="T279" s="190">
        <f>S279*H279</f>
        <v>0</v>
      </c>
      <c r="U279" s="36"/>
      <c r="V279" s="36"/>
      <c r="W279" s="36"/>
      <c r="X279" s="36"/>
      <c r="Y279" s="36"/>
      <c r="Z279" s="36"/>
      <c r="AA279" s="36"/>
      <c r="AB279" s="36"/>
      <c r="AC279" s="36"/>
      <c r="AD279" s="36"/>
      <c r="AE279" s="36"/>
      <c r="AR279" s="191" t="s">
        <v>178</v>
      </c>
      <c r="AT279" s="191" t="s">
        <v>173</v>
      </c>
      <c r="AU279" s="191" t="s">
        <v>82</v>
      </c>
      <c r="AY279" s="19" t="s">
        <v>171</v>
      </c>
      <c r="BE279" s="192">
        <f>IF(N279="základní",J279,0)</f>
        <v>0</v>
      </c>
      <c r="BF279" s="192">
        <f>IF(N279="snížená",J279,0)</f>
        <v>0</v>
      </c>
      <c r="BG279" s="192">
        <f>IF(N279="zákl. přenesená",J279,0)</f>
        <v>0</v>
      </c>
      <c r="BH279" s="192">
        <f>IF(N279="sníž. přenesená",J279,0)</f>
        <v>0</v>
      </c>
      <c r="BI279" s="192">
        <f>IF(N279="nulová",J279,0)</f>
        <v>0</v>
      </c>
      <c r="BJ279" s="19" t="s">
        <v>80</v>
      </c>
      <c r="BK279" s="192">
        <f>ROUND(I279*H279,2)</f>
        <v>0</v>
      </c>
      <c r="BL279" s="19" t="s">
        <v>178</v>
      </c>
      <c r="BM279" s="191" t="s">
        <v>1123</v>
      </c>
    </row>
    <row r="280" spans="1:65" s="2" customFormat="1" ht="19.5">
      <c r="A280" s="36"/>
      <c r="B280" s="37"/>
      <c r="C280" s="38"/>
      <c r="D280" s="193" t="s">
        <v>180</v>
      </c>
      <c r="E280" s="38"/>
      <c r="F280" s="194" t="s">
        <v>416</v>
      </c>
      <c r="G280" s="38"/>
      <c r="H280" s="38"/>
      <c r="I280" s="195"/>
      <c r="J280" s="38"/>
      <c r="K280" s="38"/>
      <c r="L280" s="41"/>
      <c r="M280" s="196"/>
      <c r="N280" s="197"/>
      <c r="O280" s="66"/>
      <c r="P280" s="66"/>
      <c r="Q280" s="66"/>
      <c r="R280" s="66"/>
      <c r="S280" s="66"/>
      <c r="T280" s="67"/>
      <c r="U280" s="36"/>
      <c r="V280" s="36"/>
      <c r="W280" s="36"/>
      <c r="X280" s="36"/>
      <c r="Y280" s="36"/>
      <c r="Z280" s="36"/>
      <c r="AA280" s="36"/>
      <c r="AB280" s="36"/>
      <c r="AC280" s="36"/>
      <c r="AD280" s="36"/>
      <c r="AE280" s="36"/>
      <c r="AT280" s="19" t="s">
        <v>180</v>
      </c>
      <c r="AU280" s="19" t="s">
        <v>82</v>
      </c>
    </row>
    <row r="281" spans="1:65" s="2" customFormat="1" ht="11.25">
      <c r="A281" s="36"/>
      <c r="B281" s="37"/>
      <c r="C281" s="38"/>
      <c r="D281" s="198" t="s">
        <v>182</v>
      </c>
      <c r="E281" s="38"/>
      <c r="F281" s="199" t="s">
        <v>417</v>
      </c>
      <c r="G281" s="38"/>
      <c r="H281" s="38"/>
      <c r="I281" s="195"/>
      <c r="J281" s="38"/>
      <c r="K281" s="38"/>
      <c r="L281" s="41"/>
      <c r="M281" s="196"/>
      <c r="N281" s="197"/>
      <c r="O281" s="66"/>
      <c r="P281" s="66"/>
      <c r="Q281" s="66"/>
      <c r="R281" s="66"/>
      <c r="S281" s="66"/>
      <c r="T281" s="67"/>
      <c r="U281" s="36"/>
      <c r="V281" s="36"/>
      <c r="W281" s="36"/>
      <c r="X281" s="36"/>
      <c r="Y281" s="36"/>
      <c r="Z281" s="36"/>
      <c r="AA281" s="36"/>
      <c r="AB281" s="36"/>
      <c r="AC281" s="36"/>
      <c r="AD281" s="36"/>
      <c r="AE281" s="36"/>
      <c r="AT281" s="19" t="s">
        <v>182</v>
      </c>
      <c r="AU281" s="19" t="s">
        <v>82</v>
      </c>
    </row>
    <row r="282" spans="1:65" s="13" customFormat="1" ht="11.25">
      <c r="B282" s="200"/>
      <c r="C282" s="201"/>
      <c r="D282" s="193" t="s">
        <v>184</v>
      </c>
      <c r="E282" s="202" t="s">
        <v>19</v>
      </c>
      <c r="F282" s="203" t="s">
        <v>418</v>
      </c>
      <c r="G282" s="201"/>
      <c r="H282" s="202" t="s">
        <v>19</v>
      </c>
      <c r="I282" s="204"/>
      <c r="J282" s="201"/>
      <c r="K282" s="201"/>
      <c r="L282" s="205"/>
      <c r="M282" s="206"/>
      <c r="N282" s="207"/>
      <c r="O282" s="207"/>
      <c r="P282" s="207"/>
      <c r="Q282" s="207"/>
      <c r="R282" s="207"/>
      <c r="S282" s="207"/>
      <c r="T282" s="208"/>
      <c r="AT282" s="209" t="s">
        <v>184</v>
      </c>
      <c r="AU282" s="209" t="s">
        <v>82</v>
      </c>
      <c r="AV282" s="13" t="s">
        <v>80</v>
      </c>
      <c r="AW282" s="13" t="s">
        <v>35</v>
      </c>
      <c r="AX282" s="13" t="s">
        <v>73</v>
      </c>
      <c r="AY282" s="209" t="s">
        <v>171</v>
      </c>
    </row>
    <row r="283" spans="1:65" s="14" customFormat="1" ht="11.25">
      <c r="B283" s="210"/>
      <c r="C283" s="211"/>
      <c r="D283" s="193" t="s">
        <v>184</v>
      </c>
      <c r="E283" s="212" t="s">
        <v>19</v>
      </c>
      <c r="F283" s="213" t="s">
        <v>1124</v>
      </c>
      <c r="G283" s="211"/>
      <c r="H283" s="214">
        <v>1.627</v>
      </c>
      <c r="I283" s="215"/>
      <c r="J283" s="211"/>
      <c r="K283" s="211"/>
      <c r="L283" s="216"/>
      <c r="M283" s="217"/>
      <c r="N283" s="218"/>
      <c r="O283" s="218"/>
      <c r="P283" s="218"/>
      <c r="Q283" s="218"/>
      <c r="R283" s="218"/>
      <c r="S283" s="218"/>
      <c r="T283" s="219"/>
      <c r="AT283" s="220" t="s">
        <v>184</v>
      </c>
      <c r="AU283" s="220" t="s">
        <v>82</v>
      </c>
      <c r="AV283" s="14" t="s">
        <v>82</v>
      </c>
      <c r="AW283" s="14" t="s">
        <v>35</v>
      </c>
      <c r="AX283" s="14" t="s">
        <v>73</v>
      </c>
      <c r="AY283" s="220" t="s">
        <v>171</v>
      </c>
    </row>
    <row r="284" spans="1:65" s="13" customFormat="1" ht="11.25">
      <c r="B284" s="200"/>
      <c r="C284" s="201"/>
      <c r="D284" s="193" t="s">
        <v>184</v>
      </c>
      <c r="E284" s="202" t="s">
        <v>19</v>
      </c>
      <c r="F284" s="203" t="s">
        <v>420</v>
      </c>
      <c r="G284" s="201"/>
      <c r="H284" s="202" t="s">
        <v>19</v>
      </c>
      <c r="I284" s="204"/>
      <c r="J284" s="201"/>
      <c r="K284" s="201"/>
      <c r="L284" s="205"/>
      <c r="M284" s="206"/>
      <c r="N284" s="207"/>
      <c r="O284" s="207"/>
      <c r="P284" s="207"/>
      <c r="Q284" s="207"/>
      <c r="R284" s="207"/>
      <c r="S284" s="207"/>
      <c r="T284" s="208"/>
      <c r="AT284" s="209" t="s">
        <v>184</v>
      </c>
      <c r="AU284" s="209" t="s">
        <v>82</v>
      </c>
      <c r="AV284" s="13" t="s">
        <v>80</v>
      </c>
      <c r="AW284" s="13" t="s">
        <v>35</v>
      </c>
      <c r="AX284" s="13" t="s">
        <v>73</v>
      </c>
      <c r="AY284" s="209" t="s">
        <v>171</v>
      </c>
    </row>
    <row r="285" spans="1:65" s="14" customFormat="1" ht="11.25">
      <c r="B285" s="210"/>
      <c r="C285" s="211"/>
      <c r="D285" s="193" t="s">
        <v>184</v>
      </c>
      <c r="E285" s="212" t="s">
        <v>19</v>
      </c>
      <c r="F285" s="213" t="s">
        <v>1125</v>
      </c>
      <c r="G285" s="211"/>
      <c r="H285" s="214">
        <v>0.54</v>
      </c>
      <c r="I285" s="215"/>
      <c r="J285" s="211"/>
      <c r="K285" s="211"/>
      <c r="L285" s="216"/>
      <c r="M285" s="217"/>
      <c r="N285" s="218"/>
      <c r="O285" s="218"/>
      <c r="P285" s="218"/>
      <c r="Q285" s="218"/>
      <c r="R285" s="218"/>
      <c r="S285" s="218"/>
      <c r="T285" s="219"/>
      <c r="AT285" s="220" t="s">
        <v>184</v>
      </c>
      <c r="AU285" s="220" t="s">
        <v>82</v>
      </c>
      <c r="AV285" s="14" t="s">
        <v>82</v>
      </c>
      <c r="AW285" s="14" t="s">
        <v>35</v>
      </c>
      <c r="AX285" s="14" t="s">
        <v>73</v>
      </c>
      <c r="AY285" s="220" t="s">
        <v>171</v>
      </c>
    </row>
    <row r="286" spans="1:65" s="15" customFormat="1" ht="11.25">
      <c r="B286" s="221"/>
      <c r="C286" s="222"/>
      <c r="D286" s="193" t="s">
        <v>184</v>
      </c>
      <c r="E286" s="223" t="s">
        <v>19</v>
      </c>
      <c r="F286" s="224" t="s">
        <v>189</v>
      </c>
      <c r="G286" s="222"/>
      <c r="H286" s="225">
        <v>2.1669999999999998</v>
      </c>
      <c r="I286" s="226"/>
      <c r="J286" s="222"/>
      <c r="K286" s="222"/>
      <c r="L286" s="227"/>
      <c r="M286" s="228"/>
      <c r="N286" s="229"/>
      <c r="O286" s="229"/>
      <c r="P286" s="229"/>
      <c r="Q286" s="229"/>
      <c r="R286" s="229"/>
      <c r="S286" s="229"/>
      <c r="T286" s="230"/>
      <c r="AT286" s="231" t="s">
        <v>184</v>
      </c>
      <c r="AU286" s="231" t="s">
        <v>82</v>
      </c>
      <c r="AV286" s="15" t="s">
        <v>178</v>
      </c>
      <c r="AW286" s="15" t="s">
        <v>35</v>
      </c>
      <c r="AX286" s="15" t="s">
        <v>80</v>
      </c>
      <c r="AY286" s="231" t="s">
        <v>171</v>
      </c>
    </row>
    <row r="287" spans="1:65" s="2" customFormat="1" ht="24.2" customHeight="1">
      <c r="A287" s="36"/>
      <c r="B287" s="37"/>
      <c r="C287" s="180" t="s">
        <v>398</v>
      </c>
      <c r="D287" s="180" t="s">
        <v>173</v>
      </c>
      <c r="E287" s="181" t="s">
        <v>423</v>
      </c>
      <c r="F287" s="182" t="s">
        <v>424</v>
      </c>
      <c r="G287" s="183" t="s">
        <v>220</v>
      </c>
      <c r="H287" s="184">
        <v>4.4539999999999997</v>
      </c>
      <c r="I287" s="185"/>
      <c r="J287" s="186">
        <f>ROUND(I287*H287,2)</f>
        <v>0</v>
      </c>
      <c r="K287" s="182" t="s">
        <v>177</v>
      </c>
      <c r="L287" s="41"/>
      <c r="M287" s="187" t="s">
        <v>19</v>
      </c>
      <c r="N287" s="188" t="s">
        <v>44</v>
      </c>
      <c r="O287" s="66"/>
      <c r="P287" s="189">
        <f>O287*H287</f>
        <v>0</v>
      </c>
      <c r="Q287" s="189">
        <v>4.8579999999999998E-2</v>
      </c>
      <c r="R287" s="189">
        <f>Q287*H287</f>
        <v>0.21637531999999998</v>
      </c>
      <c r="S287" s="189">
        <v>0</v>
      </c>
      <c r="T287" s="190">
        <f>S287*H287</f>
        <v>0</v>
      </c>
      <c r="U287" s="36"/>
      <c r="V287" s="36"/>
      <c r="W287" s="36"/>
      <c r="X287" s="36"/>
      <c r="Y287" s="36"/>
      <c r="Z287" s="36"/>
      <c r="AA287" s="36"/>
      <c r="AB287" s="36"/>
      <c r="AC287" s="36"/>
      <c r="AD287" s="36"/>
      <c r="AE287" s="36"/>
      <c r="AR287" s="191" t="s">
        <v>178</v>
      </c>
      <c r="AT287" s="191" t="s">
        <v>173</v>
      </c>
      <c r="AU287" s="191" t="s">
        <v>82</v>
      </c>
      <c r="AY287" s="19" t="s">
        <v>171</v>
      </c>
      <c r="BE287" s="192">
        <f>IF(N287="základní",J287,0)</f>
        <v>0</v>
      </c>
      <c r="BF287" s="192">
        <f>IF(N287="snížená",J287,0)</f>
        <v>0</v>
      </c>
      <c r="BG287" s="192">
        <f>IF(N287="zákl. přenesená",J287,0)</f>
        <v>0</v>
      </c>
      <c r="BH287" s="192">
        <f>IF(N287="sníž. přenesená",J287,0)</f>
        <v>0</v>
      </c>
      <c r="BI287" s="192">
        <f>IF(N287="nulová",J287,0)</f>
        <v>0</v>
      </c>
      <c r="BJ287" s="19" t="s">
        <v>80</v>
      </c>
      <c r="BK287" s="192">
        <f>ROUND(I287*H287,2)</f>
        <v>0</v>
      </c>
      <c r="BL287" s="19" t="s">
        <v>178</v>
      </c>
      <c r="BM287" s="191" t="s">
        <v>1126</v>
      </c>
    </row>
    <row r="288" spans="1:65" s="2" customFormat="1" ht="19.5">
      <c r="A288" s="36"/>
      <c r="B288" s="37"/>
      <c r="C288" s="38"/>
      <c r="D288" s="193" t="s">
        <v>180</v>
      </c>
      <c r="E288" s="38"/>
      <c r="F288" s="194" t="s">
        <v>426</v>
      </c>
      <c r="G288" s="38"/>
      <c r="H288" s="38"/>
      <c r="I288" s="195"/>
      <c r="J288" s="38"/>
      <c r="K288" s="38"/>
      <c r="L288" s="41"/>
      <c r="M288" s="196"/>
      <c r="N288" s="197"/>
      <c r="O288" s="66"/>
      <c r="P288" s="66"/>
      <c r="Q288" s="66"/>
      <c r="R288" s="66"/>
      <c r="S288" s="66"/>
      <c r="T288" s="67"/>
      <c r="U288" s="36"/>
      <c r="V288" s="36"/>
      <c r="W288" s="36"/>
      <c r="X288" s="36"/>
      <c r="Y288" s="36"/>
      <c r="Z288" s="36"/>
      <c r="AA288" s="36"/>
      <c r="AB288" s="36"/>
      <c r="AC288" s="36"/>
      <c r="AD288" s="36"/>
      <c r="AE288" s="36"/>
      <c r="AT288" s="19" t="s">
        <v>180</v>
      </c>
      <c r="AU288" s="19" t="s">
        <v>82</v>
      </c>
    </row>
    <row r="289" spans="1:65" s="2" customFormat="1" ht="11.25">
      <c r="A289" s="36"/>
      <c r="B289" s="37"/>
      <c r="C289" s="38"/>
      <c r="D289" s="198" t="s">
        <v>182</v>
      </c>
      <c r="E289" s="38"/>
      <c r="F289" s="199" t="s">
        <v>427</v>
      </c>
      <c r="G289" s="38"/>
      <c r="H289" s="38"/>
      <c r="I289" s="195"/>
      <c r="J289" s="38"/>
      <c r="K289" s="38"/>
      <c r="L289" s="41"/>
      <c r="M289" s="196"/>
      <c r="N289" s="197"/>
      <c r="O289" s="66"/>
      <c r="P289" s="66"/>
      <c r="Q289" s="66"/>
      <c r="R289" s="66"/>
      <c r="S289" s="66"/>
      <c r="T289" s="67"/>
      <c r="U289" s="36"/>
      <c r="V289" s="36"/>
      <c r="W289" s="36"/>
      <c r="X289" s="36"/>
      <c r="Y289" s="36"/>
      <c r="Z289" s="36"/>
      <c r="AA289" s="36"/>
      <c r="AB289" s="36"/>
      <c r="AC289" s="36"/>
      <c r="AD289" s="36"/>
      <c r="AE289" s="36"/>
      <c r="AT289" s="19" t="s">
        <v>182</v>
      </c>
      <c r="AU289" s="19" t="s">
        <v>82</v>
      </c>
    </row>
    <row r="290" spans="1:65" s="14" customFormat="1" ht="11.25">
      <c r="B290" s="210"/>
      <c r="C290" s="211"/>
      <c r="D290" s="193" t="s">
        <v>184</v>
      </c>
      <c r="E290" s="212" t="s">
        <v>19</v>
      </c>
      <c r="F290" s="213" t="s">
        <v>1127</v>
      </c>
      <c r="G290" s="211"/>
      <c r="H290" s="214">
        <v>4.4539999999999997</v>
      </c>
      <c r="I290" s="215"/>
      <c r="J290" s="211"/>
      <c r="K290" s="211"/>
      <c r="L290" s="216"/>
      <c r="M290" s="217"/>
      <c r="N290" s="218"/>
      <c r="O290" s="218"/>
      <c r="P290" s="218"/>
      <c r="Q290" s="218"/>
      <c r="R290" s="218"/>
      <c r="S290" s="218"/>
      <c r="T290" s="219"/>
      <c r="AT290" s="220" t="s">
        <v>184</v>
      </c>
      <c r="AU290" s="220" t="s">
        <v>82</v>
      </c>
      <c r="AV290" s="14" t="s">
        <v>82</v>
      </c>
      <c r="AW290" s="14" t="s">
        <v>35</v>
      </c>
      <c r="AX290" s="14" t="s">
        <v>73</v>
      </c>
      <c r="AY290" s="220" t="s">
        <v>171</v>
      </c>
    </row>
    <row r="291" spans="1:65" s="15" customFormat="1" ht="11.25">
      <c r="B291" s="221"/>
      <c r="C291" s="222"/>
      <c r="D291" s="193" t="s">
        <v>184</v>
      </c>
      <c r="E291" s="223" t="s">
        <v>19</v>
      </c>
      <c r="F291" s="224" t="s">
        <v>189</v>
      </c>
      <c r="G291" s="222"/>
      <c r="H291" s="225">
        <v>4.4539999999999997</v>
      </c>
      <c r="I291" s="226"/>
      <c r="J291" s="222"/>
      <c r="K291" s="222"/>
      <c r="L291" s="227"/>
      <c r="M291" s="228"/>
      <c r="N291" s="229"/>
      <c r="O291" s="229"/>
      <c r="P291" s="229"/>
      <c r="Q291" s="229"/>
      <c r="R291" s="229"/>
      <c r="S291" s="229"/>
      <c r="T291" s="230"/>
      <c r="AT291" s="231" t="s">
        <v>184</v>
      </c>
      <c r="AU291" s="231" t="s">
        <v>82</v>
      </c>
      <c r="AV291" s="15" t="s">
        <v>178</v>
      </c>
      <c r="AW291" s="15" t="s">
        <v>35</v>
      </c>
      <c r="AX291" s="15" t="s">
        <v>80</v>
      </c>
      <c r="AY291" s="231" t="s">
        <v>171</v>
      </c>
    </row>
    <row r="292" spans="1:65" s="2" customFormat="1" ht="24.2" customHeight="1">
      <c r="A292" s="36"/>
      <c r="B292" s="37"/>
      <c r="C292" s="180" t="s">
        <v>404</v>
      </c>
      <c r="D292" s="180" t="s">
        <v>173</v>
      </c>
      <c r="E292" s="181" t="s">
        <v>430</v>
      </c>
      <c r="F292" s="182" t="s">
        <v>431</v>
      </c>
      <c r="G292" s="183" t="s">
        <v>220</v>
      </c>
      <c r="H292" s="184">
        <v>2.2869999999999999</v>
      </c>
      <c r="I292" s="185"/>
      <c r="J292" s="186">
        <f>ROUND(I292*H292,2)</f>
        <v>0</v>
      </c>
      <c r="K292" s="182" t="s">
        <v>177</v>
      </c>
      <c r="L292" s="41"/>
      <c r="M292" s="187" t="s">
        <v>19</v>
      </c>
      <c r="N292" s="188" t="s">
        <v>44</v>
      </c>
      <c r="O292" s="66"/>
      <c r="P292" s="189">
        <f>O292*H292</f>
        <v>0</v>
      </c>
      <c r="Q292" s="189">
        <v>2.5505399999999998</v>
      </c>
      <c r="R292" s="189">
        <f>Q292*H292</f>
        <v>5.8330849799999998</v>
      </c>
      <c r="S292" s="189">
        <v>0</v>
      </c>
      <c r="T292" s="190">
        <f>S292*H292</f>
        <v>0</v>
      </c>
      <c r="U292" s="36"/>
      <c r="V292" s="36"/>
      <c r="W292" s="36"/>
      <c r="X292" s="36"/>
      <c r="Y292" s="36"/>
      <c r="Z292" s="36"/>
      <c r="AA292" s="36"/>
      <c r="AB292" s="36"/>
      <c r="AC292" s="36"/>
      <c r="AD292" s="36"/>
      <c r="AE292" s="36"/>
      <c r="AR292" s="191" t="s">
        <v>178</v>
      </c>
      <c r="AT292" s="191" t="s">
        <v>173</v>
      </c>
      <c r="AU292" s="191" t="s">
        <v>82</v>
      </c>
      <c r="AY292" s="19" t="s">
        <v>171</v>
      </c>
      <c r="BE292" s="192">
        <f>IF(N292="základní",J292,0)</f>
        <v>0</v>
      </c>
      <c r="BF292" s="192">
        <f>IF(N292="snížená",J292,0)</f>
        <v>0</v>
      </c>
      <c r="BG292" s="192">
        <f>IF(N292="zákl. přenesená",J292,0)</f>
        <v>0</v>
      </c>
      <c r="BH292" s="192">
        <f>IF(N292="sníž. přenesená",J292,0)</f>
        <v>0</v>
      </c>
      <c r="BI292" s="192">
        <f>IF(N292="nulová",J292,0)</f>
        <v>0</v>
      </c>
      <c r="BJ292" s="19" t="s">
        <v>80</v>
      </c>
      <c r="BK292" s="192">
        <f>ROUND(I292*H292,2)</f>
        <v>0</v>
      </c>
      <c r="BL292" s="19" t="s">
        <v>178</v>
      </c>
      <c r="BM292" s="191" t="s">
        <v>1128</v>
      </c>
    </row>
    <row r="293" spans="1:65" s="2" customFormat="1" ht="19.5">
      <c r="A293" s="36"/>
      <c r="B293" s="37"/>
      <c r="C293" s="38"/>
      <c r="D293" s="193" t="s">
        <v>180</v>
      </c>
      <c r="E293" s="38"/>
      <c r="F293" s="194" t="s">
        <v>433</v>
      </c>
      <c r="G293" s="38"/>
      <c r="H293" s="38"/>
      <c r="I293" s="195"/>
      <c r="J293" s="38"/>
      <c r="K293" s="38"/>
      <c r="L293" s="41"/>
      <c r="M293" s="196"/>
      <c r="N293" s="197"/>
      <c r="O293" s="66"/>
      <c r="P293" s="66"/>
      <c r="Q293" s="66"/>
      <c r="R293" s="66"/>
      <c r="S293" s="66"/>
      <c r="T293" s="67"/>
      <c r="U293" s="36"/>
      <c r="V293" s="36"/>
      <c r="W293" s="36"/>
      <c r="X293" s="36"/>
      <c r="Y293" s="36"/>
      <c r="Z293" s="36"/>
      <c r="AA293" s="36"/>
      <c r="AB293" s="36"/>
      <c r="AC293" s="36"/>
      <c r="AD293" s="36"/>
      <c r="AE293" s="36"/>
      <c r="AT293" s="19" t="s">
        <v>180</v>
      </c>
      <c r="AU293" s="19" t="s">
        <v>82</v>
      </c>
    </row>
    <row r="294" spans="1:65" s="2" customFormat="1" ht="11.25">
      <c r="A294" s="36"/>
      <c r="B294" s="37"/>
      <c r="C294" s="38"/>
      <c r="D294" s="198" t="s">
        <v>182</v>
      </c>
      <c r="E294" s="38"/>
      <c r="F294" s="199" t="s">
        <v>434</v>
      </c>
      <c r="G294" s="38"/>
      <c r="H294" s="38"/>
      <c r="I294" s="195"/>
      <c r="J294" s="38"/>
      <c r="K294" s="38"/>
      <c r="L294" s="41"/>
      <c r="M294" s="196"/>
      <c r="N294" s="197"/>
      <c r="O294" s="66"/>
      <c r="P294" s="66"/>
      <c r="Q294" s="66"/>
      <c r="R294" s="66"/>
      <c r="S294" s="66"/>
      <c r="T294" s="67"/>
      <c r="U294" s="36"/>
      <c r="V294" s="36"/>
      <c r="W294" s="36"/>
      <c r="X294" s="36"/>
      <c r="Y294" s="36"/>
      <c r="Z294" s="36"/>
      <c r="AA294" s="36"/>
      <c r="AB294" s="36"/>
      <c r="AC294" s="36"/>
      <c r="AD294" s="36"/>
      <c r="AE294" s="36"/>
      <c r="AT294" s="19" t="s">
        <v>182</v>
      </c>
      <c r="AU294" s="19" t="s">
        <v>82</v>
      </c>
    </row>
    <row r="295" spans="1:65" s="13" customFormat="1" ht="11.25">
      <c r="B295" s="200"/>
      <c r="C295" s="201"/>
      <c r="D295" s="193" t="s">
        <v>184</v>
      </c>
      <c r="E295" s="202" t="s">
        <v>19</v>
      </c>
      <c r="F295" s="203" t="s">
        <v>435</v>
      </c>
      <c r="G295" s="201"/>
      <c r="H295" s="202" t="s">
        <v>19</v>
      </c>
      <c r="I295" s="204"/>
      <c r="J295" s="201"/>
      <c r="K295" s="201"/>
      <c r="L295" s="205"/>
      <c r="M295" s="206"/>
      <c r="N295" s="207"/>
      <c r="O295" s="207"/>
      <c r="P295" s="207"/>
      <c r="Q295" s="207"/>
      <c r="R295" s="207"/>
      <c r="S295" s="207"/>
      <c r="T295" s="208"/>
      <c r="AT295" s="209" t="s">
        <v>184</v>
      </c>
      <c r="AU295" s="209" t="s">
        <v>82</v>
      </c>
      <c r="AV295" s="13" t="s">
        <v>80</v>
      </c>
      <c r="AW295" s="13" t="s">
        <v>35</v>
      </c>
      <c r="AX295" s="13" t="s">
        <v>73</v>
      </c>
      <c r="AY295" s="209" t="s">
        <v>171</v>
      </c>
    </row>
    <row r="296" spans="1:65" s="14" customFormat="1" ht="11.25">
      <c r="B296" s="210"/>
      <c r="C296" s="211"/>
      <c r="D296" s="193" t="s">
        <v>184</v>
      </c>
      <c r="E296" s="212" t="s">
        <v>19</v>
      </c>
      <c r="F296" s="213" t="s">
        <v>1129</v>
      </c>
      <c r="G296" s="211"/>
      <c r="H296" s="214">
        <v>0.36</v>
      </c>
      <c r="I296" s="215"/>
      <c r="J296" s="211"/>
      <c r="K296" s="211"/>
      <c r="L296" s="216"/>
      <c r="M296" s="217"/>
      <c r="N296" s="218"/>
      <c r="O296" s="218"/>
      <c r="P296" s="218"/>
      <c r="Q296" s="218"/>
      <c r="R296" s="218"/>
      <c r="S296" s="218"/>
      <c r="T296" s="219"/>
      <c r="AT296" s="220" t="s">
        <v>184</v>
      </c>
      <c r="AU296" s="220" t="s">
        <v>82</v>
      </c>
      <c r="AV296" s="14" t="s">
        <v>82</v>
      </c>
      <c r="AW296" s="14" t="s">
        <v>35</v>
      </c>
      <c r="AX296" s="14" t="s">
        <v>73</v>
      </c>
      <c r="AY296" s="220" t="s">
        <v>171</v>
      </c>
    </row>
    <row r="297" spans="1:65" s="13" customFormat="1" ht="11.25">
      <c r="B297" s="200"/>
      <c r="C297" s="201"/>
      <c r="D297" s="193" t="s">
        <v>184</v>
      </c>
      <c r="E297" s="202" t="s">
        <v>19</v>
      </c>
      <c r="F297" s="203" t="s">
        <v>437</v>
      </c>
      <c r="G297" s="201"/>
      <c r="H297" s="202" t="s">
        <v>19</v>
      </c>
      <c r="I297" s="204"/>
      <c r="J297" s="201"/>
      <c r="K297" s="201"/>
      <c r="L297" s="205"/>
      <c r="M297" s="206"/>
      <c r="N297" s="207"/>
      <c r="O297" s="207"/>
      <c r="P297" s="207"/>
      <c r="Q297" s="207"/>
      <c r="R297" s="207"/>
      <c r="S297" s="207"/>
      <c r="T297" s="208"/>
      <c r="AT297" s="209" t="s">
        <v>184</v>
      </c>
      <c r="AU297" s="209" t="s">
        <v>82</v>
      </c>
      <c r="AV297" s="13" t="s">
        <v>80</v>
      </c>
      <c r="AW297" s="13" t="s">
        <v>35</v>
      </c>
      <c r="AX297" s="13" t="s">
        <v>73</v>
      </c>
      <c r="AY297" s="209" t="s">
        <v>171</v>
      </c>
    </row>
    <row r="298" spans="1:65" s="14" customFormat="1" ht="11.25">
      <c r="B298" s="210"/>
      <c r="C298" s="211"/>
      <c r="D298" s="193" t="s">
        <v>184</v>
      </c>
      <c r="E298" s="212" t="s">
        <v>19</v>
      </c>
      <c r="F298" s="213" t="s">
        <v>1130</v>
      </c>
      <c r="G298" s="211"/>
      <c r="H298" s="214">
        <v>1.44</v>
      </c>
      <c r="I298" s="215"/>
      <c r="J298" s="211"/>
      <c r="K298" s="211"/>
      <c r="L298" s="216"/>
      <c r="M298" s="217"/>
      <c r="N298" s="218"/>
      <c r="O298" s="218"/>
      <c r="P298" s="218"/>
      <c r="Q298" s="218"/>
      <c r="R298" s="218"/>
      <c r="S298" s="218"/>
      <c r="T298" s="219"/>
      <c r="AT298" s="220" t="s">
        <v>184</v>
      </c>
      <c r="AU298" s="220" t="s">
        <v>82</v>
      </c>
      <c r="AV298" s="14" t="s">
        <v>82</v>
      </c>
      <c r="AW298" s="14" t="s">
        <v>35</v>
      </c>
      <c r="AX298" s="14" t="s">
        <v>73</v>
      </c>
      <c r="AY298" s="220" t="s">
        <v>171</v>
      </c>
    </row>
    <row r="299" spans="1:65" s="13" customFormat="1" ht="11.25">
      <c r="B299" s="200"/>
      <c r="C299" s="201"/>
      <c r="D299" s="193" t="s">
        <v>184</v>
      </c>
      <c r="E299" s="202" t="s">
        <v>19</v>
      </c>
      <c r="F299" s="203" t="s">
        <v>1131</v>
      </c>
      <c r="G299" s="201"/>
      <c r="H299" s="202" t="s">
        <v>19</v>
      </c>
      <c r="I299" s="204"/>
      <c r="J299" s="201"/>
      <c r="K299" s="201"/>
      <c r="L299" s="205"/>
      <c r="M299" s="206"/>
      <c r="N299" s="207"/>
      <c r="O299" s="207"/>
      <c r="P299" s="207"/>
      <c r="Q299" s="207"/>
      <c r="R299" s="207"/>
      <c r="S299" s="207"/>
      <c r="T299" s="208"/>
      <c r="AT299" s="209" t="s">
        <v>184</v>
      </c>
      <c r="AU299" s="209" t="s">
        <v>82</v>
      </c>
      <c r="AV299" s="13" t="s">
        <v>80</v>
      </c>
      <c r="AW299" s="13" t="s">
        <v>35</v>
      </c>
      <c r="AX299" s="13" t="s">
        <v>73</v>
      </c>
      <c r="AY299" s="209" t="s">
        <v>171</v>
      </c>
    </row>
    <row r="300" spans="1:65" s="14" customFormat="1" ht="11.25">
      <c r="B300" s="210"/>
      <c r="C300" s="211"/>
      <c r="D300" s="193" t="s">
        <v>184</v>
      </c>
      <c r="E300" s="212" t="s">
        <v>19</v>
      </c>
      <c r="F300" s="213" t="s">
        <v>1132</v>
      </c>
      <c r="G300" s="211"/>
      <c r="H300" s="214">
        <v>0.48699999999999999</v>
      </c>
      <c r="I300" s="215"/>
      <c r="J300" s="211"/>
      <c r="K300" s="211"/>
      <c r="L300" s="216"/>
      <c r="M300" s="217"/>
      <c r="N300" s="218"/>
      <c r="O300" s="218"/>
      <c r="P300" s="218"/>
      <c r="Q300" s="218"/>
      <c r="R300" s="218"/>
      <c r="S300" s="218"/>
      <c r="T300" s="219"/>
      <c r="AT300" s="220" t="s">
        <v>184</v>
      </c>
      <c r="AU300" s="220" t="s">
        <v>82</v>
      </c>
      <c r="AV300" s="14" t="s">
        <v>82</v>
      </c>
      <c r="AW300" s="14" t="s">
        <v>35</v>
      </c>
      <c r="AX300" s="14" t="s">
        <v>73</v>
      </c>
      <c r="AY300" s="220" t="s">
        <v>171</v>
      </c>
    </row>
    <row r="301" spans="1:65" s="15" customFormat="1" ht="11.25">
      <c r="B301" s="221"/>
      <c r="C301" s="222"/>
      <c r="D301" s="193" t="s">
        <v>184</v>
      </c>
      <c r="E301" s="223" t="s">
        <v>19</v>
      </c>
      <c r="F301" s="224" t="s">
        <v>189</v>
      </c>
      <c r="G301" s="222"/>
      <c r="H301" s="225">
        <v>2.2869999999999999</v>
      </c>
      <c r="I301" s="226"/>
      <c r="J301" s="222"/>
      <c r="K301" s="222"/>
      <c r="L301" s="227"/>
      <c r="M301" s="228"/>
      <c r="N301" s="229"/>
      <c r="O301" s="229"/>
      <c r="P301" s="229"/>
      <c r="Q301" s="229"/>
      <c r="R301" s="229"/>
      <c r="S301" s="229"/>
      <c r="T301" s="230"/>
      <c r="AT301" s="231" t="s">
        <v>184</v>
      </c>
      <c r="AU301" s="231" t="s">
        <v>82</v>
      </c>
      <c r="AV301" s="15" t="s">
        <v>178</v>
      </c>
      <c r="AW301" s="15" t="s">
        <v>35</v>
      </c>
      <c r="AX301" s="15" t="s">
        <v>80</v>
      </c>
      <c r="AY301" s="231" t="s">
        <v>171</v>
      </c>
    </row>
    <row r="302" spans="1:65" s="2" customFormat="1" ht="16.5" customHeight="1">
      <c r="A302" s="36"/>
      <c r="B302" s="37"/>
      <c r="C302" s="180" t="s">
        <v>412</v>
      </c>
      <c r="D302" s="180" t="s">
        <v>173</v>
      </c>
      <c r="E302" s="181" t="s">
        <v>439</v>
      </c>
      <c r="F302" s="182" t="s">
        <v>440</v>
      </c>
      <c r="G302" s="183" t="s">
        <v>176</v>
      </c>
      <c r="H302" s="184">
        <v>15.923999999999999</v>
      </c>
      <c r="I302" s="185"/>
      <c r="J302" s="186">
        <f>ROUND(I302*H302,2)</f>
        <v>0</v>
      </c>
      <c r="K302" s="182" t="s">
        <v>177</v>
      </c>
      <c r="L302" s="41"/>
      <c r="M302" s="187" t="s">
        <v>19</v>
      </c>
      <c r="N302" s="188" t="s">
        <v>44</v>
      </c>
      <c r="O302" s="66"/>
      <c r="P302" s="189">
        <f>O302*H302</f>
        <v>0</v>
      </c>
      <c r="Q302" s="189">
        <v>1.4400000000000001E-3</v>
      </c>
      <c r="R302" s="189">
        <f>Q302*H302</f>
        <v>2.2930559999999999E-2</v>
      </c>
      <c r="S302" s="189">
        <v>0</v>
      </c>
      <c r="T302" s="190">
        <f>S302*H302</f>
        <v>0</v>
      </c>
      <c r="U302" s="36"/>
      <c r="V302" s="36"/>
      <c r="W302" s="36"/>
      <c r="X302" s="36"/>
      <c r="Y302" s="36"/>
      <c r="Z302" s="36"/>
      <c r="AA302" s="36"/>
      <c r="AB302" s="36"/>
      <c r="AC302" s="36"/>
      <c r="AD302" s="36"/>
      <c r="AE302" s="36"/>
      <c r="AR302" s="191" t="s">
        <v>178</v>
      </c>
      <c r="AT302" s="191" t="s">
        <v>173</v>
      </c>
      <c r="AU302" s="191" t="s">
        <v>82</v>
      </c>
      <c r="AY302" s="19" t="s">
        <v>171</v>
      </c>
      <c r="BE302" s="192">
        <f>IF(N302="základní",J302,0)</f>
        <v>0</v>
      </c>
      <c r="BF302" s="192">
        <f>IF(N302="snížená",J302,0)</f>
        <v>0</v>
      </c>
      <c r="BG302" s="192">
        <f>IF(N302="zákl. přenesená",J302,0)</f>
        <v>0</v>
      </c>
      <c r="BH302" s="192">
        <f>IF(N302="sníž. přenesená",J302,0)</f>
        <v>0</v>
      </c>
      <c r="BI302" s="192">
        <f>IF(N302="nulová",J302,0)</f>
        <v>0</v>
      </c>
      <c r="BJ302" s="19" t="s">
        <v>80</v>
      </c>
      <c r="BK302" s="192">
        <f>ROUND(I302*H302,2)</f>
        <v>0</v>
      </c>
      <c r="BL302" s="19" t="s">
        <v>178</v>
      </c>
      <c r="BM302" s="191" t="s">
        <v>1133</v>
      </c>
    </row>
    <row r="303" spans="1:65" s="2" customFormat="1" ht="11.25">
      <c r="A303" s="36"/>
      <c r="B303" s="37"/>
      <c r="C303" s="38"/>
      <c r="D303" s="193" t="s">
        <v>180</v>
      </c>
      <c r="E303" s="38"/>
      <c r="F303" s="194" t="s">
        <v>442</v>
      </c>
      <c r="G303" s="38"/>
      <c r="H303" s="38"/>
      <c r="I303" s="195"/>
      <c r="J303" s="38"/>
      <c r="K303" s="38"/>
      <c r="L303" s="41"/>
      <c r="M303" s="196"/>
      <c r="N303" s="197"/>
      <c r="O303" s="66"/>
      <c r="P303" s="66"/>
      <c r="Q303" s="66"/>
      <c r="R303" s="66"/>
      <c r="S303" s="66"/>
      <c r="T303" s="67"/>
      <c r="U303" s="36"/>
      <c r="V303" s="36"/>
      <c r="W303" s="36"/>
      <c r="X303" s="36"/>
      <c r="Y303" s="36"/>
      <c r="Z303" s="36"/>
      <c r="AA303" s="36"/>
      <c r="AB303" s="36"/>
      <c r="AC303" s="36"/>
      <c r="AD303" s="36"/>
      <c r="AE303" s="36"/>
      <c r="AT303" s="19" t="s">
        <v>180</v>
      </c>
      <c r="AU303" s="19" t="s">
        <v>82</v>
      </c>
    </row>
    <row r="304" spans="1:65" s="2" customFormat="1" ht="11.25">
      <c r="A304" s="36"/>
      <c r="B304" s="37"/>
      <c r="C304" s="38"/>
      <c r="D304" s="198" t="s">
        <v>182</v>
      </c>
      <c r="E304" s="38"/>
      <c r="F304" s="199" t="s">
        <v>443</v>
      </c>
      <c r="G304" s="38"/>
      <c r="H304" s="38"/>
      <c r="I304" s="195"/>
      <c r="J304" s="38"/>
      <c r="K304" s="38"/>
      <c r="L304" s="41"/>
      <c r="M304" s="196"/>
      <c r="N304" s="197"/>
      <c r="O304" s="66"/>
      <c r="P304" s="66"/>
      <c r="Q304" s="66"/>
      <c r="R304" s="66"/>
      <c r="S304" s="66"/>
      <c r="T304" s="67"/>
      <c r="U304" s="36"/>
      <c r="V304" s="36"/>
      <c r="W304" s="36"/>
      <c r="X304" s="36"/>
      <c r="Y304" s="36"/>
      <c r="Z304" s="36"/>
      <c r="AA304" s="36"/>
      <c r="AB304" s="36"/>
      <c r="AC304" s="36"/>
      <c r="AD304" s="36"/>
      <c r="AE304" s="36"/>
      <c r="AT304" s="19" t="s">
        <v>182</v>
      </c>
      <c r="AU304" s="19" t="s">
        <v>82</v>
      </c>
    </row>
    <row r="305" spans="1:65" s="13" customFormat="1" ht="11.25">
      <c r="B305" s="200"/>
      <c r="C305" s="201"/>
      <c r="D305" s="193" t="s">
        <v>184</v>
      </c>
      <c r="E305" s="202" t="s">
        <v>19</v>
      </c>
      <c r="F305" s="203" t="s">
        <v>418</v>
      </c>
      <c r="G305" s="201"/>
      <c r="H305" s="202" t="s">
        <v>19</v>
      </c>
      <c r="I305" s="204"/>
      <c r="J305" s="201"/>
      <c r="K305" s="201"/>
      <c r="L305" s="205"/>
      <c r="M305" s="206"/>
      <c r="N305" s="207"/>
      <c r="O305" s="207"/>
      <c r="P305" s="207"/>
      <c r="Q305" s="207"/>
      <c r="R305" s="207"/>
      <c r="S305" s="207"/>
      <c r="T305" s="208"/>
      <c r="AT305" s="209" t="s">
        <v>184</v>
      </c>
      <c r="AU305" s="209" t="s">
        <v>82</v>
      </c>
      <c r="AV305" s="13" t="s">
        <v>80</v>
      </c>
      <c r="AW305" s="13" t="s">
        <v>35</v>
      </c>
      <c r="AX305" s="13" t="s">
        <v>73</v>
      </c>
      <c r="AY305" s="209" t="s">
        <v>171</v>
      </c>
    </row>
    <row r="306" spans="1:65" s="14" customFormat="1" ht="11.25">
      <c r="B306" s="210"/>
      <c r="C306" s="211"/>
      <c r="D306" s="193" t="s">
        <v>184</v>
      </c>
      <c r="E306" s="212" t="s">
        <v>19</v>
      </c>
      <c r="F306" s="213" t="s">
        <v>1134</v>
      </c>
      <c r="G306" s="211"/>
      <c r="H306" s="214">
        <v>6.3239999999999998</v>
      </c>
      <c r="I306" s="215"/>
      <c r="J306" s="211"/>
      <c r="K306" s="211"/>
      <c r="L306" s="216"/>
      <c r="M306" s="217"/>
      <c r="N306" s="218"/>
      <c r="O306" s="218"/>
      <c r="P306" s="218"/>
      <c r="Q306" s="218"/>
      <c r="R306" s="218"/>
      <c r="S306" s="218"/>
      <c r="T306" s="219"/>
      <c r="AT306" s="220" t="s">
        <v>184</v>
      </c>
      <c r="AU306" s="220" t="s">
        <v>82</v>
      </c>
      <c r="AV306" s="14" t="s">
        <v>82</v>
      </c>
      <c r="AW306" s="14" t="s">
        <v>35</v>
      </c>
      <c r="AX306" s="14" t="s">
        <v>73</v>
      </c>
      <c r="AY306" s="220" t="s">
        <v>171</v>
      </c>
    </row>
    <row r="307" spans="1:65" s="13" customFormat="1" ht="11.25">
      <c r="B307" s="200"/>
      <c r="C307" s="201"/>
      <c r="D307" s="193" t="s">
        <v>184</v>
      </c>
      <c r="E307" s="202" t="s">
        <v>19</v>
      </c>
      <c r="F307" s="203" t="s">
        <v>420</v>
      </c>
      <c r="G307" s="201"/>
      <c r="H307" s="202" t="s">
        <v>19</v>
      </c>
      <c r="I307" s="204"/>
      <c r="J307" s="201"/>
      <c r="K307" s="201"/>
      <c r="L307" s="205"/>
      <c r="M307" s="206"/>
      <c r="N307" s="207"/>
      <c r="O307" s="207"/>
      <c r="P307" s="207"/>
      <c r="Q307" s="207"/>
      <c r="R307" s="207"/>
      <c r="S307" s="207"/>
      <c r="T307" s="208"/>
      <c r="AT307" s="209" t="s">
        <v>184</v>
      </c>
      <c r="AU307" s="209" t="s">
        <v>82</v>
      </c>
      <c r="AV307" s="13" t="s">
        <v>80</v>
      </c>
      <c r="AW307" s="13" t="s">
        <v>35</v>
      </c>
      <c r="AX307" s="13" t="s">
        <v>73</v>
      </c>
      <c r="AY307" s="209" t="s">
        <v>171</v>
      </c>
    </row>
    <row r="308" spans="1:65" s="14" customFormat="1" ht="11.25">
      <c r="B308" s="210"/>
      <c r="C308" s="211"/>
      <c r="D308" s="193" t="s">
        <v>184</v>
      </c>
      <c r="E308" s="212" t="s">
        <v>19</v>
      </c>
      <c r="F308" s="213" t="s">
        <v>1135</v>
      </c>
      <c r="G308" s="211"/>
      <c r="H308" s="214">
        <v>3.96</v>
      </c>
      <c r="I308" s="215"/>
      <c r="J308" s="211"/>
      <c r="K308" s="211"/>
      <c r="L308" s="216"/>
      <c r="M308" s="217"/>
      <c r="N308" s="218"/>
      <c r="O308" s="218"/>
      <c r="P308" s="218"/>
      <c r="Q308" s="218"/>
      <c r="R308" s="218"/>
      <c r="S308" s="218"/>
      <c r="T308" s="219"/>
      <c r="AT308" s="220" t="s">
        <v>184</v>
      </c>
      <c r="AU308" s="220" t="s">
        <v>82</v>
      </c>
      <c r="AV308" s="14" t="s">
        <v>82</v>
      </c>
      <c r="AW308" s="14" t="s">
        <v>35</v>
      </c>
      <c r="AX308" s="14" t="s">
        <v>73</v>
      </c>
      <c r="AY308" s="220" t="s">
        <v>171</v>
      </c>
    </row>
    <row r="309" spans="1:65" s="13" customFormat="1" ht="11.25">
      <c r="B309" s="200"/>
      <c r="C309" s="201"/>
      <c r="D309" s="193" t="s">
        <v>184</v>
      </c>
      <c r="E309" s="202" t="s">
        <v>19</v>
      </c>
      <c r="F309" s="203" t="s">
        <v>435</v>
      </c>
      <c r="G309" s="201"/>
      <c r="H309" s="202" t="s">
        <v>19</v>
      </c>
      <c r="I309" s="204"/>
      <c r="J309" s="201"/>
      <c r="K309" s="201"/>
      <c r="L309" s="205"/>
      <c r="M309" s="206"/>
      <c r="N309" s="207"/>
      <c r="O309" s="207"/>
      <c r="P309" s="207"/>
      <c r="Q309" s="207"/>
      <c r="R309" s="207"/>
      <c r="S309" s="207"/>
      <c r="T309" s="208"/>
      <c r="AT309" s="209" t="s">
        <v>184</v>
      </c>
      <c r="AU309" s="209" t="s">
        <v>82</v>
      </c>
      <c r="AV309" s="13" t="s">
        <v>80</v>
      </c>
      <c r="AW309" s="13" t="s">
        <v>35</v>
      </c>
      <c r="AX309" s="13" t="s">
        <v>73</v>
      </c>
      <c r="AY309" s="209" t="s">
        <v>171</v>
      </c>
    </row>
    <row r="310" spans="1:65" s="14" customFormat="1" ht="11.25">
      <c r="B310" s="210"/>
      <c r="C310" s="211"/>
      <c r="D310" s="193" t="s">
        <v>184</v>
      </c>
      <c r="E310" s="212" t="s">
        <v>19</v>
      </c>
      <c r="F310" s="213" t="s">
        <v>1136</v>
      </c>
      <c r="G310" s="211"/>
      <c r="H310" s="214">
        <v>2.2799999999999998</v>
      </c>
      <c r="I310" s="215"/>
      <c r="J310" s="211"/>
      <c r="K310" s="211"/>
      <c r="L310" s="216"/>
      <c r="M310" s="217"/>
      <c r="N310" s="218"/>
      <c r="O310" s="218"/>
      <c r="P310" s="218"/>
      <c r="Q310" s="218"/>
      <c r="R310" s="218"/>
      <c r="S310" s="218"/>
      <c r="T310" s="219"/>
      <c r="AT310" s="220" t="s">
        <v>184</v>
      </c>
      <c r="AU310" s="220" t="s">
        <v>82</v>
      </c>
      <c r="AV310" s="14" t="s">
        <v>82</v>
      </c>
      <c r="AW310" s="14" t="s">
        <v>35</v>
      </c>
      <c r="AX310" s="14" t="s">
        <v>73</v>
      </c>
      <c r="AY310" s="220" t="s">
        <v>171</v>
      </c>
    </row>
    <row r="311" spans="1:65" s="13" customFormat="1" ht="11.25">
      <c r="B311" s="200"/>
      <c r="C311" s="201"/>
      <c r="D311" s="193" t="s">
        <v>184</v>
      </c>
      <c r="E311" s="202" t="s">
        <v>19</v>
      </c>
      <c r="F311" s="203" t="s">
        <v>437</v>
      </c>
      <c r="G311" s="201"/>
      <c r="H311" s="202" t="s">
        <v>19</v>
      </c>
      <c r="I311" s="204"/>
      <c r="J311" s="201"/>
      <c r="K311" s="201"/>
      <c r="L311" s="205"/>
      <c r="M311" s="206"/>
      <c r="N311" s="207"/>
      <c r="O311" s="207"/>
      <c r="P311" s="207"/>
      <c r="Q311" s="207"/>
      <c r="R311" s="207"/>
      <c r="S311" s="207"/>
      <c r="T311" s="208"/>
      <c r="AT311" s="209" t="s">
        <v>184</v>
      </c>
      <c r="AU311" s="209" t="s">
        <v>82</v>
      </c>
      <c r="AV311" s="13" t="s">
        <v>80</v>
      </c>
      <c r="AW311" s="13" t="s">
        <v>35</v>
      </c>
      <c r="AX311" s="13" t="s">
        <v>73</v>
      </c>
      <c r="AY311" s="209" t="s">
        <v>171</v>
      </c>
    </row>
    <row r="312" spans="1:65" s="14" customFormat="1" ht="11.25">
      <c r="B312" s="210"/>
      <c r="C312" s="211"/>
      <c r="D312" s="193" t="s">
        <v>184</v>
      </c>
      <c r="E312" s="212" t="s">
        <v>19</v>
      </c>
      <c r="F312" s="213" t="s">
        <v>1137</v>
      </c>
      <c r="G312" s="211"/>
      <c r="H312" s="214">
        <v>3.36</v>
      </c>
      <c r="I312" s="215"/>
      <c r="J312" s="211"/>
      <c r="K312" s="211"/>
      <c r="L312" s="216"/>
      <c r="M312" s="217"/>
      <c r="N312" s="218"/>
      <c r="O312" s="218"/>
      <c r="P312" s="218"/>
      <c r="Q312" s="218"/>
      <c r="R312" s="218"/>
      <c r="S312" s="218"/>
      <c r="T312" s="219"/>
      <c r="AT312" s="220" t="s">
        <v>184</v>
      </c>
      <c r="AU312" s="220" t="s">
        <v>82</v>
      </c>
      <c r="AV312" s="14" t="s">
        <v>82</v>
      </c>
      <c r="AW312" s="14" t="s">
        <v>35</v>
      </c>
      <c r="AX312" s="14" t="s">
        <v>73</v>
      </c>
      <c r="AY312" s="220" t="s">
        <v>171</v>
      </c>
    </row>
    <row r="313" spans="1:65" s="15" customFormat="1" ht="11.25">
      <c r="B313" s="221"/>
      <c r="C313" s="222"/>
      <c r="D313" s="193" t="s">
        <v>184</v>
      </c>
      <c r="E313" s="223" t="s">
        <v>19</v>
      </c>
      <c r="F313" s="224" t="s">
        <v>189</v>
      </c>
      <c r="G313" s="222"/>
      <c r="H313" s="225">
        <v>15.923999999999998</v>
      </c>
      <c r="I313" s="226"/>
      <c r="J313" s="222"/>
      <c r="K313" s="222"/>
      <c r="L313" s="227"/>
      <c r="M313" s="228"/>
      <c r="N313" s="229"/>
      <c r="O313" s="229"/>
      <c r="P313" s="229"/>
      <c r="Q313" s="229"/>
      <c r="R313" s="229"/>
      <c r="S313" s="229"/>
      <c r="T313" s="230"/>
      <c r="AT313" s="231" t="s">
        <v>184</v>
      </c>
      <c r="AU313" s="231" t="s">
        <v>82</v>
      </c>
      <c r="AV313" s="15" t="s">
        <v>178</v>
      </c>
      <c r="AW313" s="15" t="s">
        <v>35</v>
      </c>
      <c r="AX313" s="15" t="s">
        <v>80</v>
      </c>
      <c r="AY313" s="231" t="s">
        <v>171</v>
      </c>
    </row>
    <row r="314" spans="1:65" s="2" customFormat="1" ht="16.5" customHeight="1">
      <c r="A314" s="36"/>
      <c r="B314" s="37"/>
      <c r="C314" s="180" t="s">
        <v>422</v>
      </c>
      <c r="D314" s="180" t="s">
        <v>173</v>
      </c>
      <c r="E314" s="181" t="s">
        <v>448</v>
      </c>
      <c r="F314" s="182" t="s">
        <v>449</v>
      </c>
      <c r="G314" s="183" t="s">
        <v>176</v>
      </c>
      <c r="H314" s="184">
        <v>15.923999999999999</v>
      </c>
      <c r="I314" s="185"/>
      <c r="J314" s="186">
        <f>ROUND(I314*H314,2)</f>
        <v>0</v>
      </c>
      <c r="K314" s="182" t="s">
        <v>177</v>
      </c>
      <c r="L314" s="41"/>
      <c r="M314" s="187" t="s">
        <v>19</v>
      </c>
      <c r="N314" s="188" t="s">
        <v>44</v>
      </c>
      <c r="O314" s="66"/>
      <c r="P314" s="189">
        <f>O314*H314</f>
        <v>0</v>
      </c>
      <c r="Q314" s="189">
        <v>4.0000000000000003E-5</v>
      </c>
      <c r="R314" s="189">
        <f>Q314*H314</f>
        <v>6.3696E-4</v>
      </c>
      <c r="S314" s="189">
        <v>0</v>
      </c>
      <c r="T314" s="190">
        <f>S314*H314</f>
        <v>0</v>
      </c>
      <c r="U314" s="36"/>
      <c r="V314" s="36"/>
      <c r="W314" s="36"/>
      <c r="X314" s="36"/>
      <c r="Y314" s="36"/>
      <c r="Z314" s="36"/>
      <c r="AA314" s="36"/>
      <c r="AB314" s="36"/>
      <c r="AC314" s="36"/>
      <c r="AD314" s="36"/>
      <c r="AE314" s="36"/>
      <c r="AR314" s="191" t="s">
        <v>178</v>
      </c>
      <c r="AT314" s="191" t="s">
        <v>173</v>
      </c>
      <c r="AU314" s="191" t="s">
        <v>82</v>
      </c>
      <c r="AY314" s="19" t="s">
        <v>171</v>
      </c>
      <c r="BE314" s="192">
        <f>IF(N314="základní",J314,0)</f>
        <v>0</v>
      </c>
      <c r="BF314" s="192">
        <f>IF(N314="snížená",J314,0)</f>
        <v>0</v>
      </c>
      <c r="BG314" s="192">
        <f>IF(N314="zákl. přenesená",J314,0)</f>
        <v>0</v>
      </c>
      <c r="BH314" s="192">
        <f>IF(N314="sníž. přenesená",J314,0)</f>
        <v>0</v>
      </c>
      <c r="BI314" s="192">
        <f>IF(N314="nulová",J314,0)</f>
        <v>0</v>
      </c>
      <c r="BJ314" s="19" t="s">
        <v>80</v>
      </c>
      <c r="BK314" s="192">
        <f>ROUND(I314*H314,2)</f>
        <v>0</v>
      </c>
      <c r="BL314" s="19" t="s">
        <v>178</v>
      </c>
      <c r="BM314" s="191" t="s">
        <v>1138</v>
      </c>
    </row>
    <row r="315" spans="1:65" s="2" customFormat="1" ht="19.5">
      <c r="A315" s="36"/>
      <c r="B315" s="37"/>
      <c r="C315" s="38"/>
      <c r="D315" s="193" t="s">
        <v>180</v>
      </c>
      <c r="E315" s="38"/>
      <c r="F315" s="194" t="s">
        <v>451</v>
      </c>
      <c r="G315" s="38"/>
      <c r="H315" s="38"/>
      <c r="I315" s="195"/>
      <c r="J315" s="38"/>
      <c r="K315" s="38"/>
      <c r="L315" s="41"/>
      <c r="M315" s="196"/>
      <c r="N315" s="197"/>
      <c r="O315" s="66"/>
      <c r="P315" s="66"/>
      <c r="Q315" s="66"/>
      <c r="R315" s="66"/>
      <c r="S315" s="66"/>
      <c r="T315" s="67"/>
      <c r="U315" s="36"/>
      <c r="V315" s="36"/>
      <c r="W315" s="36"/>
      <c r="X315" s="36"/>
      <c r="Y315" s="36"/>
      <c r="Z315" s="36"/>
      <c r="AA315" s="36"/>
      <c r="AB315" s="36"/>
      <c r="AC315" s="36"/>
      <c r="AD315" s="36"/>
      <c r="AE315" s="36"/>
      <c r="AT315" s="19" t="s">
        <v>180</v>
      </c>
      <c r="AU315" s="19" t="s">
        <v>82</v>
      </c>
    </row>
    <row r="316" spans="1:65" s="2" customFormat="1" ht="11.25">
      <c r="A316" s="36"/>
      <c r="B316" s="37"/>
      <c r="C316" s="38"/>
      <c r="D316" s="198" t="s">
        <v>182</v>
      </c>
      <c r="E316" s="38"/>
      <c r="F316" s="199" t="s">
        <v>452</v>
      </c>
      <c r="G316" s="38"/>
      <c r="H316" s="38"/>
      <c r="I316" s="195"/>
      <c r="J316" s="38"/>
      <c r="K316" s="38"/>
      <c r="L316" s="41"/>
      <c r="M316" s="196"/>
      <c r="N316" s="197"/>
      <c r="O316" s="66"/>
      <c r="P316" s="66"/>
      <c r="Q316" s="66"/>
      <c r="R316" s="66"/>
      <c r="S316" s="66"/>
      <c r="T316" s="67"/>
      <c r="U316" s="36"/>
      <c r="V316" s="36"/>
      <c r="W316" s="36"/>
      <c r="X316" s="36"/>
      <c r="Y316" s="36"/>
      <c r="Z316" s="36"/>
      <c r="AA316" s="36"/>
      <c r="AB316" s="36"/>
      <c r="AC316" s="36"/>
      <c r="AD316" s="36"/>
      <c r="AE316" s="36"/>
      <c r="AT316" s="19" t="s">
        <v>182</v>
      </c>
      <c r="AU316" s="19" t="s">
        <v>82</v>
      </c>
    </row>
    <row r="317" spans="1:65" s="14" customFormat="1" ht="11.25">
      <c r="B317" s="210"/>
      <c r="C317" s="211"/>
      <c r="D317" s="193" t="s">
        <v>184</v>
      </c>
      <c r="E317" s="212" t="s">
        <v>19</v>
      </c>
      <c r="F317" s="213" t="s">
        <v>1139</v>
      </c>
      <c r="G317" s="211"/>
      <c r="H317" s="214">
        <v>15.923999999999999</v>
      </c>
      <c r="I317" s="215"/>
      <c r="J317" s="211"/>
      <c r="K317" s="211"/>
      <c r="L317" s="216"/>
      <c r="M317" s="217"/>
      <c r="N317" s="218"/>
      <c r="O317" s="218"/>
      <c r="P317" s="218"/>
      <c r="Q317" s="218"/>
      <c r="R317" s="218"/>
      <c r="S317" s="218"/>
      <c r="T317" s="219"/>
      <c r="AT317" s="220" t="s">
        <v>184</v>
      </c>
      <c r="AU317" s="220" t="s">
        <v>82</v>
      </c>
      <c r="AV317" s="14" t="s">
        <v>82</v>
      </c>
      <c r="AW317" s="14" t="s">
        <v>35</v>
      </c>
      <c r="AX317" s="14" t="s">
        <v>73</v>
      </c>
      <c r="AY317" s="220" t="s">
        <v>171</v>
      </c>
    </row>
    <row r="318" spans="1:65" s="15" customFormat="1" ht="11.25">
      <c r="B318" s="221"/>
      <c r="C318" s="222"/>
      <c r="D318" s="193" t="s">
        <v>184</v>
      </c>
      <c r="E318" s="223" t="s">
        <v>19</v>
      </c>
      <c r="F318" s="224" t="s">
        <v>189</v>
      </c>
      <c r="G318" s="222"/>
      <c r="H318" s="225">
        <v>15.923999999999999</v>
      </c>
      <c r="I318" s="226"/>
      <c r="J318" s="222"/>
      <c r="K318" s="222"/>
      <c r="L318" s="227"/>
      <c r="M318" s="228"/>
      <c r="N318" s="229"/>
      <c r="O318" s="229"/>
      <c r="P318" s="229"/>
      <c r="Q318" s="229"/>
      <c r="R318" s="229"/>
      <c r="S318" s="229"/>
      <c r="T318" s="230"/>
      <c r="AT318" s="231" t="s">
        <v>184</v>
      </c>
      <c r="AU318" s="231" t="s">
        <v>82</v>
      </c>
      <c r="AV318" s="15" t="s">
        <v>178</v>
      </c>
      <c r="AW318" s="15" t="s">
        <v>35</v>
      </c>
      <c r="AX318" s="15" t="s">
        <v>80</v>
      </c>
      <c r="AY318" s="231" t="s">
        <v>171</v>
      </c>
    </row>
    <row r="319" spans="1:65" s="2" customFormat="1" ht="24.2" customHeight="1">
      <c r="A319" s="36"/>
      <c r="B319" s="37"/>
      <c r="C319" s="180" t="s">
        <v>429</v>
      </c>
      <c r="D319" s="180" t="s">
        <v>173</v>
      </c>
      <c r="E319" s="181" t="s">
        <v>1140</v>
      </c>
      <c r="F319" s="182" t="s">
        <v>1141</v>
      </c>
      <c r="G319" s="183" t="s">
        <v>252</v>
      </c>
      <c r="H319" s="184">
        <v>4.5999999999999999E-2</v>
      </c>
      <c r="I319" s="185"/>
      <c r="J319" s="186">
        <f>ROUND(I319*H319,2)</f>
        <v>0</v>
      </c>
      <c r="K319" s="182" t="s">
        <v>177</v>
      </c>
      <c r="L319" s="41"/>
      <c r="M319" s="187" t="s">
        <v>19</v>
      </c>
      <c r="N319" s="188" t="s">
        <v>44</v>
      </c>
      <c r="O319" s="66"/>
      <c r="P319" s="189">
        <f>O319*H319</f>
        <v>0</v>
      </c>
      <c r="Q319" s="189">
        <v>1.0383</v>
      </c>
      <c r="R319" s="189">
        <f>Q319*H319</f>
        <v>4.77618E-2</v>
      </c>
      <c r="S319" s="189">
        <v>0</v>
      </c>
      <c r="T319" s="190">
        <f>S319*H319</f>
        <v>0</v>
      </c>
      <c r="U319" s="36"/>
      <c r="V319" s="36"/>
      <c r="W319" s="36"/>
      <c r="X319" s="36"/>
      <c r="Y319" s="36"/>
      <c r="Z319" s="36"/>
      <c r="AA319" s="36"/>
      <c r="AB319" s="36"/>
      <c r="AC319" s="36"/>
      <c r="AD319" s="36"/>
      <c r="AE319" s="36"/>
      <c r="AR319" s="191" t="s">
        <v>178</v>
      </c>
      <c r="AT319" s="191" t="s">
        <v>173</v>
      </c>
      <c r="AU319" s="191" t="s">
        <v>82</v>
      </c>
      <c r="AY319" s="19" t="s">
        <v>171</v>
      </c>
      <c r="BE319" s="192">
        <f>IF(N319="základní",J319,0)</f>
        <v>0</v>
      </c>
      <c r="BF319" s="192">
        <f>IF(N319="snížená",J319,0)</f>
        <v>0</v>
      </c>
      <c r="BG319" s="192">
        <f>IF(N319="zákl. přenesená",J319,0)</f>
        <v>0</v>
      </c>
      <c r="BH319" s="192">
        <f>IF(N319="sníž. přenesená",J319,0)</f>
        <v>0</v>
      </c>
      <c r="BI319" s="192">
        <f>IF(N319="nulová",J319,0)</f>
        <v>0</v>
      </c>
      <c r="BJ319" s="19" t="s">
        <v>80</v>
      </c>
      <c r="BK319" s="192">
        <f>ROUND(I319*H319,2)</f>
        <v>0</v>
      </c>
      <c r="BL319" s="19" t="s">
        <v>178</v>
      </c>
      <c r="BM319" s="191" t="s">
        <v>1142</v>
      </c>
    </row>
    <row r="320" spans="1:65" s="2" customFormat="1" ht="19.5">
      <c r="A320" s="36"/>
      <c r="B320" s="37"/>
      <c r="C320" s="38"/>
      <c r="D320" s="193" t="s">
        <v>180</v>
      </c>
      <c r="E320" s="38"/>
      <c r="F320" s="194" t="s">
        <v>1143</v>
      </c>
      <c r="G320" s="38"/>
      <c r="H320" s="38"/>
      <c r="I320" s="195"/>
      <c r="J320" s="38"/>
      <c r="K320" s="38"/>
      <c r="L320" s="41"/>
      <c r="M320" s="196"/>
      <c r="N320" s="197"/>
      <c r="O320" s="66"/>
      <c r="P320" s="66"/>
      <c r="Q320" s="66"/>
      <c r="R320" s="66"/>
      <c r="S320" s="66"/>
      <c r="T320" s="67"/>
      <c r="U320" s="36"/>
      <c r="V320" s="36"/>
      <c r="W320" s="36"/>
      <c r="X320" s="36"/>
      <c r="Y320" s="36"/>
      <c r="Z320" s="36"/>
      <c r="AA320" s="36"/>
      <c r="AB320" s="36"/>
      <c r="AC320" s="36"/>
      <c r="AD320" s="36"/>
      <c r="AE320" s="36"/>
      <c r="AT320" s="19" t="s">
        <v>180</v>
      </c>
      <c r="AU320" s="19" t="s">
        <v>82</v>
      </c>
    </row>
    <row r="321" spans="1:65" s="2" customFormat="1" ht="11.25">
      <c r="A321" s="36"/>
      <c r="B321" s="37"/>
      <c r="C321" s="38"/>
      <c r="D321" s="198" t="s">
        <v>182</v>
      </c>
      <c r="E321" s="38"/>
      <c r="F321" s="199" t="s">
        <v>1144</v>
      </c>
      <c r="G321" s="38"/>
      <c r="H321" s="38"/>
      <c r="I321" s="195"/>
      <c r="J321" s="38"/>
      <c r="K321" s="38"/>
      <c r="L321" s="41"/>
      <c r="M321" s="196"/>
      <c r="N321" s="197"/>
      <c r="O321" s="66"/>
      <c r="P321" s="66"/>
      <c r="Q321" s="66"/>
      <c r="R321" s="66"/>
      <c r="S321" s="66"/>
      <c r="T321" s="67"/>
      <c r="U321" s="36"/>
      <c r="V321" s="36"/>
      <c r="W321" s="36"/>
      <c r="X321" s="36"/>
      <c r="Y321" s="36"/>
      <c r="Z321" s="36"/>
      <c r="AA321" s="36"/>
      <c r="AB321" s="36"/>
      <c r="AC321" s="36"/>
      <c r="AD321" s="36"/>
      <c r="AE321" s="36"/>
      <c r="AT321" s="19" t="s">
        <v>182</v>
      </c>
      <c r="AU321" s="19" t="s">
        <v>82</v>
      </c>
    </row>
    <row r="322" spans="1:65" s="13" customFormat="1" ht="11.25">
      <c r="B322" s="200"/>
      <c r="C322" s="201"/>
      <c r="D322" s="193" t="s">
        <v>184</v>
      </c>
      <c r="E322" s="202" t="s">
        <v>19</v>
      </c>
      <c r="F322" s="203" t="s">
        <v>1145</v>
      </c>
      <c r="G322" s="201"/>
      <c r="H322" s="202" t="s">
        <v>19</v>
      </c>
      <c r="I322" s="204"/>
      <c r="J322" s="201"/>
      <c r="K322" s="201"/>
      <c r="L322" s="205"/>
      <c r="M322" s="206"/>
      <c r="N322" s="207"/>
      <c r="O322" s="207"/>
      <c r="P322" s="207"/>
      <c r="Q322" s="207"/>
      <c r="R322" s="207"/>
      <c r="S322" s="207"/>
      <c r="T322" s="208"/>
      <c r="AT322" s="209" t="s">
        <v>184</v>
      </c>
      <c r="AU322" s="209" t="s">
        <v>82</v>
      </c>
      <c r="AV322" s="13" t="s">
        <v>80</v>
      </c>
      <c r="AW322" s="13" t="s">
        <v>35</v>
      </c>
      <c r="AX322" s="13" t="s">
        <v>73</v>
      </c>
      <c r="AY322" s="209" t="s">
        <v>171</v>
      </c>
    </row>
    <row r="323" spans="1:65" s="13" customFormat="1" ht="11.25">
      <c r="B323" s="200"/>
      <c r="C323" s="201"/>
      <c r="D323" s="193" t="s">
        <v>184</v>
      </c>
      <c r="E323" s="202" t="s">
        <v>19</v>
      </c>
      <c r="F323" s="203" t="s">
        <v>1146</v>
      </c>
      <c r="G323" s="201"/>
      <c r="H323" s="202" t="s">
        <v>19</v>
      </c>
      <c r="I323" s="204"/>
      <c r="J323" s="201"/>
      <c r="K323" s="201"/>
      <c r="L323" s="205"/>
      <c r="M323" s="206"/>
      <c r="N323" s="207"/>
      <c r="O323" s="207"/>
      <c r="P323" s="207"/>
      <c r="Q323" s="207"/>
      <c r="R323" s="207"/>
      <c r="S323" s="207"/>
      <c r="T323" s="208"/>
      <c r="AT323" s="209" t="s">
        <v>184</v>
      </c>
      <c r="AU323" s="209" t="s">
        <v>82</v>
      </c>
      <c r="AV323" s="13" t="s">
        <v>80</v>
      </c>
      <c r="AW323" s="13" t="s">
        <v>35</v>
      </c>
      <c r="AX323" s="13" t="s">
        <v>73</v>
      </c>
      <c r="AY323" s="209" t="s">
        <v>171</v>
      </c>
    </row>
    <row r="324" spans="1:65" s="14" customFormat="1" ht="11.25">
      <c r="B324" s="210"/>
      <c r="C324" s="211"/>
      <c r="D324" s="193" t="s">
        <v>184</v>
      </c>
      <c r="E324" s="212" t="s">
        <v>19</v>
      </c>
      <c r="F324" s="213" t="s">
        <v>1147</v>
      </c>
      <c r="G324" s="211"/>
      <c r="H324" s="214">
        <v>4.5999999999999999E-2</v>
      </c>
      <c r="I324" s="215"/>
      <c r="J324" s="211"/>
      <c r="K324" s="211"/>
      <c r="L324" s="216"/>
      <c r="M324" s="217"/>
      <c r="N324" s="218"/>
      <c r="O324" s="218"/>
      <c r="P324" s="218"/>
      <c r="Q324" s="218"/>
      <c r="R324" s="218"/>
      <c r="S324" s="218"/>
      <c r="T324" s="219"/>
      <c r="AT324" s="220" t="s">
        <v>184</v>
      </c>
      <c r="AU324" s="220" t="s">
        <v>82</v>
      </c>
      <c r="AV324" s="14" t="s">
        <v>82</v>
      </c>
      <c r="AW324" s="14" t="s">
        <v>35</v>
      </c>
      <c r="AX324" s="14" t="s">
        <v>73</v>
      </c>
      <c r="AY324" s="220" t="s">
        <v>171</v>
      </c>
    </row>
    <row r="325" spans="1:65" s="15" customFormat="1" ht="11.25">
      <c r="B325" s="221"/>
      <c r="C325" s="222"/>
      <c r="D325" s="193" t="s">
        <v>184</v>
      </c>
      <c r="E325" s="223" t="s">
        <v>19</v>
      </c>
      <c r="F325" s="224" t="s">
        <v>189</v>
      </c>
      <c r="G325" s="222"/>
      <c r="H325" s="225">
        <v>4.5999999999999999E-2</v>
      </c>
      <c r="I325" s="226"/>
      <c r="J325" s="222"/>
      <c r="K325" s="222"/>
      <c r="L325" s="227"/>
      <c r="M325" s="228"/>
      <c r="N325" s="229"/>
      <c r="O325" s="229"/>
      <c r="P325" s="229"/>
      <c r="Q325" s="229"/>
      <c r="R325" s="229"/>
      <c r="S325" s="229"/>
      <c r="T325" s="230"/>
      <c r="AT325" s="231" t="s">
        <v>184</v>
      </c>
      <c r="AU325" s="231" t="s">
        <v>82</v>
      </c>
      <c r="AV325" s="15" t="s">
        <v>178</v>
      </c>
      <c r="AW325" s="15" t="s">
        <v>35</v>
      </c>
      <c r="AX325" s="15" t="s">
        <v>80</v>
      </c>
      <c r="AY325" s="231" t="s">
        <v>171</v>
      </c>
    </row>
    <row r="326" spans="1:65" s="12" customFormat="1" ht="22.9" customHeight="1">
      <c r="B326" s="164"/>
      <c r="C326" s="165"/>
      <c r="D326" s="166" t="s">
        <v>72</v>
      </c>
      <c r="E326" s="178" t="s">
        <v>197</v>
      </c>
      <c r="F326" s="178" t="s">
        <v>453</v>
      </c>
      <c r="G326" s="165"/>
      <c r="H326" s="165"/>
      <c r="I326" s="168"/>
      <c r="J326" s="179">
        <f>BK326</f>
        <v>0</v>
      </c>
      <c r="K326" s="165"/>
      <c r="L326" s="170"/>
      <c r="M326" s="171"/>
      <c r="N326" s="172"/>
      <c r="O326" s="172"/>
      <c r="P326" s="173">
        <f>SUM(P327:P398)</f>
        <v>0</v>
      </c>
      <c r="Q326" s="172"/>
      <c r="R326" s="173">
        <f>SUM(R327:R398)</f>
        <v>17.498077860000006</v>
      </c>
      <c r="S326" s="172"/>
      <c r="T326" s="174">
        <f>SUM(T327:T398)</f>
        <v>0</v>
      </c>
      <c r="AR326" s="175" t="s">
        <v>80</v>
      </c>
      <c r="AT326" s="176" t="s">
        <v>72</v>
      </c>
      <c r="AU326" s="176" t="s">
        <v>80</v>
      </c>
      <c r="AY326" s="175" t="s">
        <v>171</v>
      </c>
      <c r="BK326" s="177">
        <f>SUM(BK327:BK398)</f>
        <v>0</v>
      </c>
    </row>
    <row r="327" spans="1:65" s="2" customFormat="1" ht="16.5" customHeight="1">
      <c r="A327" s="36"/>
      <c r="B327" s="37"/>
      <c r="C327" s="180" t="s">
        <v>438</v>
      </c>
      <c r="D327" s="180" t="s">
        <v>173</v>
      </c>
      <c r="E327" s="181" t="s">
        <v>455</v>
      </c>
      <c r="F327" s="182" t="s">
        <v>456</v>
      </c>
      <c r="G327" s="183" t="s">
        <v>220</v>
      </c>
      <c r="H327" s="184">
        <v>0.45</v>
      </c>
      <c r="I327" s="185"/>
      <c r="J327" s="186">
        <f>ROUND(I327*H327,2)</f>
        <v>0</v>
      </c>
      <c r="K327" s="182" t="s">
        <v>177</v>
      </c>
      <c r="L327" s="41"/>
      <c r="M327" s="187" t="s">
        <v>19</v>
      </c>
      <c r="N327" s="188" t="s">
        <v>44</v>
      </c>
      <c r="O327" s="66"/>
      <c r="P327" s="189">
        <f>O327*H327</f>
        <v>0</v>
      </c>
      <c r="Q327" s="189">
        <v>2.5021499999999999</v>
      </c>
      <c r="R327" s="189">
        <f>Q327*H327</f>
        <v>1.1259675</v>
      </c>
      <c r="S327" s="189">
        <v>0</v>
      </c>
      <c r="T327" s="190">
        <f>S327*H327</f>
        <v>0</v>
      </c>
      <c r="U327" s="36"/>
      <c r="V327" s="36"/>
      <c r="W327" s="36"/>
      <c r="X327" s="36"/>
      <c r="Y327" s="36"/>
      <c r="Z327" s="36"/>
      <c r="AA327" s="36"/>
      <c r="AB327" s="36"/>
      <c r="AC327" s="36"/>
      <c r="AD327" s="36"/>
      <c r="AE327" s="36"/>
      <c r="AR327" s="191" t="s">
        <v>178</v>
      </c>
      <c r="AT327" s="191" t="s">
        <v>173</v>
      </c>
      <c r="AU327" s="191" t="s">
        <v>82</v>
      </c>
      <c r="AY327" s="19" t="s">
        <v>171</v>
      </c>
      <c r="BE327" s="192">
        <f>IF(N327="základní",J327,0)</f>
        <v>0</v>
      </c>
      <c r="BF327" s="192">
        <f>IF(N327="snížená",J327,0)</f>
        <v>0</v>
      </c>
      <c r="BG327" s="192">
        <f>IF(N327="zákl. přenesená",J327,0)</f>
        <v>0</v>
      </c>
      <c r="BH327" s="192">
        <f>IF(N327="sníž. přenesená",J327,0)</f>
        <v>0</v>
      </c>
      <c r="BI327" s="192">
        <f>IF(N327="nulová",J327,0)</f>
        <v>0</v>
      </c>
      <c r="BJ327" s="19" t="s">
        <v>80</v>
      </c>
      <c r="BK327" s="192">
        <f>ROUND(I327*H327,2)</f>
        <v>0</v>
      </c>
      <c r="BL327" s="19" t="s">
        <v>178</v>
      </c>
      <c r="BM327" s="191" t="s">
        <v>1148</v>
      </c>
    </row>
    <row r="328" spans="1:65" s="2" customFormat="1" ht="11.25">
      <c r="A328" s="36"/>
      <c r="B328" s="37"/>
      <c r="C328" s="38"/>
      <c r="D328" s="193" t="s">
        <v>180</v>
      </c>
      <c r="E328" s="38"/>
      <c r="F328" s="194" t="s">
        <v>458</v>
      </c>
      <c r="G328" s="38"/>
      <c r="H328" s="38"/>
      <c r="I328" s="195"/>
      <c r="J328" s="38"/>
      <c r="K328" s="38"/>
      <c r="L328" s="41"/>
      <c r="M328" s="196"/>
      <c r="N328" s="197"/>
      <c r="O328" s="66"/>
      <c r="P328" s="66"/>
      <c r="Q328" s="66"/>
      <c r="R328" s="66"/>
      <c r="S328" s="66"/>
      <c r="T328" s="67"/>
      <c r="U328" s="36"/>
      <c r="V328" s="36"/>
      <c r="W328" s="36"/>
      <c r="X328" s="36"/>
      <c r="Y328" s="36"/>
      <c r="Z328" s="36"/>
      <c r="AA328" s="36"/>
      <c r="AB328" s="36"/>
      <c r="AC328" s="36"/>
      <c r="AD328" s="36"/>
      <c r="AE328" s="36"/>
      <c r="AT328" s="19" t="s">
        <v>180</v>
      </c>
      <c r="AU328" s="19" t="s">
        <v>82</v>
      </c>
    </row>
    <row r="329" spans="1:65" s="2" customFormat="1" ht="11.25">
      <c r="A329" s="36"/>
      <c r="B329" s="37"/>
      <c r="C329" s="38"/>
      <c r="D329" s="198" t="s">
        <v>182</v>
      </c>
      <c r="E329" s="38"/>
      <c r="F329" s="199" t="s">
        <v>459</v>
      </c>
      <c r="G329" s="38"/>
      <c r="H329" s="38"/>
      <c r="I329" s="195"/>
      <c r="J329" s="38"/>
      <c r="K329" s="38"/>
      <c r="L329" s="41"/>
      <c r="M329" s="196"/>
      <c r="N329" s="197"/>
      <c r="O329" s="66"/>
      <c r="P329" s="66"/>
      <c r="Q329" s="66"/>
      <c r="R329" s="66"/>
      <c r="S329" s="66"/>
      <c r="T329" s="67"/>
      <c r="U329" s="36"/>
      <c r="V329" s="36"/>
      <c r="W329" s="36"/>
      <c r="X329" s="36"/>
      <c r="Y329" s="36"/>
      <c r="Z329" s="36"/>
      <c r="AA329" s="36"/>
      <c r="AB329" s="36"/>
      <c r="AC329" s="36"/>
      <c r="AD329" s="36"/>
      <c r="AE329" s="36"/>
      <c r="AT329" s="19" t="s">
        <v>182</v>
      </c>
      <c r="AU329" s="19" t="s">
        <v>82</v>
      </c>
    </row>
    <row r="330" spans="1:65" s="13" customFormat="1" ht="11.25">
      <c r="B330" s="200"/>
      <c r="C330" s="201"/>
      <c r="D330" s="193" t="s">
        <v>184</v>
      </c>
      <c r="E330" s="202" t="s">
        <v>19</v>
      </c>
      <c r="F330" s="203" t="s">
        <v>1149</v>
      </c>
      <c r="G330" s="201"/>
      <c r="H330" s="202" t="s">
        <v>19</v>
      </c>
      <c r="I330" s="204"/>
      <c r="J330" s="201"/>
      <c r="K330" s="201"/>
      <c r="L330" s="205"/>
      <c r="M330" s="206"/>
      <c r="N330" s="207"/>
      <c r="O330" s="207"/>
      <c r="P330" s="207"/>
      <c r="Q330" s="207"/>
      <c r="R330" s="207"/>
      <c r="S330" s="207"/>
      <c r="T330" s="208"/>
      <c r="AT330" s="209" t="s">
        <v>184</v>
      </c>
      <c r="AU330" s="209" t="s">
        <v>82</v>
      </c>
      <c r="AV330" s="13" t="s">
        <v>80</v>
      </c>
      <c r="AW330" s="13" t="s">
        <v>35</v>
      </c>
      <c r="AX330" s="13" t="s">
        <v>73</v>
      </c>
      <c r="AY330" s="209" t="s">
        <v>171</v>
      </c>
    </row>
    <row r="331" spans="1:65" s="14" customFormat="1" ht="11.25">
      <c r="B331" s="210"/>
      <c r="C331" s="211"/>
      <c r="D331" s="193" t="s">
        <v>184</v>
      </c>
      <c r="E331" s="212" t="s">
        <v>19</v>
      </c>
      <c r="F331" s="213" t="s">
        <v>1150</v>
      </c>
      <c r="G331" s="211"/>
      <c r="H331" s="214">
        <v>0.45</v>
      </c>
      <c r="I331" s="215"/>
      <c r="J331" s="211"/>
      <c r="K331" s="211"/>
      <c r="L331" s="216"/>
      <c r="M331" s="217"/>
      <c r="N331" s="218"/>
      <c r="O331" s="218"/>
      <c r="P331" s="218"/>
      <c r="Q331" s="218"/>
      <c r="R331" s="218"/>
      <c r="S331" s="218"/>
      <c r="T331" s="219"/>
      <c r="AT331" s="220" t="s">
        <v>184</v>
      </c>
      <c r="AU331" s="220" t="s">
        <v>82</v>
      </c>
      <c r="AV331" s="14" t="s">
        <v>82</v>
      </c>
      <c r="AW331" s="14" t="s">
        <v>35</v>
      </c>
      <c r="AX331" s="14" t="s">
        <v>73</v>
      </c>
      <c r="AY331" s="220" t="s">
        <v>171</v>
      </c>
    </row>
    <row r="332" spans="1:65" s="15" customFormat="1" ht="11.25">
      <c r="B332" s="221"/>
      <c r="C332" s="222"/>
      <c r="D332" s="193" t="s">
        <v>184</v>
      </c>
      <c r="E332" s="223" t="s">
        <v>19</v>
      </c>
      <c r="F332" s="224" t="s">
        <v>189</v>
      </c>
      <c r="G332" s="222"/>
      <c r="H332" s="225">
        <v>0.45</v>
      </c>
      <c r="I332" s="226"/>
      <c r="J332" s="222"/>
      <c r="K332" s="222"/>
      <c r="L332" s="227"/>
      <c r="M332" s="228"/>
      <c r="N332" s="229"/>
      <c r="O332" s="229"/>
      <c r="P332" s="229"/>
      <c r="Q332" s="229"/>
      <c r="R332" s="229"/>
      <c r="S332" s="229"/>
      <c r="T332" s="230"/>
      <c r="AT332" s="231" t="s">
        <v>184</v>
      </c>
      <c r="AU332" s="231" t="s">
        <v>82</v>
      </c>
      <c r="AV332" s="15" t="s">
        <v>178</v>
      </c>
      <c r="AW332" s="15" t="s">
        <v>35</v>
      </c>
      <c r="AX332" s="15" t="s">
        <v>80</v>
      </c>
      <c r="AY332" s="231" t="s">
        <v>171</v>
      </c>
    </row>
    <row r="333" spans="1:65" s="2" customFormat="1" ht="24.2" customHeight="1">
      <c r="A333" s="36"/>
      <c r="B333" s="37"/>
      <c r="C333" s="180" t="s">
        <v>447</v>
      </c>
      <c r="D333" s="180" t="s">
        <v>173</v>
      </c>
      <c r="E333" s="181" t="s">
        <v>463</v>
      </c>
      <c r="F333" s="182" t="s">
        <v>464</v>
      </c>
      <c r="G333" s="183" t="s">
        <v>220</v>
      </c>
      <c r="H333" s="184">
        <v>0.45</v>
      </c>
      <c r="I333" s="185"/>
      <c r="J333" s="186">
        <f>ROUND(I333*H333,2)</f>
        <v>0</v>
      </c>
      <c r="K333" s="182" t="s">
        <v>177</v>
      </c>
      <c r="L333" s="41"/>
      <c r="M333" s="187" t="s">
        <v>19</v>
      </c>
      <c r="N333" s="188" t="s">
        <v>44</v>
      </c>
      <c r="O333" s="66"/>
      <c r="P333" s="189">
        <f>O333*H333</f>
        <v>0</v>
      </c>
      <c r="Q333" s="189">
        <v>4.8579999999999998E-2</v>
      </c>
      <c r="R333" s="189">
        <f>Q333*H333</f>
        <v>2.1860999999999998E-2</v>
      </c>
      <c r="S333" s="189">
        <v>0</v>
      </c>
      <c r="T333" s="190">
        <f>S333*H333</f>
        <v>0</v>
      </c>
      <c r="U333" s="36"/>
      <c r="V333" s="36"/>
      <c r="W333" s="36"/>
      <c r="X333" s="36"/>
      <c r="Y333" s="36"/>
      <c r="Z333" s="36"/>
      <c r="AA333" s="36"/>
      <c r="AB333" s="36"/>
      <c r="AC333" s="36"/>
      <c r="AD333" s="36"/>
      <c r="AE333" s="36"/>
      <c r="AR333" s="191" t="s">
        <v>178</v>
      </c>
      <c r="AT333" s="191" t="s">
        <v>173</v>
      </c>
      <c r="AU333" s="191" t="s">
        <v>82</v>
      </c>
      <c r="AY333" s="19" t="s">
        <v>171</v>
      </c>
      <c r="BE333" s="192">
        <f>IF(N333="základní",J333,0)</f>
        <v>0</v>
      </c>
      <c r="BF333" s="192">
        <f>IF(N333="snížená",J333,0)</f>
        <v>0</v>
      </c>
      <c r="BG333" s="192">
        <f>IF(N333="zákl. přenesená",J333,0)</f>
        <v>0</v>
      </c>
      <c r="BH333" s="192">
        <f>IF(N333="sníž. přenesená",J333,0)</f>
        <v>0</v>
      </c>
      <c r="BI333" s="192">
        <f>IF(N333="nulová",J333,0)</f>
        <v>0</v>
      </c>
      <c r="BJ333" s="19" t="s">
        <v>80</v>
      </c>
      <c r="BK333" s="192">
        <f>ROUND(I333*H333,2)</f>
        <v>0</v>
      </c>
      <c r="BL333" s="19" t="s">
        <v>178</v>
      </c>
      <c r="BM333" s="191" t="s">
        <v>1151</v>
      </c>
    </row>
    <row r="334" spans="1:65" s="2" customFormat="1" ht="19.5">
      <c r="A334" s="36"/>
      <c r="B334" s="37"/>
      <c r="C334" s="38"/>
      <c r="D334" s="193" t="s">
        <v>180</v>
      </c>
      <c r="E334" s="38"/>
      <c r="F334" s="194" t="s">
        <v>466</v>
      </c>
      <c r="G334" s="38"/>
      <c r="H334" s="38"/>
      <c r="I334" s="195"/>
      <c r="J334" s="38"/>
      <c r="K334" s="38"/>
      <c r="L334" s="41"/>
      <c r="M334" s="196"/>
      <c r="N334" s="197"/>
      <c r="O334" s="66"/>
      <c r="P334" s="66"/>
      <c r="Q334" s="66"/>
      <c r="R334" s="66"/>
      <c r="S334" s="66"/>
      <c r="T334" s="67"/>
      <c r="U334" s="36"/>
      <c r="V334" s="36"/>
      <c r="W334" s="36"/>
      <c r="X334" s="36"/>
      <c r="Y334" s="36"/>
      <c r="Z334" s="36"/>
      <c r="AA334" s="36"/>
      <c r="AB334" s="36"/>
      <c r="AC334" s="36"/>
      <c r="AD334" s="36"/>
      <c r="AE334" s="36"/>
      <c r="AT334" s="19" t="s">
        <v>180</v>
      </c>
      <c r="AU334" s="19" t="s">
        <v>82</v>
      </c>
    </row>
    <row r="335" spans="1:65" s="2" customFormat="1" ht="11.25">
      <c r="A335" s="36"/>
      <c r="B335" s="37"/>
      <c r="C335" s="38"/>
      <c r="D335" s="198" t="s">
        <v>182</v>
      </c>
      <c r="E335" s="38"/>
      <c r="F335" s="199" t="s">
        <v>467</v>
      </c>
      <c r="G335" s="38"/>
      <c r="H335" s="38"/>
      <c r="I335" s="195"/>
      <c r="J335" s="38"/>
      <c r="K335" s="38"/>
      <c r="L335" s="41"/>
      <c r="M335" s="196"/>
      <c r="N335" s="197"/>
      <c r="O335" s="66"/>
      <c r="P335" s="66"/>
      <c r="Q335" s="66"/>
      <c r="R335" s="66"/>
      <c r="S335" s="66"/>
      <c r="T335" s="67"/>
      <c r="U335" s="36"/>
      <c r="V335" s="36"/>
      <c r="W335" s="36"/>
      <c r="X335" s="36"/>
      <c r="Y335" s="36"/>
      <c r="Z335" s="36"/>
      <c r="AA335" s="36"/>
      <c r="AB335" s="36"/>
      <c r="AC335" s="36"/>
      <c r="AD335" s="36"/>
      <c r="AE335" s="36"/>
      <c r="AT335" s="19" t="s">
        <v>182</v>
      </c>
      <c r="AU335" s="19" t="s">
        <v>82</v>
      </c>
    </row>
    <row r="336" spans="1:65" s="14" customFormat="1" ht="11.25">
      <c r="B336" s="210"/>
      <c r="C336" s="211"/>
      <c r="D336" s="193" t="s">
        <v>184</v>
      </c>
      <c r="E336" s="212" t="s">
        <v>19</v>
      </c>
      <c r="F336" s="213" t="s">
        <v>1152</v>
      </c>
      <c r="G336" s="211"/>
      <c r="H336" s="214">
        <v>0.45</v>
      </c>
      <c r="I336" s="215"/>
      <c r="J336" s="211"/>
      <c r="K336" s="211"/>
      <c r="L336" s="216"/>
      <c r="M336" s="217"/>
      <c r="N336" s="218"/>
      <c r="O336" s="218"/>
      <c r="P336" s="218"/>
      <c r="Q336" s="218"/>
      <c r="R336" s="218"/>
      <c r="S336" s="218"/>
      <c r="T336" s="219"/>
      <c r="AT336" s="220" t="s">
        <v>184</v>
      </c>
      <c r="AU336" s="220" t="s">
        <v>82</v>
      </c>
      <c r="AV336" s="14" t="s">
        <v>82</v>
      </c>
      <c r="AW336" s="14" t="s">
        <v>35</v>
      </c>
      <c r="AX336" s="14" t="s">
        <v>73</v>
      </c>
      <c r="AY336" s="220" t="s">
        <v>171</v>
      </c>
    </row>
    <row r="337" spans="1:65" s="15" customFormat="1" ht="11.25">
      <c r="B337" s="221"/>
      <c r="C337" s="222"/>
      <c r="D337" s="193" t="s">
        <v>184</v>
      </c>
      <c r="E337" s="223" t="s">
        <v>19</v>
      </c>
      <c r="F337" s="224" t="s">
        <v>189</v>
      </c>
      <c r="G337" s="222"/>
      <c r="H337" s="225">
        <v>0.45</v>
      </c>
      <c r="I337" s="226"/>
      <c r="J337" s="222"/>
      <c r="K337" s="222"/>
      <c r="L337" s="227"/>
      <c r="M337" s="228"/>
      <c r="N337" s="229"/>
      <c r="O337" s="229"/>
      <c r="P337" s="229"/>
      <c r="Q337" s="229"/>
      <c r="R337" s="229"/>
      <c r="S337" s="229"/>
      <c r="T337" s="230"/>
      <c r="AT337" s="231" t="s">
        <v>184</v>
      </c>
      <c r="AU337" s="231" t="s">
        <v>82</v>
      </c>
      <c r="AV337" s="15" t="s">
        <v>178</v>
      </c>
      <c r="AW337" s="15" t="s">
        <v>35</v>
      </c>
      <c r="AX337" s="15" t="s">
        <v>80</v>
      </c>
      <c r="AY337" s="231" t="s">
        <v>171</v>
      </c>
    </row>
    <row r="338" spans="1:65" s="2" customFormat="1" ht="16.5" customHeight="1">
      <c r="A338" s="36"/>
      <c r="B338" s="37"/>
      <c r="C338" s="180" t="s">
        <v>454</v>
      </c>
      <c r="D338" s="180" t="s">
        <v>173</v>
      </c>
      <c r="E338" s="181" t="s">
        <v>470</v>
      </c>
      <c r="F338" s="182" t="s">
        <v>471</v>
      </c>
      <c r="G338" s="183" t="s">
        <v>176</v>
      </c>
      <c r="H338" s="184">
        <v>2.4</v>
      </c>
      <c r="I338" s="185"/>
      <c r="J338" s="186">
        <f>ROUND(I338*H338,2)</f>
        <v>0</v>
      </c>
      <c r="K338" s="182" t="s">
        <v>177</v>
      </c>
      <c r="L338" s="41"/>
      <c r="M338" s="187" t="s">
        <v>19</v>
      </c>
      <c r="N338" s="188" t="s">
        <v>44</v>
      </c>
      <c r="O338" s="66"/>
      <c r="P338" s="189">
        <f>O338*H338</f>
        <v>0</v>
      </c>
      <c r="Q338" s="189">
        <v>4.1739999999999999E-2</v>
      </c>
      <c r="R338" s="189">
        <f>Q338*H338</f>
        <v>0.100176</v>
      </c>
      <c r="S338" s="189">
        <v>0</v>
      </c>
      <c r="T338" s="190">
        <f>S338*H338</f>
        <v>0</v>
      </c>
      <c r="U338" s="36"/>
      <c r="V338" s="36"/>
      <c r="W338" s="36"/>
      <c r="X338" s="36"/>
      <c r="Y338" s="36"/>
      <c r="Z338" s="36"/>
      <c r="AA338" s="36"/>
      <c r="AB338" s="36"/>
      <c r="AC338" s="36"/>
      <c r="AD338" s="36"/>
      <c r="AE338" s="36"/>
      <c r="AR338" s="191" t="s">
        <v>178</v>
      </c>
      <c r="AT338" s="191" t="s">
        <v>173</v>
      </c>
      <c r="AU338" s="191" t="s">
        <v>82</v>
      </c>
      <c r="AY338" s="19" t="s">
        <v>171</v>
      </c>
      <c r="BE338" s="192">
        <f>IF(N338="základní",J338,0)</f>
        <v>0</v>
      </c>
      <c r="BF338" s="192">
        <f>IF(N338="snížená",J338,0)</f>
        <v>0</v>
      </c>
      <c r="BG338" s="192">
        <f>IF(N338="zákl. přenesená",J338,0)</f>
        <v>0</v>
      </c>
      <c r="BH338" s="192">
        <f>IF(N338="sníž. přenesená",J338,0)</f>
        <v>0</v>
      </c>
      <c r="BI338" s="192">
        <f>IF(N338="nulová",J338,0)</f>
        <v>0</v>
      </c>
      <c r="BJ338" s="19" t="s">
        <v>80</v>
      </c>
      <c r="BK338" s="192">
        <f>ROUND(I338*H338,2)</f>
        <v>0</v>
      </c>
      <c r="BL338" s="19" t="s">
        <v>178</v>
      </c>
      <c r="BM338" s="191" t="s">
        <v>1153</v>
      </c>
    </row>
    <row r="339" spans="1:65" s="2" customFormat="1" ht="11.25">
      <c r="A339" s="36"/>
      <c r="B339" s="37"/>
      <c r="C339" s="38"/>
      <c r="D339" s="193" t="s">
        <v>180</v>
      </c>
      <c r="E339" s="38"/>
      <c r="F339" s="194" t="s">
        <v>473</v>
      </c>
      <c r="G339" s="38"/>
      <c r="H339" s="38"/>
      <c r="I339" s="195"/>
      <c r="J339" s="38"/>
      <c r="K339" s="38"/>
      <c r="L339" s="41"/>
      <c r="M339" s="196"/>
      <c r="N339" s="197"/>
      <c r="O339" s="66"/>
      <c r="P339" s="66"/>
      <c r="Q339" s="66"/>
      <c r="R339" s="66"/>
      <c r="S339" s="66"/>
      <c r="T339" s="67"/>
      <c r="U339" s="36"/>
      <c r="V339" s="36"/>
      <c r="W339" s="36"/>
      <c r="X339" s="36"/>
      <c r="Y339" s="36"/>
      <c r="Z339" s="36"/>
      <c r="AA339" s="36"/>
      <c r="AB339" s="36"/>
      <c r="AC339" s="36"/>
      <c r="AD339" s="36"/>
      <c r="AE339" s="36"/>
      <c r="AT339" s="19" t="s">
        <v>180</v>
      </c>
      <c r="AU339" s="19" t="s">
        <v>82</v>
      </c>
    </row>
    <row r="340" spans="1:65" s="2" customFormat="1" ht="11.25">
      <c r="A340" s="36"/>
      <c r="B340" s="37"/>
      <c r="C340" s="38"/>
      <c r="D340" s="198" t="s">
        <v>182</v>
      </c>
      <c r="E340" s="38"/>
      <c r="F340" s="199" t="s">
        <v>474</v>
      </c>
      <c r="G340" s="38"/>
      <c r="H340" s="38"/>
      <c r="I340" s="195"/>
      <c r="J340" s="38"/>
      <c r="K340" s="38"/>
      <c r="L340" s="41"/>
      <c r="M340" s="196"/>
      <c r="N340" s="197"/>
      <c r="O340" s="66"/>
      <c r="P340" s="66"/>
      <c r="Q340" s="66"/>
      <c r="R340" s="66"/>
      <c r="S340" s="66"/>
      <c r="T340" s="67"/>
      <c r="U340" s="36"/>
      <c r="V340" s="36"/>
      <c r="W340" s="36"/>
      <c r="X340" s="36"/>
      <c r="Y340" s="36"/>
      <c r="Z340" s="36"/>
      <c r="AA340" s="36"/>
      <c r="AB340" s="36"/>
      <c r="AC340" s="36"/>
      <c r="AD340" s="36"/>
      <c r="AE340" s="36"/>
      <c r="AT340" s="19" t="s">
        <v>182</v>
      </c>
      <c r="AU340" s="19" t="s">
        <v>82</v>
      </c>
    </row>
    <row r="341" spans="1:65" s="13" customFormat="1" ht="11.25">
      <c r="B341" s="200"/>
      <c r="C341" s="201"/>
      <c r="D341" s="193" t="s">
        <v>184</v>
      </c>
      <c r="E341" s="202" t="s">
        <v>19</v>
      </c>
      <c r="F341" s="203" t="s">
        <v>1149</v>
      </c>
      <c r="G341" s="201"/>
      <c r="H341" s="202" t="s">
        <v>19</v>
      </c>
      <c r="I341" s="204"/>
      <c r="J341" s="201"/>
      <c r="K341" s="201"/>
      <c r="L341" s="205"/>
      <c r="M341" s="206"/>
      <c r="N341" s="207"/>
      <c r="O341" s="207"/>
      <c r="P341" s="207"/>
      <c r="Q341" s="207"/>
      <c r="R341" s="207"/>
      <c r="S341" s="207"/>
      <c r="T341" s="208"/>
      <c r="AT341" s="209" t="s">
        <v>184</v>
      </c>
      <c r="AU341" s="209" t="s">
        <v>82</v>
      </c>
      <c r="AV341" s="13" t="s">
        <v>80</v>
      </c>
      <c r="AW341" s="13" t="s">
        <v>35</v>
      </c>
      <c r="AX341" s="13" t="s">
        <v>73</v>
      </c>
      <c r="AY341" s="209" t="s">
        <v>171</v>
      </c>
    </row>
    <row r="342" spans="1:65" s="14" customFormat="1" ht="11.25">
      <c r="B342" s="210"/>
      <c r="C342" s="211"/>
      <c r="D342" s="193" t="s">
        <v>184</v>
      </c>
      <c r="E342" s="212" t="s">
        <v>19</v>
      </c>
      <c r="F342" s="213" t="s">
        <v>1154</v>
      </c>
      <c r="G342" s="211"/>
      <c r="H342" s="214">
        <v>2.4</v>
      </c>
      <c r="I342" s="215"/>
      <c r="J342" s="211"/>
      <c r="K342" s="211"/>
      <c r="L342" s="216"/>
      <c r="M342" s="217"/>
      <c r="N342" s="218"/>
      <c r="O342" s="218"/>
      <c r="P342" s="218"/>
      <c r="Q342" s="218"/>
      <c r="R342" s="218"/>
      <c r="S342" s="218"/>
      <c r="T342" s="219"/>
      <c r="AT342" s="220" t="s">
        <v>184</v>
      </c>
      <c r="AU342" s="220" t="s">
        <v>82</v>
      </c>
      <c r="AV342" s="14" t="s">
        <v>82</v>
      </c>
      <c r="AW342" s="14" t="s">
        <v>35</v>
      </c>
      <c r="AX342" s="14" t="s">
        <v>73</v>
      </c>
      <c r="AY342" s="220" t="s">
        <v>171</v>
      </c>
    </row>
    <row r="343" spans="1:65" s="15" customFormat="1" ht="11.25">
      <c r="B343" s="221"/>
      <c r="C343" s="222"/>
      <c r="D343" s="193" t="s">
        <v>184</v>
      </c>
      <c r="E343" s="223" t="s">
        <v>19</v>
      </c>
      <c r="F343" s="224" t="s">
        <v>189</v>
      </c>
      <c r="G343" s="222"/>
      <c r="H343" s="225">
        <v>2.4</v>
      </c>
      <c r="I343" s="226"/>
      <c r="J343" s="222"/>
      <c r="K343" s="222"/>
      <c r="L343" s="227"/>
      <c r="M343" s="228"/>
      <c r="N343" s="229"/>
      <c r="O343" s="229"/>
      <c r="P343" s="229"/>
      <c r="Q343" s="229"/>
      <c r="R343" s="229"/>
      <c r="S343" s="229"/>
      <c r="T343" s="230"/>
      <c r="AT343" s="231" t="s">
        <v>184</v>
      </c>
      <c r="AU343" s="231" t="s">
        <v>82</v>
      </c>
      <c r="AV343" s="15" t="s">
        <v>178</v>
      </c>
      <c r="AW343" s="15" t="s">
        <v>35</v>
      </c>
      <c r="AX343" s="15" t="s">
        <v>80</v>
      </c>
      <c r="AY343" s="231" t="s">
        <v>171</v>
      </c>
    </row>
    <row r="344" spans="1:65" s="2" customFormat="1" ht="16.5" customHeight="1">
      <c r="A344" s="36"/>
      <c r="B344" s="37"/>
      <c r="C344" s="180" t="s">
        <v>462</v>
      </c>
      <c r="D344" s="180" t="s">
        <v>173</v>
      </c>
      <c r="E344" s="181" t="s">
        <v>477</v>
      </c>
      <c r="F344" s="182" t="s">
        <v>478</v>
      </c>
      <c r="G344" s="183" t="s">
        <v>176</v>
      </c>
      <c r="H344" s="184">
        <v>2.4</v>
      </c>
      <c r="I344" s="185"/>
      <c r="J344" s="186">
        <f>ROUND(I344*H344,2)</f>
        <v>0</v>
      </c>
      <c r="K344" s="182" t="s">
        <v>177</v>
      </c>
      <c r="L344" s="41"/>
      <c r="M344" s="187" t="s">
        <v>19</v>
      </c>
      <c r="N344" s="188" t="s">
        <v>44</v>
      </c>
      <c r="O344" s="66"/>
      <c r="P344" s="189">
        <f>O344*H344</f>
        <v>0</v>
      </c>
      <c r="Q344" s="189">
        <v>2.0000000000000002E-5</v>
      </c>
      <c r="R344" s="189">
        <f>Q344*H344</f>
        <v>4.8000000000000001E-5</v>
      </c>
      <c r="S344" s="189">
        <v>0</v>
      </c>
      <c r="T344" s="190">
        <f>S344*H344</f>
        <v>0</v>
      </c>
      <c r="U344" s="36"/>
      <c r="V344" s="36"/>
      <c r="W344" s="36"/>
      <c r="X344" s="36"/>
      <c r="Y344" s="36"/>
      <c r="Z344" s="36"/>
      <c r="AA344" s="36"/>
      <c r="AB344" s="36"/>
      <c r="AC344" s="36"/>
      <c r="AD344" s="36"/>
      <c r="AE344" s="36"/>
      <c r="AR344" s="191" t="s">
        <v>178</v>
      </c>
      <c r="AT344" s="191" t="s">
        <v>173</v>
      </c>
      <c r="AU344" s="191" t="s">
        <v>82</v>
      </c>
      <c r="AY344" s="19" t="s">
        <v>171</v>
      </c>
      <c r="BE344" s="192">
        <f>IF(N344="základní",J344,0)</f>
        <v>0</v>
      </c>
      <c r="BF344" s="192">
        <f>IF(N344="snížená",J344,0)</f>
        <v>0</v>
      </c>
      <c r="BG344" s="192">
        <f>IF(N344="zákl. přenesená",J344,0)</f>
        <v>0</v>
      </c>
      <c r="BH344" s="192">
        <f>IF(N344="sníž. přenesená",J344,0)</f>
        <v>0</v>
      </c>
      <c r="BI344" s="192">
        <f>IF(N344="nulová",J344,0)</f>
        <v>0</v>
      </c>
      <c r="BJ344" s="19" t="s">
        <v>80</v>
      </c>
      <c r="BK344" s="192">
        <f>ROUND(I344*H344,2)</f>
        <v>0</v>
      </c>
      <c r="BL344" s="19" t="s">
        <v>178</v>
      </c>
      <c r="BM344" s="191" t="s">
        <v>1155</v>
      </c>
    </row>
    <row r="345" spans="1:65" s="2" customFormat="1" ht="11.25">
      <c r="A345" s="36"/>
      <c r="B345" s="37"/>
      <c r="C345" s="38"/>
      <c r="D345" s="193" t="s">
        <v>180</v>
      </c>
      <c r="E345" s="38"/>
      <c r="F345" s="194" t="s">
        <v>480</v>
      </c>
      <c r="G345" s="38"/>
      <c r="H345" s="38"/>
      <c r="I345" s="195"/>
      <c r="J345" s="38"/>
      <c r="K345" s="38"/>
      <c r="L345" s="41"/>
      <c r="M345" s="196"/>
      <c r="N345" s="197"/>
      <c r="O345" s="66"/>
      <c r="P345" s="66"/>
      <c r="Q345" s="66"/>
      <c r="R345" s="66"/>
      <c r="S345" s="66"/>
      <c r="T345" s="67"/>
      <c r="U345" s="36"/>
      <c r="V345" s="36"/>
      <c r="W345" s="36"/>
      <c r="X345" s="36"/>
      <c r="Y345" s="36"/>
      <c r="Z345" s="36"/>
      <c r="AA345" s="36"/>
      <c r="AB345" s="36"/>
      <c r="AC345" s="36"/>
      <c r="AD345" s="36"/>
      <c r="AE345" s="36"/>
      <c r="AT345" s="19" t="s">
        <v>180</v>
      </c>
      <c r="AU345" s="19" t="s">
        <v>82</v>
      </c>
    </row>
    <row r="346" spans="1:65" s="2" customFormat="1" ht="11.25">
      <c r="A346" s="36"/>
      <c r="B346" s="37"/>
      <c r="C346" s="38"/>
      <c r="D346" s="198" t="s">
        <v>182</v>
      </c>
      <c r="E346" s="38"/>
      <c r="F346" s="199" t="s">
        <v>481</v>
      </c>
      <c r="G346" s="38"/>
      <c r="H346" s="38"/>
      <c r="I346" s="195"/>
      <c r="J346" s="38"/>
      <c r="K346" s="38"/>
      <c r="L346" s="41"/>
      <c r="M346" s="196"/>
      <c r="N346" s="197"/>
      <c r="O346" s="66"/>
      <c r="P346" s="66"/>
      <c r="Q346" s="66"/>
      <c r="R346" s="66"/>
      <c r="S346" s="66"/>
      <c r="T346" s="67"/>
      <c r="U346" s="36"/>
      <c r="V346" s="36"/>
      <c r="W346" s="36"/>
      <c r="X346" s="36"/>
      <c r="Y346" s="36"/>
      <c r="Z346" s="36"/>
      <c r="AA346" s="36"/>
      <c r="AB346" s="36"/>
      <c r="AC346" s="36"/>
      <c r="AD346" s="36"/>
      <c r="AE346" s="36"/>
      <c r="AT346" s="19" t="s">
        <v>182</v>
      </c>
      <c r="AU346" s="19" t="s">
        <v>82</v>
      </c>
    </row>
    <row r="347" spans="1:65" s="14" customFormat="1" ht="11.25">
      <c r="B347" s="210"/>
      <c r="C347" s="211"/>
      <c r="D347" s="193" t="s">
        <v>184</v>
      </c>
      <c r="E347" s="212" t="s">
        <v>19</v>
      </c>
      <c r="F347" s="213" t="s">
        <v>1156</v>
      </c>
      <c r="G347" s="211"/>
      <c r="H347" s="214">
        <v>2.4</v>
      </c>
      <c r="I347" s="215"/>
      <c r="J347" s="211"/>
      <c r="K347" s="211"/>
      <c r="L347" s="216"/>
      <c r="M347" s="217"/>
      <c r="N347" s="218"/>
      <c r="O347" s="218"/>
      <c r="P347" s="218"/>
      <c r="Q347" s="218"/>
      <c r="R347" s="218"/>
      <c r="S347" s="218"/>
      <c r="T347" s="219"/>
      <c r="AT347" s="220" t="s">
        <v>184</v>
      </c>
      <c r="AU347" s="220" t="s">
        <v>82</v>
      </c>
      <c r="AV347" s="14" t="s">
        <v>82</v>
      </c>
      <c r="AW347" s="14" t="s">
        <v>35</v>
      </c>
      <c r="AX347" s="14" t="s">
        <v>73</v>
      </c>
      <c r="AY347" s="220" t="s">
        <v>171</v>
      </c>
    </row>
    <row r="348" spans="1:65" s="15" customFormat="1" ht="11.25">
      <c r="B348" s="221"/>
      <c r="C348" s="222"/>
      <c r="D348" s="193" t="s">
        <v>184</v>
      </c>
      <c r="E348" s="223" t="s">
        <v>19</v>
      </c>
      <c r="F348" s="224" t="s">
        <v>189</v>
      </c>
      <c r="G348" s="222"/>
      <c r="H348" s="225">
        <v>2.4</v>
      </c>
      <c r="I348" s="226"/>
      <c r="J348" s="222"/>
      <c r="K348" s="222"/>
      <c r="L348" s="227"/>
      <c r="M348" s="228"/>
      <c r="N348" s="229"/>
      <c r="O348" s="229"/>
      <c r="P348" s="229"/>
      <c r="Q348" s="229"/>
      <c r="R348" s="229"/>
      <c r="S348" s="229"/>
      <c r="T348" s="230"/>
      <c r="AT348" s="231" t="s">
        <v>184</v>
      </c>
      <c r="AU348" s="231" t="s">
        <v>82</v>
      </c>
      <c r="AV348" s="15" t="s">
        <v>178</v>
      </c>
      <c r="AW348" s="15" t="s">
        <v>35</v>
      </c>
      <c r="AX348" s="15" t="s">
        <v>80</v>
      </c>
      <c r="AY348" s="231" t="s">
        <v>171</v>
      </c>
    </row>
    <row r="349" spans="1:65" s="2" customFormat="1" ht="24.2" customHeight="1">
      <c r="A349" s="36"/>
      <c r="B349" s="37"/>
      <c r="C349" s="180" t="s">
        <v>469</v>
      </c>
      <c r="D349" s="180" t="s">
        <v>173</v>
      </c>
      <c r="E349" s="181" t="s">
        <v>483</v>
      </c>
      <c r="F349" s="182" t="s">
        <v>484</v>
      </c>
      <c r="G349" s="183" t="s">
        <v>220</v>
      </c>
      <c r="H349" s="184">
        <v>4.4850000000000003</v>
      </c>
      <c r="I349" s="185"/>
      <c r="J349" s="186">
        <f>ROUND(I349*H349,2)</f>
        <v>0</v>
      </c>
      <c r="K349" s="182" t="s">
        <v>177</v>
      </c>
      <c r="L349" s="41"/>
      <c r="M349" s="187" t="s">
        <v>19</v>
      </c>
      <c r="N349" s="188" t="s">
        <v>44</v>
      </c>
      <c r="O349" s="66"/>
      <c r="P349" s="189">
        <f>O349*H349</f>
        <v>0</v>
      </c>
      <c r="Q349" s="189">
        <v>7.9549999999999996E-2</v>
      </c>
      <c r="R349" s="189">
        <f>Q349*H349</f>
        <v>0.35678175000000001</v>
      </c>
      <c r="S349" s="189">
        <v>0</v>
      </c>
      <c r="T349" s="190">
        <f>S349*H349</f>
        <v>0</v>
      </c>
      <c r="U349" s="36"/>
      <c r="V349" s="36"/>
      <c r="W349" s="36"/>
      <c r="X349" s="36"/>
      <c r="Y349" s="36"/>
      <c r="Z349" s="36"/>
      <c r="AA349" s="36"/>
      <c r="AB349" s="36"/>
      <c r="AC349" s="36"/>
      <c r="AD349" s="36"/>
      <c r="AE349" s="36"/>
      <c r="AR349" s="191" t="s">
        <v>178</v>
      </c>
      <c r="AT349" s="191" t="s">
        <v>173</v>
      </c>
      <c r="AU349" s="191" t="s">
        <v>82</v>
      </c>
      <c r="AY349" s="19" t="s">
        <v>171</v>
      </c>
      <c r="BE349" s="192">
        <f>IF(N349="základní",J349,0)</f>
        <v>0</v>
      </c>
      <c r="BF349" s="192">
        <f>IF(N349="snížená",J349,0)</f>
        <v>0</v>
      </c>
      <c r="BG349" s="192">
        <f>IF(N349="zákl. přenesená",J349,0)</f>
        <v>0</v>
      </c>
      <c r="BH349" s="192">
        <f>IF(N349="sníž. přenesená",J349,0)</f>
        <v>0</v>
      </c>
      <c r="BI349" s="192">
        <f>IF(N349="nulová",J349,0)</f>
        <v>0</v>
      </c>
      <c r="BJ349" s="19" t="s">
        <v>80</v>
      </c>
      <c r="BK349" s="192">
        <f>ROUND(I349*H349,2)</f>
        <v>0</v>
      </c>
      <c r="BL349" s="19" t="s">
        <v>178</v>
      </c>
      <c r="BM349" s="191" t="s">
        <v>1157</v>
      </c>
    </row>
    <row r="350" spans="1:65" s="2" customFormat="1" ht="19.5">
      <c r="A350" s="36"/>
      <c r="B350" s="37"/>
      <c r="C350" s="38"/>
      <c r="D350" s="193" t="s">
        <v>180</v>
      </c>
      <c r="E350" s="38"/>
      <c r="F350" s="194" t="s">
        <v>486</v>
      </c>
      <c r="G350" s="38"/>
      <c r="H350" s="38"/>
      <c r="I350" s="195"/>
      <c r="J350" s="38"/>
      <c r="K350" s="38"/>
      <c r="L350" s="41"/>
      <c r="M350" s="196"/>
      <c r="N350" s="197"/>
      <c r="O350" s="66"/>
      <c r="P350" s="66"/>
      <c r="Q350" s="66"/>
      <c r="R350" s="66"/>
      <c r="S350" s="66"/>
      <c r="T350" s="67"/>
      <c r="U350" s="36"/>
      <c r="V350" s="36"/>
      <c r="W350" s="36"/>
      <c r="X350" s="36"/>
      <c r="Y350" s="36"/>
      <c r="Z350" s="36"/>
      <c r="AA350" s="36"/>
      <c r="AB350" s="36"/>
      <c r="AC350" s="36"/>
      <c r="AD350" s="36"/>
      <c r="AE350" s="36"/>
      <c r="AT350" s="19" t="s">
        <v>180</v>
      </c>
      <c r="AU350" s="19" t="s">
        <v>82</v>
      </c>
    </row>
    <row r="351" spans="1:65" s="2" customFormat="1" ht="11.25">
      <c r="A351" s="36"/>
      <c r="B351" s="37"/>
      <c r="C351" s="38"/>
      <c r="D351" s="198" t="s">
        <v>182</v>
      </c>
      <c r="E351" s="38"/>
      <c r="F351" s="199" t="s">
        <v>487</v>
      </c>
      <c r="G351" s="38"/>
      <c r="H351" s="38"/>
      <c r="I351" s="195"/>
      <c r="J351" s="38"/>
      <c r="K351" s="38"/>
      <c r="L351" s="41"/>
      <c r="M351" s="196"/>
      <c r="N351" s="197"/>
      <c r="O351" s="66"/>
      <c r="P351" s="66"/>
      <c r="Q351" s="66"/>
      <c r="R351" s="66"/>
      <c r="S351" s="66"/>
      <c r="T351" s="67"/>
      <c r="U351" s="36"/>
      <c r="V351" s="36"/>
      <c r="W351" s="36"/>
      <c r="X351" s="36"/>
      <c r="Y351" s="36"/>
      <c r="Z351" s="36"/>
      <c r="AA351" s="36"/>
      <c r="AB351" s="36"/>
      <c r="AC351" s="36"/>
      <c r="AD351" s="36"/>
      <c r="AE351" s="36"/>
      <c r="AT351" s="19" t="s">
        <v>182</v>
      </c>
      <c r="AU351" s="19" t="s">
        <v>82</v>
      </c>
    </row>
    <row r="352" spans="1:65" s="13" customFormat="1" ht="22.5">
      <c r="B352" s="200"/>
      <c r="C352" s="201"/>
      <c r="D352" s="193" t="s">
        <v>184</v>
      </c>
      <c r="E352" s="202" t="s">
        <v>19</v>
      </c>
      <c r="F352" s="203" t="s">
        <v>1158</v>
      </c>
      <c r="G352" s="201"/>
      <c r="H352" s="202" t="s">
        <v>19</v>
      </c>
      <c r="I352" s="204"/>
      <c r="J352" s="201"/>
      <c r="K352" s="201"/>
      <c r="L352" s="205"/>
      <c r="M352" s="206"/>
      <c r="N352" s="207"/>
      <c r="O352" s="207"/>
      <c r="P352" s="207"/>
      <c r="Q352" s="207"/>
      <c r="R352" s="207"/>
      <c r="S352" s="207"/>
      <c r="T352" s="208"/>
      <c r="AT352" s="209" t="s">
        <v>184</v>
      </c>
      <c r="AU352" s="209" t="s">
        <v>82</v>
      </c>
      <c r="AV352" s="13" t="s">
        <v>80</v>
      </c>
      <c r="AW352" s="13" t="s">
        <v>35</v>
      </c>
      <c r="AX352" s="13" t="s">
        <v>73</v>
      </c>
      <c r="AY352" s="209" t="s">
        <v>171</v>
      </c>
    </row>
    <row r="353" spans="1:65" s="14" customFormat="1" ht="11.25">
      <c r="B353" s="210"/>
      <c r="C353" s="211"/>
      <c r="D353" s="193" t="s">
        <v>184</v>
      </c>
      <c r="E353" s="212" t="s">
        <v>19</v>
      </c>
      <c r="F353" s="213" t="s">
        <v>1159</v>
      </c>
      <c r="G353" s="211"/>
      <c r="H353" s="214">
        <v>3.8359999999999999</v>
      </c>
      <c r="I353" s="215"/>
      <c r="J353" s="211"/>
      <c r="K353" s="211"/>
      <c r="L353" s="216"/>
      <c r="M353" s="217"/>
      <c r="N353" s="218"/>
      <c r="O353" s="218"/>
      <c r="P353" s="218"/>
      <c r="Q353" s="218"/>
      <c r="R353" s="218"/>
      <c r="S353" s="218"/>
      <c r="T353" s="219"/>
      <c r="AT353" s="220" t="s">
        <v>184</v>
      </c>
      <c r="AU353" s="220" t="s">
        <v>82</v>
      </c>
      <c r="AV353" s="14" t="s">
        <v>82</v>
      </c>
      <c r="AW353" s="14" t="s">
        <v>35</v>
      </c>
      <c r="AX353" s="14" t="s">
        <v>73</v>
      </c>
      <c r="AY353" s="220" t="s">
        <v>171</v>
      </c>
    </row>
    <row r="354" spans="1:65" s="13" customFormat="1" ht="22.5">
      <c r="B354" s="200"/>
      <c r="C354" s="201"/>
      <c r="D354" s="193" t="s">
        <v>184</v>
      </c>
      <c r="E354" s="202" t="s">
        <v>19</v>
      </c>
      <c r="F354" s="203" t="s">
        <v>1160</v>
      </c>
      <c r="G354" s="201"/>
      <c r="H354" s="202" t="s">
        <v>19</v>
      </c>
      <c r="I354" s="204"/>
      <c r="J354" s="201"/>
      <c r="K354" s="201"/>
      <c r="L354" s="205"/>
      <c r="M354" s="206"/>
      <c r="N354" s="207"/>
      <c r="O354" s="207"/>
      <c r="P354" s="207"/>
      <c r="Q354" s="207"/>
      <c r="R354" s="207"/>
      <c r="S354" s="207"/>
      <c r="T354" s="208"/>
      <c r="AT354" s="209" t="s">
        <v>184</v>
      </c>
      <c r="AU354" s="209" t="s">
        <v>82</v>
      </c>
      <c r="AV354" s="13" t="s">
        <v>80</v>
      </c>
      <c r="AW354" s="13" t="s">
        <v>35</v>
      </c>
      <c r="AX354" s="13" t="s">
        <v>73</v>
      </c>
      <c r="AY354" s="209" t="s">
        <v>171</v>
      </c>
    </row>
    <row r="355" spans="1:65" s="14" customFormat="1" ht="11.25">
      <c r="B355" s="210"/>
      <c r="C355" s="211"/>
      <c r="D355" s="193" t="s">
        <v>184</v>
      </c>
      <c r="E355" s="212" t="s">
        <v>19</v>
      </c>
      <c r="F355" s="213" t="s">
        <v>1161</v>
      </c>
      <c r="G355" s="211"/>
      <c r="H355" s="214">
        <v>0.64900000000000002</v>
      </c>
      <c r="I355" s="215"/>
      <c r="J355" s="211"/>
      <c r="K355" s="211"/>
      <c r="L355" s="216"/>
      <c r="M355" s="217"/>
      <c r="N355" s="218"/>
      <c r="O355" s="218"/>
      <c r="P355" s="218"/>
      <c r="Q355" s="218"/>
      <c r="R355" s="218"/>
      <c r="S355" s="218"/>
      <c r="T355" s="219"/>
      <c r="AT355" s="220" t="s">
        <v>184</v>
      </c>
      <c r="AU355" s="220" t="s">
        <v>82</v>
      </c>
      <c r="AV355" s="14" t="s">
        <v>82</v>
      </c>
      <c r="AW355" s="14" t="s">
        <v>35</v>
      </c>
      <c r="AX355" s="14" t="s">
        <v>73</v>
      </c>
      <c r="AY355" s="220" t="s">
        <v>171</v>
      </c>
    </row>
    <row r="356" spans="1:65" s="15" customFormat="1" ht="11.25">
      <c r="B356" s="221"/>
      <c r="C356" s="222"/>
      <c r="D356" s="193" t="s">
        <v>184</v>
      </c>
      <c r="E356" s="223" t="s">
        <v>19</v>
      </c>
      <c r="F356" s="224" t="s">
        <v>189</v>
      </c>
      <c r="G356" s="222"/>
      <c r="H356" s="225">
        <v>4.4849999999999994</v>
      </c>
      <c r="I356" s="226"/>
      <c r="J356" s="222"/>
      <c r="K356" s="222"/>
      <c r="L356" s="227"/>
      <c r="M356" s="228"/>
      <c r="N356" s="229"/>
      <c r="O356" s="229"/>
      <c r="P356" s="229"/>
      <c r="Q356" s="229"/>
      <c r="R356" s="229"/>
      <c r="S356" s="229"/>
      <c r="T356" s="230"/>
      <c r="AT356" s="231" t="s">
        <v>184</v>
      </c>
      <c r="AU356" s="231" t="s">
        <v>82</v>
      </c>
      <c r="AV356" s="15" t="s">
        <v>178</v>
      </c>
      <c r="AW356" s="15" t="s">
        <v>35</v>
      </c>
      <c r="AX356" s="15" t="s">
        <v>80</v>
      </c>
      <c r="AY356" s="231" t="s">
        <v>171</v>
      </c>
    </row>
    <row r="357" spans="1:65" s="2" customFormat="1" ht="16.5" customHeight="1">
      <c r="A357" s="36"/>
      <c r="B357" s="37"/>
      <c r="C357" s="232" t="s">
        <v>476</v>
      </c>
      <c r="D357" s="232" t="s">
        <v>335</v>
      </c>
      <c r="E357" s="233" t="s">
        <v>1162</v>
      </c>
      <c r="F357" s="234" t="s">
        <v>1163</v>
      </c>
      <c r="G357" s="235" t="s">
        <v>493</v>
      </c>
      <c r="H357" s="236">
        <v>7</v>
      </c>
      <c r="I357" s="237"/>
      <c r="J357" s="238">
        <f>ROUND(I357*H357,2)</f>
        <v>0</v>
      </c>
      <c r="K357" s="234" t="s">
        <v>19</v>
      </c>
      <c r="L357" s="239"/>
      <c r="M357" s="240" t="s">
        <v>19</v>
      </c>
      <c r="N357" s="241" t="s">
        <v>44</v>
      </c>
      <c r="O357" s="66"/>
      <c r="P357" s="189">
        <f>O357*H357</f>
        <v>0</v>
      </c>
      <c r="Q357" s="189">
        <v>1.343</v>
      </c>
      <c r="R357" s="189">
        <f>Q357*H357</f>
        <v>9.4009999999999998</v>
      </c>
      <c r="S357" s="189">
        <v>0</v>
      </c>
      <c r="T357" s="190">
        <f>S357*H357</f>
        <v>0</v>
      </c>
      <c r="U357" s="36"/>
      <c r="V357" s="36"/>
      <c r="W357" s="36"/>
      <c r="X357" s="36"/>
      <c r="Y357" s="36"/>
      <c r="Z357" s="36"/>
      <c r="AA357" s="36"/>
      <c r="AB357" s="36"/>
      <c r="AC357" s="36"/>
      <c r="AD357" s="36"/>
      <c r="AE357" s="36"/>
      <c r="AR357" s="191" t="s">
        <v>242</v>
      </c>
      <c r="AT357" s="191" t="s">
        <v>335</v>
      </c>
      <c r="AU357" s="191" t="s">
        <v>82</v>
      </c>
      <c r="AY357" s="19" t="s">
        <v>171</v>
      </c>
      <c r="BE357" s="192">
        <f>IF(N357="základní",J357,0)</f>
        <v>0</v>
      </c>
      <c r="BF357" s="192">
        <f>IF(N357="snížená",J357,0)</f>
        <v>0</v>
      </c>
      <c r="BG357" s="192">
        <f>IF(N357="zákl. přenesená",J357,0)</f>
        <v>0</v>
      </c>
      <c r="BH357" s="192">
        <f>IF(N357="sníž. přenesená",J357,0)</f>
        <v>0</v>
      </c>
      <c r="BI357" s="192">
        <f>IF(N357="nulová",J357,0)</f>
        <v>0</v>
      </c>
      <c r="BJ357" s="19" t="s">
        <v>80</v>
      </c>
      <c r="BK357" s="192">
        <f>ROUND(I357*H357,2)</f>
        <v>0</v>
      </c>
      <c r="BL357" s="19" t="s">
        <v>178</v>
      </c>
      <c r="BM357" s="191" t="s">
        <v>1164</v>
      </c>
    </row>
    <row r="358" spans="1:65" s="2" customFormat="1" ht="11.25">
      <c r="A358" s="36"/>
      <c r="B358" s="37"/>
      <c r="C358" s="38"/>
      <c r="D358" s="193" t="s">
        <v>180</v>
      </c>
      <c r="E358" s="38"/>
      <c r="F358" s="194" t="s">
        <v>1163</v>
      </c>
      <c r="G358" s="38"/>
      <c r="H358" s="38"/>
      <c r="I358" s="195"/>
      <c r="J358" s="38"/>
      <c r="K358" s="38"/>
      <c r="L358" s="41"/>
      <c r="M358" s="196"/>
      <c r="N358" s="197"/>
      <c r="O358" s="66"/>
      <c r="P358" s="66"/>
      <c r="Q358" s="66"/>
      <c r="R358" s="66"/>
      <c r="S358" s="66"/>
      <c r="T358" s="67"/>
      <c r="U358" s="36"/>
      <c r="V358" s="36"/>
      <c r="W358" s="36"/>
      <c r="X358" s="36"/>
      <c r="Y358" s="36"/>
      <c r="Z358" s="36"/>
      <c r="AA358" s="36"/>
      <c r="AB358" s="36"/>
      <c r="AC358" s="36"/>
      <c r="AD358" s="36"/>
      <c r="AE358" s="36"/>
      <c r="AT358" s="19" t="s">
        <v>180</v>
      </c>
      <c r="AU358" s="19" t="s">
        <v>82</v>
      </c>
    </row>
    <row r="359" spans="1:65" s="13" customFormat="1" ht="22.5">
      <c r="B359" s="200"/>
      <c r="C359" s="201"/>
      <c r="D359" s="193" t="s">
        <v>184</v>
      </c>
      <c r="E359" s="202" t="s">
        <v>19</v>
      </c>
      <c r="F359" s="203" t="s">
        <v>1158</v>
      </c>
      <c r="G359" s="201"/>
      <c r="H359" s="202" t="s">
        <v>19</v>
      </c>
      <c r="I359" s="204"/>
      <c r="J359" s="201"/>
      <c r="K359" s="201"/>
      <c r="L359" s="205"/>
      <c r="M359" s="206"/>
      <c r="N359" s="207"/>
      <c r="O359" s="207"/>
      <c r="P359" s="207"/>
      <c r="Q359" s="207"/>
      <c r="R359" s="207"/>
      <c r="S359" s="207"/>
      <c r="T359" s="208"/>
      <c r="AT359" s="209" t="s">
        <v>184</v>
      </c>
      <c r="AU359" s="209" t="s">
        <v>82</v>
      </c>
      <c r="AV359" s="13" t="s">
        <v>80</v>
      </c>
      <c r="AW359" s="13" t="s">
        <v>35</v>
      </c>
      <c r="AX359" s="13" t="s">
        <v>73</v>
      </c>
      <c r="AY359" s="209" t="s">
        <v>171</v>
      </c>
    </row>
    <row r="360" spans="1:65" s="14" customFormat="1" ht="11.25">
      <c r="B360" s="210"/>
      <c r="C360" s="211"/>
      <c r="D360" s="193" t="s">
        <v>184</v>
      </c>
      <c r="E360" s="212" t="s">
        <v>19</v>
      </c>
      <c r="F360" s="213" t="s">
        <v>226</v>
      </c>
      <c r="G360" s="211"/>
      <c r="H360" s="214">
        <v>7</v>
      </c>
      <c r="I360" s="215"/>
      <c r="J360" s="211"/>
      <c r="K360" s="211"/>
      <c r="L360" s="216"/>
      <c r="M360" s="217"/>
      <c r="N360" s="218"/>
      <c r="O360" s="218"/>
      <c r="P360" s="218"/>
      <c r="Q360" s="218"/>
      <c r="R360" s="218"/>
      <c r="S360" s="218"/>
      <c r="T360" s="219"/>
      <c r="AT360" s="220" t="s">
        <v>184</v>
      </c>
      <c r="AU360" s="220" t="s">
        <v>82</v>
      </c>
      <c r="AV360" s="14" t="s">
        <v>82</v>
      </c>
      <c r="AW360" s="14" t="s">
        <v>35</v>
      </c>
      <c r="AX360" s="14" t="s">
        <v>73</v>
      </c>
      <c r="AY360" s="220" t="s">
        <v>171</v>
      </c>
    </row>
    <row r="361" spans="1:65" s="15" customFormat="1" ht="11.25">
      <c r="B361" s="221"/>
      <c r="C361" s="222"/>
      <c r="D361" s="193" t="s">
        <v>184</v>
      </c>
      <c r="E361" s="223" t="s">
        <v>19</v>
      </c>
      <c r="F361" s="224" t="s">
        <v>189</v>
      </c>
      <c r="G361" s="222"/>
      <c r="H361" s="225">
        <v>7</v>
      </c>
      <c r="I361" s="226"/>
      <c r="J361" s="222"/>
      <c r="K361" s="222"/>
      <c r="L361" s="227"/>
      <c r="M361" s="228"/>
      <c r="N361" s="229"/>
      <c r="O361" s="229"/>
      <c r="P361" s="229"/>
      <c r="Q361" s="229"/>
      <c r="R361" s="229"/>
      <c r="S361" s="229"/>
      <c r="T361" s="230"/>
      <c r="AT361" s="231" t="s">
        <v>184</v>
      </c>
      <c r="AU361" s="231" t="s">
        <v>82</v>
      </c>
      <c r="AV361" s="15" t="s">
        <v>178</v>
      </c>
      <c r="AW361" s="15" t="s">
        <v>35</v>
      </c>
      <c r="AX361" s="15" t="s">
        <v>80</v>
      </c>
      <c r="AY361" s="231" t="s">
        <v>171</v>
      </c>
    </row>
    <row r="362" spans="1:65" s="2" customFormat="1" ht="21.75" customHeight="1">
      <c r="A362" s="36"/>
      <c r="B362" s="37"/>
      <c r="C362" s="232" t="s">
        <v>482</v>
      </c>
      <c r="D362" s="232" t="s">
        <v>335</v>
      </c>
      <c r="E362" s="233" t="s">
        <v>1165</v>
      </c>
      <c r="F362" s="234" t="s">
        <v>1166</v>
      </c>
      <c r="G362" s="235" t="s">
        <v>493</v>
      </c>
      <c r="H362" s="236">
        <v>1</v>
      </c>
      <c r="I362" s="237"/>
      <c r="J362" s="238">
        <f>ROUND(I362*H362,2)</f>
        <v>0</v>
      </c>
      <c r="K362" s="234" t="s">
        <v>19</v>
      </c>
      <c r="L362" s="239"/>
      <c r="M362" s="240" t="s">
        <v>19</v>
      </c>
      <c r="N362" s="241" t="s">
        <v>44</v>
      </c>
      <c r="O362" s="66"/>
      <c r="P362" s="189">
        <f>O362*H362</f>
        <v>0</v>
      </c>
      <c r="Q362" s="189">
        <v>1.591</v>
      </c>
      <c r="R362" s="189">
        <f>Q362*H362</f>
        <v>1.591</v>
      </c>
      <c r="S362" s="189">
        <v>0</v>
      </c>
      <c r="T362" s="190">
        <f>S362*H362</f>
        <v>0</v>
      </c>
      <c r="U362" s="36"/>
      <c r="V362" s="36"/>
      <c r="W362" s="36"/>
      <c r="X362" s="36"/>
      <c r="Y362" s="36"/>
      <c r="Z362" s="36"/>
      <c r="AA362" s="36"/>
      <c r="AB362" s="36"/>
      <c r="AC362" s="36"/>
      <c r="AD362" s="36"/>
      <c r="AE362" s="36"/>
      <c r="AR362" s="191" t="s">
        <v>242</v>
      </c>
      <c r="AT362" s="191" t="s">
        <v>335</v>
      </c>
      <c r="AU362" s="191" t="s">
        <v>82</v>
      </c>
      <c r="AY362" s="19" t="s">
        <v>171</v>
      </c>
      <c r="BE362" s="192">
        <f>IF(N362="základní",J362,0)</f>
        <v>0</v>
      </c>
      <c r="BF362" s="192">
        <f>IF(N362="snížená",J362,0)</f>
        <v>0</v>
      </c>
      <c r="BG362" s="192">
        <f>IF(N362="zákl. přenesená",J362,0)</f>
        <v>0</v>
      </c>
      <c r="BH362" s="192">
        <f>IF(N362="sníž. přenesená",J362,0)</f>
        <v>0</v>
      </c>
      <c r="BI362" s="192">
        <f>IF(N362="nulová",J362,0)</f>
        <v>0</v>
      </c>
      <c r="BJ362" s="19" t="s">
        <v>80</v>
      </c>
      <c r="BK362" s="192">
        <f>ROUND(I362*H362,2)</f>
        <v>0</v>
      </c>
      <c r="BL362" s="19" t="s">
        <v>178</v>
      </c>
      <c r="BM362" s="191" t="s">
        <v>1167</v>
      </c>
    </row>
    <row r="363" spans="1:65" s="2" customFormat="1" ht="11.25">
      <c r="A363" s="36"/>
      <c r="B363" s="37"/>
      <c r="C363" s="38"/>
      <c r="D363" s="193" t="s">
        <v>180</v>
      </c>
      <c r="E363" s="38"/>
      <c r="F363" s="194" t="s">
        <v>1166</v>
      </c>
      <c r="G363" s="38"/>
      <c r="H363" s="38"/>
      <c r="I363" s="195"/>
      <c r="J363" s="38"/>
      <c r="K363" s="38"/>
      <c r="L363" s="41"/>
      <c r="M363" s="196"/>
      <c r="N363" s="197"/>
      <c r="O363" s="66"/>
      <c r="P363" s="66"/>
      <c r="Q363" s="66"/>
      <c r="R363" s="66"/>
      <c r="S363" s="66"/>
      <c r="T363" s="67"/>
      <c r="U363" s="36"/>
      <c r="V363" s="36"/>
      <c r="W363" s="36"/>
      <c r="X363" s="36"/>
      <c r="Y363" s="36"/>
      <c r="Z363" s="36"/>
      <c r="AA363" s="36"/>
      <c r="AB363" s="36"/>
      <c r="AC363" s="36"/>
      <c r="AD363" s="36"/>
      <c r="AE363" s="36"/>
      <c r="AT363" s="19" t="s">
        <v>180</v>
      </c>
      <c r="AU363" s="19" t="s">
        <v>82</v>
      </c>
    </row>
    <row r="364" spans="1:65" s="13" customFormat="1" ht="22.5">
      <c r="B364" s="200"/>
      <c r="C364" s="201"/>
      <c r="D364" s="193" t="s">
        <v>184</v>
      </c>
      <c r="E364" s="202" t="s">
        <v>19</v>
      </c>
      <c r="F364" s="203" t="s">
        <v>1160</v>
      </c>
      <c r="G364" s="201"/>
      <c r="H364" s="202" t="s">
        <v>19</v>
      </c>
      <c r="I364" s="204"/>
      <c r="J364" s="201"/>
      <c r="K364" s="201"/>
      <c r="L364" s="205"/>
      <c r="M364" s="206"/>
      <c r="N364" s="207"/>
      <c r="O364" s="207"/>
      <c r="P364" s="207"/>
      <c r="Q364" s="207"/>
      <c r="R364" s="207"/>
      <c r="S364" s="207"/>
      <c r="T364" s="208"/>
      <c r="AT364" s="209" t="s">
        <v>184</v>
      </c>
      <c r="AU364" s="209" t="s">
        <v>82</v>
      </c>
      <c r="AV364" s="13" t="s">
        <v>80</v>
      </c>
      <c r="AW364" s="13" t="s">
        <v>35</v>
      </c>
      <c r="AX364" s="13" t="s">
        <v>73</v>
      </c>
      <c r="AY364" s="209" t="s">
        <v>171</v>
      </c>
    </row>
    <row r="365" spans="1:65" s="14" customFormat="1" ht="11.25">
      <c r="B365" s="210"/>
      <c r="C365" s="211"/>
      <c r="D365" s="193" t="s">
        <v>184</v>
      </c>
      <c r="E365" s="212" t="s">
        <v>19</v>
      </c>
      <c r="F365" s="213" t="s">
        <v>80</v>
      </c>
      <c r="G365" s="211"/>
      <c r="H365" s="214">
        <v>1</v>
      </c>
      <c r="I365" s="215"/>
      <c r="J365" s="211"/>
      <c r="K365" s="211"/>
      <c r="L365" s="216"/>
      <c r="M365" s="217"/>
      <c r="N365" s="218"/>
      <c r="O365" s="218"/>
      <c r="P365" s="218"/>
      <c r="Q365" s="218"/>
      <c r="R365" s="218"/>
      <c r="S365" s="218"/>
      <c r="T365" s="219"/>
      <c r="AT365" s="220" t="s">
        <v>184</v>
      </c>
      <c r="AU365" s="220" t="s">
        <v>82</v>
      </c>
      <c r="AV365" s="14" t="s">
        <v>82</v>
      </c>
      <c r="AW365" s="14" t="s">
        <v>35</v>
      </c>
      <c r="AX365" s="14" t="s">
        <v>73</v>
      </c>
      <c r="AY365" s="220" t="s">
        <v>171</v>
      </c>
    </row>
    <row r="366" spans="1:65" s="15" customFormat="1" ht="11.25">
      <c r="B366" s="221"/>
      <c r="C366" s="222"/>
      <c r="D366" s="193" t="s">
        <v>184</v>
      </c>
      <c r="E366" s="223" t="s">
        <v>19</v>
      </c>
      <c r="F366" s="224" t="s">
        <v>189</v>
      </c>
      <c r="G366" s="222"/>
      <c r="H366" s="225">
        <v>1</v>
      </c>
      <c r="I366" s="226"/>
      <c r="J366" s="222"/>
      <c r="K366" s="222"/>
      <c r="L366" s="227"/>
      <c r="M366" s="228"/>
      <c r="N366" s="229"/>
      <c r="O366" s="229"/>
      <c r="P366" s="229"/>
      <c r="Q366" s="229"/>
      <c r="R366" s="229"/>
      <c r="S366" s="229"/>
      <c r="T366" s="230"/>
      <c r="AT366" s="231" t="s">
        <v>184</v>
      </c>
      <c r="AU366" s="231" t="s">
        <v>82</v>
      </c>
      <c r="AV366" s="15" t="s">
        <v>178</v>
      </c>
      <c r="AW366" s="15" t="s">
        <v>35</v>
      </c>
      <c r="AX366" s="15" t="s">
        <v>80</v>
      </c>
      <c r="AY366" s="231" t="s">
        <v>171</v>
      </c>
    </row>
    <row r="367" spans="1:65" s="2" customFormat="1" ht="16.5" customHeight="1">
      <c r="A367" s="36"/>
      <c r="B367" s="37"/>
      <c r="C367" s="180" t="s">
        <v>490</v>
      </c>
      <c r="D367" s="180" t="s">
        <v>173</v>
      </c>
      <c r="E367" s="181" t="s">
        <v>496</v>
      </c>
      <c r="F367" s="182" t="s">
        <v>497</v>
      </c>
      <c r="G367" s="183" t="s">
        <v>220</v>
      </c>
      <c r="H367" s="184">
        <v>1.7370000000000001</v>
      </c>
      <c r="I367" s="185"/>
      <c r="J367" s="186">
        <f>ROUND(I367*H367,2)</f>
        <v>0</v>
      </c>
      <c r="K367" s="182" t="s">
        <v>177</v>
      </c>
      <c r="L367" s="41"/>
      <c r="M367" s="187" t="s">
        <v>19</v>
      </c>
      <c r="N367" s="188" t="s">
        <v>44</v>
      </c>
      <c r="O367" s="66"/>
      <c r="P367" s="189">
        <f>O367*H367</f>
        <v>0</v>
      </c>
      <c r="Q367" s="189">
        <v>2.5020899999999999</v>
      </c>
      <c r="R367" s="189">
        <f>Q367*H367</f>
        <v>4.3461303300000003</v>
      </c>
      <c r="S367" s="189">
        <v>0</v>
      </c>
      <c r="T367" s="190">
        <f>S367*H367</f>
        <v>0</v>
      </c>
      <c r="U367" s="36"/>
      <c r="V367" s="36"/>
      <c r="W367" s="36"/>
      <c r="X367" s="36"/>
      <c r="Y367" s="36"/>
      <c r="Z367" s="36"/>
      <c r="AA367" s="36"/>
      <c r="AB367" s="36"/>
      <c r="AC367" s="36"/>
      <c r="AD367" s="36"/>
      <c r="AE367" s="36"/>
      <c r="AR367" s="191" t="s">
        <v>178</v>
      </c>
      <c r="AT367" s="191" t="s">
        <v>173</v>
      </c>
      <c r="AU367" s="191" t="s">
        <v>82</v>
      </c>
      <c r="AY367" s="19" t="s">
        <v>171</v>
      </c>
      <c r="BE367" s="192">
        <f>IF(N367="základní",J367,0)</f>
        <v>0</v>
      </c>
      <c r="BF367" s="192">
        <f>IF(N367="snížená",J367,0)</f>
        <v>0</v>
      </c>
      <c r="BG367" s="192">
        <f>IF(N367="zákl. přenesená",J367,0)</f>
        <v>0</v>
      </c>
      <c r="BH367" s="192">
        <f>IF(N367="sníž. přenesená",J367,0)</f>
        <v>0</v>
      </c>
      <c r="BI367" s="192">
        <f>IF(N367="nulová",J367,0)</f>
        <v>0</v>
      </c>
      <c r="BJ367" s="19" t="s">
        <v>80</v>
      </c>
      <c r="BK367" s="192">
        <f>ROUND(I367*H367,2)</f>
        <v>0</v>
      </c>
      <c r="BL367" s="19" t="s">
        <v>178</v>
      </c>
      <c r="BM367" s="191" t="s">
        <v>1168</v>
      </c>
    </row>
    <row r="368" spans="1:65" s="2" customFormat="1" ht="11.25">
      <c r="A368" s="36"/>
      <c r="B368" s="37"/>
      <c r="C368" s="38"/>
      <c r="D368" s="193" t="s">
        <v>180</v>
      </c>
      <c r="E368" s="38"/>
      <c r="F368" s="194" t="s">
        <v>499</v>
      </c>
      <c r="G368" s="38"/>
      <c r="H368" s="38"/>
      <c r="I368" s="195"/>
      <c r="J368" s="38"/>
      <c r="K368" s="38"/>
      <c r="L368" s="41"/>
      <c r="M368" s="196"/>
      <c r="N368" s="197"/>
      <c r="O368" s="66"/>
      <c r="P368" s="66"/>
      <c r="Q368" s="66"/>
      <c r="R368" s="66"/>
      <c r="S368" s="66"/>
      <c r="T368" s="67"/>
      <c r="U368" s="36"/>
      <c r="V368" s="36"/>
      <c r="W368" s="36"/>
      <c r="X368" s="36"/>
      <c r="Y368" s="36"/>
      <c r="Z368" s="36"/>
      <c r="AA368" s="36"/>
      <c r="AB368" s="36"/>
      <c r="AC368" s="36"/>
      <c r="AD368" s="36"/>
      <c r="AE368" s="36"/>
      <c r="AT368" s="19" t="s">
        <v>180</v>
      </c>
      <c r="AU368" s="19" t="s">
        <v>82</v>
      </c>
    </row>
    <row r="369" spans="1:65" s="2" customFormat="1" ht="11.25">
      <c r="A369" s="36"/>
      <c r="B369" s="37"/>
      <c r="C369" s="38"/>
      <c r="D369" s="198" t="s">
        <v>182</v>
      </c>
      <c r="E369" s="38"/>
      <c r="F369" s="199" t="s">
        <v>500</v>
      </c>
      <c r="G369" s="38"/>
      <c r="H369" s="38"/>
      <c r="I369" s="195"/>
      <c r="J369" s="38"/>
      <c r="K369" s="38"/>
      <c r="L369" s="41"/>
      <c r="M369" s="196"/>
      <c r="N369" s="197"/>
      <c r="O369" s="66"/>
      <c r="P369" s="66"/>
      <c r="Q369" s="66"/>
      <c r="R369" s="66"/>
      <c r="S369" s="66"/>
      <c r="T369" s="67"/>
      <c r="U369" s="36"/>
      <c r="V369" s="36"/>
      <c r="W369" s="36"/>
      <c r="X369" s="36"/>
      <c r="Y369" s="36"/>
      <c r="Z369" s="36"/>
      <c r="AA369" s="36"/>
      <c r="AB369" s="36"/>
      <c r="AC369" s="36"/>
      <c r="AD369" s="36"/>
      <c r="AE369" s="36"/>
      <c r="AT369" s="19" t="s">
        <v>182</v>
      </c>
      <c r="AU369" s="19" t="s">
        <v>82</v>
      </c>
    </row>
    <row r="370" spans="1:65" s="13" customFormat="1" ht="11.25">
      <c r="B370" s="200"/>
      <c r="C370" s="201"/>
      <c r="D370" s="193" t="s">
        <v>184</v>
      </c>
      <c r="E370" s="202" t="s">
        <v>19</v>
      </c>
      <c r="F370" s="203" t="s">
        <v>1169</v>
      </c>
      <c r="G370" s="201"/>
      <c r="H370" s="202" t="s">
        <v>19</v>
      </c>
      <c r="I370" s="204"/>
      <c r="J370" s="201"/>
      <c r="K370" s="201"/>
      <c r="L370" s="205"/>
      <c r="M370" s="206"/>
      <c r="N370" s="207"/>
      <c r="O370" s="207"/>
      <c r="P370" s="207"/>
      <c r="Q370" s="207"/>
      <c r="R370" s="207"/>
      <c r="S370" s="207"/>
      <c r="T370" s="208"/>
      <c r="AT370" s="209" t="s">
        <v>184</v>
      </c>
      <c r="AU370" s="209" t="s">
        <v>82</v>
      </c>
      <c r="AV370" s="13" t="s">
        <v>80</v>
      </c>
      <c r="AW370" s="13" t="s">
        <v>35</v>
      </c>
      <c r="AX370" s="13" t="s">
        <v>73</v>
      </c>
      <c r="AY370" s="209" t="s">
        <v>171</v>
      </c>
    </row>
    <row r="371" spans="1:65" s="13" customFormat="1" ht="11.25">
      <c r="B371" s="200"/>
      <c r="C371" s="201"/>
      <c r="D371" s="193" t="s">
        <v>184</v>
      </c>
      <c r="E371" s="202" t="s">
        <v>19</v>
      </c>
      <c r="F371" s="203" t="s">
        <v>333</v>
      </c>
      <c r="G371" s="201"/>
      <c r="H371" s="202" t="s">
        <v>19</v>
      </c>
      <c r="I371" s="204"/>
      <c r="J371" s="201"/>
      <c r="K371" s="201"/>
      <c r="L371" s="205"/>
      <c r="M371" s="206"/>
      <c r="N371" s="207"/>
      <c r="O371" s="207"/>
      <c r="P371" s="207"/>
      <c r="Q371" s="207"/>
      <c r="R371" s="207"/>
      <c r="S371" s="207"/>
      <c r="T371" s="208"/>
      <c r="AT371" s="209" t="s">
        <v>184</v>
      </c>
      <c r="AU371" s="209" t="s">
        <v>82</v>
      </c>
      <c r="AV371" s="13" t="s">
        <v>80</v>
      </c>
      <c r="AW371" s="13" t="s">
        <v>35</v>
      </c>
      <c r="AX371" s="13" t="s">
        <v>73</v>
      </c>
      <c r="AY371" s="209" t="s">
        <v>171</v>
      </c>
    </row>
    <row r="372" spans="1:65" s="14" customFormat="1" ht="11.25">
      <c r="B372" s="210"/>
      <c r="C372" s="211"/>
      <c r="D372" s="193" t="s">
        <v>184</v>
      </c>
      <c r="E372" s="212" t="s">
        <v>19</v>
      </c>
      <c r="F372" s="213" t="s">
        <v>1170</v>
      </c>
      <c r="G372" s="211"/>
      <c r="H372" s="214">
        <v>1.7370000000000001</v>
      </c>
      <c r="I372" s="215"/>
      <c r="J372" s="211"/>
      <c r="K372" s="211"/>
      <c r="L372" s="216"/>
      <c r="M372" s="217"/>
      <c r="N372" s="218"/>
      <c r="O372" s="218"/>
      <c r="P372" s="218"/>
      <c r="Q372" s="218"/>
      <c r="R372" s="218"/>
      <c r="S372" s="218"/>
      <c r="T372" s="219"/>
      <c r="AT372" s="220" t="s">
        <v>184</v>
      </c>
      <c r="AU372" s="220" t="s">
        <v>82</v>
      </c>
      <c r="AV372" s="14" t="s">
        <v>82</v>
      </c>
      <c r="AW372" s="14" t="s">
        <v>35</v>
      </c>
      <c r="AX372" s="14" t="s">
        <v>73</v>
      </c>
      <c r="AY372" s="220" t="s">
        <v>171</v>
      </c>
    </row>
    <row r="373" spans="1:65" s="15" customFormat="1" ht="11.25">
      <c r="B373" s="221"/>
      <c r="C373" s="222"/>
      <c r="D373" s="193" t="s">
        <v>184</v>
      </c>
      <c r="E373" s="223" t="s">
        <v>19</v>
      </c>
      <c r="F373" s="224" t="s">
        <v>189</v>
      </c>
      <c r="G373" s="222"/>
      <c r="H373" s="225">
        <v>1.7370000000000001</v>
      </c>
      <c r="I373" s="226"/>
      <c r="J373" s="222"/>
      <c r="K373" s="222"/>
      <c r="L373" s="227"/>
      <c r="M373" s="228"/>
      <c r="N373" s="229"/>
      <c r="O373" s="229"/>
      <c r="P373" s="229"/>
      <c r="Q373" s="229"/>
      <c r="R373" s="229"/>
      <c r="S373" s="229"/>
      <c r="T373" s="230"/>
      <c r="AT373" s="231" t="s">
        <v>184</v>
      </c>
      <c r="AU373" s="231" t="s">
        <v>82</v>
      </c>
      <c r="AV373" s="15" t="s">
        <v>178</v>
      </c>
      <c r="AW373" s="15" t="s">
        <v>35</v>
      </c>
      <c r="AX373" s="15" t="s">
        <v>80</v>
      </c>
      <c r="AY373" s="231" t="s">
        <v>171</v>
      </c>
    </row>
    <row r="374" spans="1:65" s="2" customFormat="1" ht="24.2" customHeight="1">
      <c r="A374" s="36"/>
      <c r="B374" s="37"/>
      <c r="C374" s="180" t="s">
        <v>495</v>
      </c>
      <c r="D374" s="180" t="s">
        <v>173</v>
      </c>
      <c r="E374" s="181" t="s">
        <v>505</v>
      </c>
      <c r="F374" s="182" t="s">
        <v>506</v>
      </c>
      <c r="G374" s="183" t="s">
        <v>220</v>
      </c>
      <c r="H374" s="184">
        <v>1.7370000000000001</v>
      </c>
      <c r="I374" s="185"/>
      <c r="J374" s="186">
        <f>ROUND(I374*H374,2)</f>
        <v>0</v>
      </c>
      <c r="K374" s="182" t="s">
        <v>177</v>
      </c>
      <c r="L374" s="41"/>
      <c r="M374" s="187" t="s">
        <v>19</v>
      </c>
      <c r="N374" s="188" t="s">
        <v>44</v>
      </c>
      <c r="O374" s="66"/>
      <c r="P374" s="189">
        <f>O374*H374</f>
        <v>0</v>
      </c>
      <c r="Q374" s="189">
        <v>4.8579999999999998E-2</v>
      </c>
      <c r="R374" s="189">
        <f>Q374*H374</f>
        <v>8.4383460000000007E-2</v>
      </c>
      <c r="S374" s="189">
        <v>0</v>
      </c>
      <c r="T374" s="190">
        <f>S374*H374</f>
        <v>0</v>
      </c>
      <c r="U374" s="36"/>
      <c r="V374" s="36"/>
      <c r="W374" s="36"/>
      <c r="X374" s="36"/>
      <c r="Y374" s="36"/>
      <c r="Z374" s="36"/>
      <c r="AA374" s="36"/>
      <c r="AB374" s="36"/>
      <c r="AC374" s="36"/>
      <c r="AD374" s="36"/>
      <c r="AE374" s="36"/>
      <c r="AR374" s="191" t="s">
        <v>178</v>
      </c>
      <c r="AT374" s="191" t="s">
        <v>173</v>
      </c>
      <c r="AU374" s="191" t="s">
        <v>82</v>
      </c>
      <c r="AY374" s="19" t="s">
        <v>171</v>
      </c>
      <c r="BE374" s="192">
        <f>IF(N374="základní",J374,0)</f>
        <v>0</v>
      </c>
      <c r="BF374" s="192">
        <f>IF(N374="snížená",J374,0)</f>
        <v>0</v>
      </c>
      <c r="BG374" s="192">
        <f>IF(N374="zákl. přenesená",J374,0)</f>
        <v>0</v>
      </c>
      <c r="BH374" s="192">
        <f>IF(N374="sníž. přenesená",J374,0)</f>
        <v>0</v>
      </c>
      <c r="BI374" s="192">
        <f>IF(N374="nulová",J374,0)</f>
        <v>0</v>
      </c>
      <c r="BJ374" s="19" t="s">
        <v>80</v>
      </c>
      <c r="BK374" s="192">
        <f>ROUND(I374*H374,2)</f>
        <v>0</v>
      </c>
      <c r="BL374" s="19" t="s">
        <v>178</v>
      </c>
      <c r="BM374" s="191" t="s">
        <v>1171</v>
      </c>
    </row>
    <row r="375" spans="1:65" s="2" customFormat="1" ht="19.5">
      <c r="A375" s="36"/>
      <c r="B375" s="37"/>
      <c r="C375" s="38"/>
      <c r="D375" s="193" t="s">
        <v>180</v>
      </c>
      <c r="E375" s="38"/>
      <c r="F375" s="194" t="s">
        <v>508</v>
      </c>
      <c r="G375" s="38"/>
      <c r="H375" s="38"/>
      <c r="I375" s="195"/>
      <c r="J375" s="38"/>
      <c r="K375" s="38"/>
      <c r="L375" s="41"/>
      <c r="M375" s="196"/>
      <c r="N375" s="197"/>
      <c r="O375" s="66"/>
      <c r="P375" s="66"/>
      <c r="Q375" s="66"/>
      <c r="R375" s="66"/>
      <c r="S375" s="66"/>
      <c r="T375" s="67"/>
      <c r="U375" s="36"/>
      <c r="V375" s="36"/>
      <c r="W375" s="36"/>
      <c r="X375" s="36"/>
      <c r="Y375" s="36"/>
      <c r="Z375" s="36"/>
      <c r="AA375" s="36"/>
      <c r="AB375" s="36"/>
      <c r="AC375" s="36"/>
      <c r="AD375" s="36"/>
      <c r="AE375" s="36"/>
      <c r="AT375" s="19" t="s">
        <v>180</v>
      </c>
      <c r="AU375" s="19" t="s">
        <v>82</v>
      </c>
    </row>
    <row r="376" spans="1:65" s="2" customFormat="1" ht="11.25">
      <c r="A376" s="36"/>
      <c r="B376" s="37"/>
      <c r="C376" s="38"/>
      <c r="D376" s="198" t="s">
        <v>182</v>
      </c>
      <c r="E376" s="38"/>
      <c r="F376" s="199" t="s">
        <v>509</v>
      </c>
      <c r="G376" s="38"/>
      <c r="H376" s="38"/>
      <c r="I376" s="195"/>
      <c r="J376" s="38"/>
      <c r="K376" s="38"/>
      <c r="L376" s="41"/>
      <c r="M376" s="196"/>
      <c r="N376" s="197"/>
      <c r="O376" s="66"/>
      <c r="P376" s="66"/>
      <c r="Q376" s="66"/>
      <c r="R376" s="66"/>
      <c r="S376" s="66"/>
      <c r="T376" s="67"/>
      <c r="U376" s="36"/>
      <c r="V376" s="36"/>
      <c r="W376" s="36"/>
      <c r="X376" s="36"/>
      <c r="Y376" s="36"/>
      <c r="Z376" s="36"/>
      <c r="AA376" s="36"/>
      <c r="AB376" s="36"/>
      <c r="AC376" s="36"/>
      <c r="AD376" s="36"/>
      <c r="AE376" s="36"/>
      <c r="AT376" s="19" t="s">
        <v>182</v>
      </c>
      <c r="AU376" s="19" t="s">
        <v>82</v>
      </c>
    </row>
    <row r="377" spans="1:65" s="14" customFormat="1" ht="11.25">
      <c r="B377" s="210"/>
      <c r="C377" s="211"/>
      <c r="D377" s="193" t="s">
        <v>184</v>
      </c>
      <c r="E377" s="212" t="s">
        <v>19</v>
      </c>
      <c r="F377" s="213" t="s">
        <v>1172</v>
      </c>
      <c r="G377" s="211"/>
      <c r="H377" s="214">
        <v>1.7370000000000001</v>
      </c>
      <c r="I377" s="215"/>
      <c r="J377" s="211"/>
      <c r="K377" s="211"/>
      <c r="L377" s="216"/>
      <c r="M377" s="217"/>
      <c r="N377" s="218"/>
      <c r="O377" s="218"/>
      <c r="P377" s="218"/>
      <c r="Q377" s="218"/>
      <c r="R377" s="218"/>
      <c r="S377" s="218"/>
      <c r="T377" s="219"/>
      <c r="AT377" s="220" t="s">
        <v>184</v>
      </c>
      <c r="AU377" s="220" t="s">
        <v>82</v>
      </c>
      <c r="AV377" s="14" t="s">
        <v>82</v>
      </c>
      <c r="AW377" s="14" t="s">
        <v>35</v>
      </c>
      <c r="AX377" s="14" t="s">
        <v>73</v>
      </c>
      <c r="AY377" s="220" t="s">
        <v>171</v>
      </c>
    </row>
    <row r="378" spans="1:65" s="15" customFormat="1" ht="11.25">
      <c r="B378" s="221"/>
      <c r="C378" s="222"/>
      <c r="D378" s="193" t="s">
        <v>184</v>
      </c>
      <c r="E378" s="223" t="s">
        <v>19</v>
      </c>
      <c r="F378" s="224" t="s">
        <v>189</v>
      </c>
      <c r="G378" s="222"/>
      <c r="H378" s="225">
        <v>1.7370000000000001</v>
      </c>
      <c r="I378" s="226"/>
      <c r="J378" s="222"/>
      <c r="K378" s="222"/>
      <c r="L378" s="227"/>
      <c r="M378" s="228"/>
      <c r="N378" s="229"/>
      <c r="O378" s="229"/>
      <c r="P378" s="229"/>
      <c r="Q378" s="229"/>
      <c r="R378" s="229"/>
      <c r="S378" s="229"/>
      <c r="T378" s="230"/>
      <c r="AT378" s="231" t="s">
        <v>184</v>
      </c>
      <c r="AU378" s="231" t="s">
        <v>82</v>
      </c>
      <c r="AV378" s="15" t="s">
        <v>178</v>
      </c>
      <c r="AW378" s="15" t="s">
        <v>35</v>
      </c>
      <c r="AX378" s="15" t="s">
        <v>80</v>
      </c>
      <c r="AY378" s="231" t="s">
        <v>171</v>
      </c>
    </row>
    <row r="379" spans="1:65" s="2" customFormat="1" ht="33" customHeight="1">
      <c r="A379" s="36"/>
      <c r="B379" s="37"/>
      <c r="C379" s="180" t="s">
        <v>504</v>
      </c>
      <c r="D379" s="180" t="s">
        <v>173</v>
      </c>
      <c r="E379" s="181" t="s">
        <v>512</v>
      </c>
      <c r="F379" s="182" t="s">
        <v>513</v>
      </c>
      <c r="G379" s="183" t="s">
        <v>176</v>
      </c>
      <c r="H379" s="184">
        <v>12.24</v>
      </c>
      <c r="I379" s="185"/>
      <c r="J379" s="186">
        <f>ROUND(I379*H379,2)</f>
        <v>0</v>
      </c>
      <c r="K379" s="182" t="s">
        <v>177</v>
      </c>
      <c r="L379" s="41"/>
      <c r="M379" s="187" t="s">
        <v>19</v>
      </c>
      <c r="N379" s="188" t="s">
        <v>44</v>
      </c>
      <c r="O379" s="66"/>
      <c r="P379" s="189">
        <f>O379*H379</f>
        <v>0</v>
      </c>
      <c r="Q379" s="189">
        <v>1.32E-3</v>
      </c>
      <c r="R379" s="189">
        <f>Q379*H379</f>
        <v>1.6156799999999999E-2</v>
      </c>
      <c r="S379" s="189">
        <v>0</v>
      </c>
      <c r="T379" s="190">
        <f>S379*H379</f>
        <v>0</v>
      </c>
      <c r="U379" s="36"/>
      <c r="V379" s="36"/>
      <c r="W379" s="36"/>
      <c r="X379" s="36"/>
      <c r="Y379" s="36"/>
      <c r="Z379" s="36"/>
      <c r="AA379" s="36"/>
      <c r="AB379" s="36"/>
      <c r="AC379" s="36"/>
      <c r="AD379" s="36"/>
      <c r="AE379" s="36"/>
      <c r="AR379" s="191" t="s">
        <v>178</v>
      </c>
      <c r="AT379" s="191" t="s">
        <v>173</v>
      </c>
      <c r="AU379" s="191" t="s">
        <v>82</v>
      </c>
      <c r="AY379" s="19" t="s">
        <v>171</v>
      </c>
      <c r="BE379" s="192">
        <f>IF(N379="základní",J379,0)</f>
        <v>0</v>
      </c>
      <c r="BF379" s="192">
        <f>IF(N379="snížená",J379,0)</f>
        <v>0</v>
      </c>
      <c r="BG379" s="192">
        <f>IF(N379="zákl. přenesená",J379,0)</f>
        <v>0</v>
      </c>
      <c r="BH379" s="192">
        <f>IF(N379="sníž. přenesená",J379,0)</f>
        <v>0</v>
      </c>
      <c r="BI379" s="192">
        <f>IF(N379="nulová",J379,0)</f>
        <v>0</v>
      </c>
      <c r="BJ379" s="19" t="s">
        <v>80</v>
      </c>
      <c r="BK379" s="192">
        <f>ROUND(I379*H379,2)</f>
        <v>0</v>
      </c>
      <c r="BL379" s="19" t="s">
        <v>178</v>
      </c>
      <c r="BM379" s="191" t="s">
        <v>1173</v>
      </c>
    </row>
    <row r="380" spans="1:65" s="2" customFormat="1" ht="19.5">
      <c r="A380" s="36"/>
      <c r="B380" s="37"/>
      <c r="C380" s="38"/>
      <c r="D380" s="193" t="s">
        <v>180</v>
      </c>
      <c r="E380" s="38"/>
      <c r="F380" s="194" t="s">
        <v>515</v>
      </c>
      <c r="G380" s="38"/>
      <c r="H380" s="38"/>
      <c r="I380" s="195"/>
      <c r="J380" s="38"/>
      <c r="K380" s="38"/>
      <c r="L380" s="41"/>
      <c r="M380" s="196"/>
      <c r="N380" s="197"/>
      <c r="O380" s="66"/>
      <c r="P380" s="66"/>
      <c r="Q380" s="66"/>
      <c r="R380" s="66"/>
      <c r="S380" s="66"/>
      <c r="T380" s="67"/>
      <c r="U380" s="36"/>
      <c r="V380" s="36"/>
      <c r="W380" s="36"/>
      <c r="X380" s="36"/>
      <c r="Y380" s="36"/>
      <c r="Z380" s="36"/>
      <c r="AA380" s="36"/>
      <c r="AB380" s="36"/>
      <c r="AC380" s="36"/>
      <c r="AD380" s="36"/>
      <c r="AE380" s="36"/>
      <c r="AT380" s="19" t="s">
        <v>180</v>
      </c>
      <c r="AU380" s="19" t="s">
        <v>82</v>
      </c>
    </row>
    <row r="381" spans="1:65" s="2" customFormat="1" ht="11.25">
      <c r="A381" s="36"/>
      <c r="B381" s="37"/>
      <c r="C381" s="38"/>
      <c r="D381" s="198" t="s">
        <v>182</v>
      </c>
      <c r="E381" s="38"/>
      <c r="F381" s="199" t="s">
        <v>516</v>
      </c>
      <c r="G381" s="38"/>
      <c r="H381" s="38"/>
      <c r="I381" s="195"/>
      <c r="J381" s="38"/>
      <c r="K381" s="38"/>
      <c r="L381" s="41"/>
      <c r="M381" s="196"/>
      <c r="N381" s="197"/>
      <c r="O381" s="66"/>
      <c r="P381" s="66"/>
      <c r="Q381" s="66"/>
      <c r="R381" s="66"/>
      <c r="S381" s="66"/>
      <c r="T381" s="67"/>
      <c r="U381" s="36"/>
      <c r="V381" s="36"/>
      <c r="W381" s="36"/>
      <c r="X381" s="36"/>
      <c r="Y381" s="36"/>
      <c r="Z381" s="36"/>
      <c r="AA381" s="36"/>
      <c r="AB381" s="36"/>
      <c r="AC381" s="36"/>
      <c r="AD381" s="36"/>
      <c r="AE381" s="36"/>
      <c r="AT381" s="19" t="s">
        <v>182</v>
      </c>
      <c r="AU381" s="19" t="s">
        <v>82</v>
      </c>
    </row>
    <row r="382" spans="1:65" s="13" customFormat="1" ht="11.25">
      <c r="B382" s="200"/>
      <c r="C382" s="201"/>
      <c r="D382" s="193" t="s">
        <v>184</v>
      </c>
      <c r="E382" s="202" t="s">
        <v>19</v>
      </c>
      <c r="F382" s="203" t="s">
        <v>1169</v>
      </c>
      <c r="G382" s="201"/>
      <c r="H382" s="202" t="s">
        <v>19</v>
      </c>
      <c r="I382" s="204"/>
      <c r="J382" s="201"/>
      <c r="K382" s="201"/>
      <c r="L382" s="205"/>
      <c r="M382" s="206"/>
      <c r="N382" s="207"/>
      <c r="O382" s="207"/>
      <c r="P382" s="207"/>
      <c r="Q382" s="207"/>
      <c r="R382" s="207"/>
      <c r="S382" s="207"/>
      <c r="T382" s="208"/>
      <c r="AT382" s="209" t="s">
        <v>184</v>
      </c>
      <c r="AU382" s="209" t="s">
        <v>82</v>
      </c>
      <c r="AV382" s="13" t="s">
        <v>80</v>
      </c>
      <c r="AW382" s="13" t="s">
        <v>35</v>
      </c>
      <c r="AX382" s="13" t="s">
        <v>73</v>
      </c>
      <c r="AY382" s="209" t="s">
        <v>171</v>
      </c>
    </row>
    <row r="383" spans="1:65" s="13" customFormat="1" ht="11.25">
      <c r="B383" s="200"/>
      <c r="C383" s="201"/>
      <c r="D383" s="193" t="s">
        <v>184</v>
      </c>
      <c r="E383" s="202" t="s">
        <v>19</v>
      </c>
      <c r="F383" s="203" t="s">
        <v>333</v>
      </c>
      <c r="G383" s="201"/>
      <c r="H383" s="202" t="s">
        <v>19</v>
      </c>
      <c r="I383" s="204"/>
      <c r="J383" s="201"/>
      <c r="K383" s="201"/>
      <c r="L383" s="205"/>
      <c r="M383" s="206"/>
      <c r="N383" s="207"/>
      <c r="O383" s="207"/>
      <c r="P383" s="207"/>
      <c r="Q383" s="207"/>
      <c r="R383" s="207"/>
      <c r="S383" s="207"/>
      <c r="T383" s="208"/>
      <c r="AT383" s="209" t="s">
        <v>184</v>
      </c>
      <c r="AU383" s="209" t="s">
        <v>82</v>
      </c>
      <c r="AV383" s="13" t="s">
        <v>80</v>
      </c>
      <c r="AW383" s="13" t="s">
        <v>35</v>
      </c>
      <c r="AX383" s="13" t="s">
        <v>73</v>
      </c>
      <c r="AY383" s="209" t="s">
        <v>171</v>
      </c>
    </row>
    <row r="384" spans="1:65" s="14" customFormat="1" ht="11.25">
      <c r="B384" s="210"/>
      <c r="C384" s="211"/>
      <c r="D384" s="193" t="s">
        <v>184</v>
      </c>
      <c r="E384" s="212" t="s">
        <v>19</v>
      </c>
      <c r="F384" s="213" t="s">
        <v>1174</v>
      </c>
      <c r="G384" s="211"/>
      <c r="H384" s="214">
        <v>12.24</v>
      </c>
      <c r="I384" s="215"/>
      <c r="J384" s="211"/>
      <c r="K384" s="211"/>
      <c r="L384" s="216"/>
      <c r="M384" s="217"/>
      <c r="N384" s="218"/>
      <c r="O384" s="218"/>
      <c r="P384" s="218"/>
      <c r="Q384" s="218"/>
      <c r="R384" s="218"/>
      <c r="S384" s="218"/>
      <c r="T384" s="219"/>
      <c r="AT384" s="220" t="s">
        <v>184</v>
      </c>
      <c r="AU384" s="220" t="s">
        <v>82</v>
      </c>
      <c r="AV384" s="14" t="s">
        <v>82</v>
      </c>
      <c r="AW384" s="14" t="s">
        <v>35</v>
      </c>
      <c r="AX384" s="14" t="s">
        <v>73</v>
      </c>
      <c r="AY384" s="220" t="s">
        <v>171</v>
      </c>
    </row>
    <row r="385" spans="1:65" s="15" customFormat="1" ht="11.25">
      <c r="B385" s="221"/>
      <c r="C385" s="222"/>
      <c r="D385" s="193" t="s">
        <v>184</v>
      </c>
      <c r="E385" s="223" t="s">
        <v>19</v>
      </c>
      <c r="F385" s="224" t="s">
        <v>189</v>
      </c>
      <c r="G385" s="222"/>
      <c r="H385" s="225">
        <v>12.24</v>
      </c>
      <c r="I385" s="226"/>
      <c r="J385" s="222"/>
      <c r="K385" s="222"/>
      <c r="L385" s="227"/>
      <c r="M385" s="228"/>
      <c r="N385" s="229"/>
      <c r="O385" s="229"/>
      <c r="P385" s="229"/>
      <c r="Q385" s="229"/>
      <c r="R385" s="229"/>
      <c r="S385" s="229"/>
      <c r="T385" s="230"/>
      <c r="AT385" s="231" t="s">
        <v>184</v>
      </c>
      <c r="AU385" s="231" t="s">
        <v>82</v>
      </c>
      <c r="AV385" s="15" t="s">
        <v>178</v>
      </c>
      <c r="AW385" s="15" t="s">
        <v>35</v>
      </c>
      <c r="AX385" s="15" t="s">
        <v>80</v>
      </c>
      <c r="AY385" s="231" t="s">
        <v>171</v>
      </c>
    </row>
    <row r="386" spans="1:65" s="2" customFormat="1" ht="33" customHeight="1">
      <c r="A386" s="36"/>
      <c r="B386" s="37"/>
      <c r="C386" s="180" t="s">
        <v>511</v>
      </c>
      <c r="D386" s="180" t="s">
        <v>173</v>
      </c>
      <c r="E386" s="181" t="s">
        <v>520</v>
      </c>
      <c r="F386" s="182" t="s">
        <v>521</v>
      </c>
      <c r="G386" s="183" t="s">
        <v>176</v>
      </c>
      <c r="H386" s="184">
        <v>12.24</v>
      </c>
      <c r="I386" s="185"/>
      <c r="J386" s="186">
        <f>ROUND(I386*H386,2)</f>
        <v>0</v>
      </c>
      <c r="K386" s="182" t="s">
        <v>177</v>
      </c>
      <c r="L386" s="41"/>
      <c r="M386" s="187" t="s">
        <v>19</v>
      </c>
      <c r="N386" s="188" t="s">
        <v>44</v>
      </c>
      <c r="O386" s="66"/>
      <c r="P386" s="189">
        <f>O386*H386</f>
        <v>0</v>
      </c>
      <c r="Q386" s="189">
        <v>4.0000000000000003E-5</v>
      </c>
      <c r="R386" s="189">
        <f>Q386*H386</f>
        <v>4.8960000000000008E-4</v>
      </c>
      <c r="S386" s="189">
        <v>0</v>
      </c>
      <c r="T386" s="190">
        <f>S386*H386</f>
        <v>0</v>
      </c>
      <c r="U386" s="36"/>
      <c r="V386" s="36"/>
      <c r="W386" s="36"/>
      <c r="X386" s="36"/>
      <c r="Y386" s="36"/>
      <c r="Z386" s="36"/>
      <c r="AA386" s="36"/>
      <c r="AB386" s="36"/>
      <c r="AC386" s="36"/>
      <c r="AD386" s="36"/>
      <c r="AE386" s="36"/>
      <c r="AR386" s="191" t="s">
        <v>178</v>
      </c>
      <c r="AT386" s="191" t="s">
        <v>173</v>
      </c>
      <c r="AU386" s="191" t="s">
        <v>82</v>
      </c>
      <c r="AY386" s="19" t="s">
        <v>171</v>
      </c>
      <c r="BE386" s="192">
        <f>IF(N386="základní",J386,0)</f>
        <v>0</v>
      </c>
      <c r="BF386" s="192">
        <f>IF(N386="snížená",J386,0)</f>
        <v>0</v>
      </c>
      <c r="BG386" s="192">
        <f>IF(N386="zákl. přenesená",J386,0)</f>
        <v>0</v>
      </c>
      <c r="BH386" s="192">
        <f>IF(N386="sníž. přenesená",J386,0)</f>
        <v>0</v>
      </c>
      <c r="BI386" s="192">
        <f>IF(N386="nulová",J386,0)</f>
        <v>0</v>
      </c>
      <c r="BJ386" s="19" t="s">
        <v>80</v>
      </c>
      <c r="BK386" s="192">
        <f>ROUND(I386*H386,2)</f>
        <v>0</v>
      </c>
      <c r="BL386" s="19" t="s">
        <v>178</v>
      </c>
      <c r="BM386" s="191" t="s">
        <v>1175</v>
      </c>
    </row>
    <row r="387" spans="1:65" s="2" customFormat="1" ht="19.5">
      <c r="A387" s="36"/>
      <c r="B387" s="37"/>
      <c r="C387" s="38"/>
      <c r="D387" s="193" t="s">
        <v>180</v>
      </c>
      <c r="E387" s="38"/>
      <c r="F387" s="194" t="s">
        <v>523</v>
      </c>
      <c r="G387" s="38"/>
      <c r="H387" s="38"/>
      <c r="I387" s="195"/>
      <c r="J387" s="38"/>
      <c r="K387" s="38"/>
      <c r="L387" s="41"/>
      <c r="M387" s="196"/>
      <c r="N387" s="197"/>
      <c r="O387" s="66"/>
      <c r="P387" s="66"/>
      <c r="Q387" s="66"/>
      <c r="R387" s="66"/>
      <c r="S387" s="66"/>
      <c r="T387" s="67"/>
      <c r="U387" s="36"/>
      <c r="V387" s="36"/>
      <c r="W387" s="36"/>
      <c r="X387" s="36"/>
      <c r="Y387" s="36"/>
      <c r="Z387" s="36"/>
      <c r="AA387" s="36"/>
      <c r="AB387" s="36"/>
      <c r="AC387" s="36"/>
      <c r="AD387" s="36"/>
      <c r="AE387" s="36"/>
      <c r="AT387" s="19" t="s">
        <v>180</v>
      </c>
      <c r="AU387" s="19" t="s">
        <v>82</v>
      </c>
    </row>
    <row r="388" spans="1:65" s="2" customFormat="1" ht="11.25">
      <c r="A388" s="36"/>
      <c r="B388" s="37"/>
      <c r="C388" s="38"/>
      <c r="D388" s="198" t="s">
        <v>182</v>
      </c>
      <c r="E388" s="38"/>
      <c r="F388" s="199" t="s">
        <v>524</v>
      </c>
      <c r="G388" s="38"/>
      <c r="H388" s="38"/>
      <c r="I388" s="195"/>
      <c r="J388" s="38"/>
      <c r="K388" s="38"/>
      <c r="L388" s="41"/>
      <c r="M388" s="196"/>
      <c r="N388" s="197"/>
      <c r="O388" s="66"/>
      <c r="P388" s="66"/>
      <c r="Q388" s="66"/>
      <c r="R388" s="66"/>
      <c r="S388" s="66"/>
      <c r="T388" s="67"/>
      <c r="U388" s="36"/>
      <c r="V388" s="36"/>
      <c r="W388" s="36"/>
      <c r="X388" s="36"/>
      <c r="Y388" s="36"/>
      <c r="Z388" s="36"/>
      <c r="AA388" s="36"/>
      <c r="AB388" s="36"/>
      <c r="AC388" s="36"/>
      <c r="AD388" s="36"/>
      <c r="AE388" s="36"/>
      <c r="AT388" s="19" t="s">
        <v>182</v>
      </c>
      <c r="AU388" s="19" t="s">
        <v>82</v>
      </c>
    </row>
    <row r="389" spans="1:65" s="2" customFormat="1" ht="24.2" customHeight="1">
      <c r="A389" s="36"/>
      <c r="B389" s="37"/>
      <c r="C389" s="180" t="s">
        <v>519</v>
      </c>
      <c r="D389" s="180" t="s">
        <v>173</v>
      </c>
      <c r="E389" s="181" t="s">
        <v>526</v>
      </c>
      <c r="F389" s="182" t="s">
        <v>1176</v>
      </c>
      <c r="G389" s="183" t="s">
        <v>493</v>
      </c>
      <c r="H389" s="184">
        <v>1</v>
      </c>
      <c r="I389" s="185"/>
      <c r="J389" s="186">
        <f>ROUND(I389*H389,2)</f>
        <v>0</v>
      </c>
      <c r="K389" s="182" t="s">
        <v>177</v>
      </c>
      <c r="L389" s="41"/>
      <c r="M389" s="187" t="s">
        <v>19</v>
      </c>
      <c r="N389" s="188" t="s">
        <v>44</v>
      </c>
      <c r="O389" s="66"/>
      <c r="P389" s="189">
        <f>O389*H389</f>
        <v>0</v>
      </c>
      <c r="Q389" s="189">
        <v>8.3999999999999995E-3</v>
      </c>
      <c r="R389" s="189">
        <f>Q389*H389</f>
        <v>8.3999999999999995E-3</v>
      </c>
      <c r="S389" s="189">
        <v>0</v>
      </c>
      <c r="T389" s="190">
        <f>S389*H389</f>
        <v>0</v>
      </c>
      <c r="U389" s="36"/>
      <c r="V389" s="36"/>
      <c r="W389" s="36"/>
      <c r="X389" s="36"/>
      <c r="Y389" s="36"/>
      <c r="Z389" s="36"/>
      <c r="AA389" s="36"/>
      <c r="AB389" s="36"/>
      <c r="AC389" s="36"/>
      <c r="AD389" s="36"/>
      <c r="AE389" s="36"/>
      <c r="AR389" s="191" t="s">
        <v>178</v>
      </c>
      <c r="AT389" s="191" t="s">
        <v>173</v>
      </c>
      <c r="AU389" s="191" t="s">
        <v>82</v>
      </c>
      <c r="AY389" s="19" t="s">
        <v>171</v>
      </c>
      <c r="BE389" s="192">
        <f>IF(N389="základní",J389,0)</f>
        <v>0</v>
      </c>
      <c r="BF389" s="192">
        <f>IF(N389="snížená",J389,0)</f>
        <v>0</v>
      </c>
      <c r="BG389" s="192">
        <f>IF(N389="zákl. přenesená",J389,0)</f>
        <v>0</v>
      </c>
      <c r="BH389" s="192">
        <f>IF(N389="sníž. přenesená",J389,0)</f>
        <v>0</v>
      </c>
      <c r="BI389" s="192">
        <f>IF(N389="nulová",J389,0)</f>
        <v>0</v>
      </c>
      <c r="BJ389" s="19" t="s">
        <v>80</v>
      </c>
      <c r="BK389" s="192">
        <f>ROUND(I389*H389,2)</f>
        <v>0</v>
      </c>
      <c r="BL389" s="19" t="s">
        <v>178</v>
      </c>
      <c r="BM389" s="191" t="s">
        <v>1177</v>
      </c>
    </row>
    <row r="390" spans="1:65" s="2" customFormat="1" ht="11.25">
      <c r="A390" s="36"/>
      <c r="B390" s="37"/>
      <c r="C390" s="38"/>
      <c r="D390" s="193" t="s">
        <v>180</v>
      </c>
      <c r="E390" s="38"/>
      <c r="F390" s="194" t="s">
        <v>1176</v>
      </c>
      <c r="G390" s="38"/>
      <c r="H390" s="38"/>
      <c r="I390" s="195"/>
      <c r="J390" s="38"/>
      <c r="K390" s="38"/>
      <c r="L390" s="41"/>
      <c r="M390" s="196"/>
      <c r="N390" s="197"/>
      <c r="O390" s="66"/>
      <c r="P390" s="66"/>
      <c r="Q390" s="66"/>
      <c r="R390" s="66"/>
      <c r="S390" s="66"/>
      <c r="T390" s="67"/>
      <c r="U390" s="36"/>
      <c r="V390" s="36"/>
      <c r="W390" s="36"/>
      <c r="X390" s="36"/>
      <c r="Y390" s="36"/>
      <c r="Z390" s="36"/>
      <c r="AA390" s="36"/>
      <c r="AB390" s="36"/>
      <c r="AC390" s="36"/>
      <c r="AD390" s="36"/>
      <c r="AE390" s="36"/>
      <c r="AT390" s="19" t="s">
        <v>180</v>
      </c>
      <c r="AU390" s="19" t="s">
        <v>82</v>
      </c>
    </row>
    <row r="391" spans="1:65" s="2" customFormat="1" ht="11.25">
      <c r="A391" s="36"/>
      <c r="B391" s="37"/>
      <c r="C391" s="38"/>
      <c r="D391" s="198" t="s">
        <v>182</v>
      </c>
      <c r="E391" s="38"/>
      <c r="F391" s="199" t="s">
        <v>529</v>
      </c>
      <c r="G391" s="38"/>
      <c r="H391" s="38"/>
      <c r="I391" s="195"/>
      <c r="J391" s="38"/>
      <c r="K391" s="38"/>
      <c r="L391" s="41"/>
      <c r="M391" s="196"/>
      <c r="N391" s="197"/>
      <c r="O391" s="66"/>
      <c r="P391" s="66"/>
      <c r="Q391" s="66"/>
      <c r="R391" s="66"/>
      <c r="S391" s="66"/>
      <c r="T391" s="67"/>
      <c r="U391" s="36"/>
      <c r="V391" s="36"/>
      <c r="W391" s="36"/>
      <c r="X391" s="36"/>
      <c r="Y391" s="36"/>
      <c r="Z391" s="36"/>
      <c r="AA391" s="36"/>
      <c r="AB391" s="36"/>
      <c r="AC391" s="36"/>
      <c r="AD391" s="36"/>
      <c r="AE391" s="36"/>
      <c r="AT391" s="19" t="s">
        <v>182</v>
      </c>
      <c r="AU391" s="19" t="s">
        <v>82</v>
      </c>
    </row>
    <row r="392" spans="1:65" s="2" customFormat="1" ht="21.75" customHeight="1">
      <c r="A392" s="36"/>
      <c r="B392" s="37"/>
      <c r="C392" s="180" t="s">
        <v>525</v>
      </c>
      <c r="D392" s="180" t="s">
        <v>173</v>
      </c>
      <c r="E392" s="181" t="s">
        <v>531</v>
      </c>
      <c r="F392" s="182" t="s">
        <v>532</v>
      </c>
      <c r="G392" s="183" t="s">
        <v>252</v>
      </c>
      <c r="H392" s="184">
        <v>0.41399999999999998</v>
      </c>
      <c r="I392" s="185"/>
      <c r="J392" s="186">
        <f>ROUND(I392*H392,2)</f>
        <v>0</v>
      </c>
      <c r="K392" s="182" t="s">
        <v>177</v>
      </c>
      <c r="L392" s="41"/>
      <c r="M392" s="187" t="s">
        <v>19</v>
      </c>
      <c r="N392" s="188" t="s">
        <v>44</v>
      </c>
      <c r="O392" s="66"/>
      <c r="P392" s="189">
        <f>O392*H392</f>
        <v>0</v>
      </c>
      <c r="Q392" s="189">
        <v>1.07653</v>
      </c>
      <c r="R392" s="189">
        <f>Q392*H392</f>
        <v>0.44568342</v>
      </c>
      <c r="S392" s="189">
        <v>0</v>
      </c>
      <c r="T392" s="190">
        <f>S392*H392</f>
        <v>0</v>
      </c>
      <c r="U392" s="36"/>
      <c r="V392" s="36"/>
      <c r="W392" s="36"/>
      <c r="X392" s="36"/>
      <c r="Y392" s="36"/>
      <c r="Z392" s="36"/>
      <c r="AA392" s="36"/>
      <c r="AB392" s="36"/>
      <c r="AC392" s="36"/>
      <c r="AD392" s="36"/>
      <c r="AE392" s="36"/>
      <c r="AR392" s="191" t="s">
        <v>178</v>
      </c>
      <c r="AT392" s="191" t="s">
        <v>173</v>
      </c>
      <c r="AU392" s="191" t="s">
        <v>82</v>
      </c>
      <c r="AY392" s="19" t="s">
        <v>171</v>
      </c>
      <c r="BE392" s="192">
        <f>IF(N392="základní",J392,0)</f>
        <v>0</v>
      </c>
      <c r="BF392" s="192">
        <f>IF(N392="snížená",J392,0)</f>
        <v>0</v>
      </c>
      <c r="BG392" s="192">
        <f>IF(N392="zákl. přenesená",J392,0)</f>
        <v>0</v>
      </c>
      <c r="BH392" s="192">
        <f>IF(N392="sníž. přenesená",J392,0)</f>
        <v>0</v>
      </c>
      <c r="BI392" s="192">
        <f>IF(N392="nulová",J392,0)</f>
        <v>0</v>
      </c>
      <c r="BJ392" s="19" t="s">
        <v>80</v>
      </c>
      <c r="BK392" s="192">
        <f>ROUND(I392*H392,2)</f>
        <v>0</v>
      </c>
      <c r="BL392" s="19" t="s">
        <v>178</v>
      </c>
      <c r="BM392" s="191" t="s">
        <v>1178</v>
      </c>
    </row>
    <row r="393" spans="1:65" s="2" customFormat="1" ht="29.25">
      <c r="A393" s="36"/>
      <c r="B393" s="37"/>
      <c r="C393" s="38"/>
      <c r="D393" s="193" t="s">
        <v>180</v>
      </c>
      <c r="E393" s="38"/>
      <c r="F393" s="194" t="s">
        <v>534</v>
      </c>
      <c r="G393" s="38"/>
      <c r="H393" s="38"/>
      <c r="I393" s="195"/>
      <c r="J393" s="38"/>
      <c r="K393" s="38"/>
      <c r="L393" s="41"/>
      <c r="M393" s="196"/>
      <c r="N393" s="197"/>
      <c r="O393" s="66"/>
      <c r="P393" s="66"/>
      <c r="Q393" s="66"/>
      <c r="R393" s="66"/>
      <c r="S393" s="66"/>
      <c r="T393" s="67"/>
      <c r="U393" s="36"/>
      <c r="V393" s="36"/>
      <c r="W393" s="36"/>
      <c r="X393" s="36"/>
      <c r="Y393" s="36"/>
      <c r="Z393" s="36"/>
      <c r="AA393" s="36"/>
      <c r="AB393" s="36"/>
      <c r="AC393" s="36"/>
      <c r="AD393" s="36"/>
      <c r="AE393" s="36"/>
      <c r="AT393" s="19" t="s">
        <v>180</v>
      </c>
      <c r="AU393" s="19" t="s">
        <v>82</v>
      </c>
    </row>
    <row r="394" spans="1:65" s="2" customFormat="1" ht="11.25">
      <c r="A394" s="36"/>
      <c r="B394" s="37"/>
      <c r="C394" s="38"/>
      <c r="D394" s="198" t="s">
        <v>182</v>
      </c>
      <c r="E394" s="38"/>
      <c r="F394" s="199" t="s">
        <v>535</v>
      </c>
      <c r="G394" s="38"/>
      <c r="H394" s="38"/>
      <c r="I394" s="195"/>
      <c r="J394" s="38"/>
      <c r="K394" s="38"/>
      <c r="L394" s="41"/>
      <c r="M394" s="196"/>
      <c r="N394" s="197"/>
      <c r="O394" s="66"/>
      <c r="P394" s="66"/>
      <c r="Q394" s="66"/>
      <c r="R394" s="66"/>
      <c r="S394" s="66"/>
      <c r="T394" s="67"/>
      <c r="U394" s="36"/>
      <c r="V394" s="36"/>
      <c r="W394" s="36"/>
      <c r="X394" s="36"/>
      <c r="Y394" s="36"/>
      <c r="Z394" s="36"/>
      <c r="AA394" s="36"/>
      <c r="AB394" s="36"/>
      <c r="AC394" s="36"/>
      <c r="AD394" s="36"/>
      <c r="AE394" s="36"/>
      <c r="AT394" s="19" t="s">
        <v>182</v>
      </c>
      <c r="AU394" s="19" t="s">
        <v>82</v>
      </c>
    </row>
    <row r="395" spans="1:65" s="13" customFormat="1" ht="11.25">
      <c r="B395" s="200"/>
      <c r="C395" s="201"/>
      <c r="D395" s="193" t="s">
        <v>184</v>
      </c>
      <c r="E395" s="202" t="s">
        <v>19</v>
      </c>
      <c r="F395" s="203" t="s">
        <v>1179</v>
      </c>
      <c r="G395" s="201"/>
      <c r="H395" s="202" t="s">
        <v>19</v>
      </c>
      <c r="I395" s="204"/>
      <c r="J395" s="201"/>
      <c r="K395" s="201"/>
      <c r="L395" s="205"/>
      <c r="M395" s="206"/>
      <c r="N395" s="207"/>
      <c r="O395" s="207"/>
      <c r="P395" s="207"/>
      <c r="Q395" s="207"/>
      <c r="R395" s="207"/>
      <c r="S395" s="207"/>
      <c r="T395" s="208"/>
      <c r="AT395" s="209" t="s">
        <v>184</v>
      </c>
      <c r="AU395" s="209" t="s">
        <v>82</v>
      </c>
      <c r="AV395" s="13" t="s">
        <v>80</v>
      </c>
      <c r="AW395" s="13" t="s">
        <v>35</v>
      </c>
      <c r="AX395" s="13" t="s">
        <v>73</v>
      </c>
      <c r="AY395" s="209" t="s">
        <v>171</v>
      </c>
    </row>
    <row r="396" spans="1:65" s="13" customFormat="1" ht="11.25">
      <c r="B396" s="200"/>
      <c r="C396" s="201"/>
      <c r="D396" s="193" t="s">
        <v>184</v>
      </c>
      <c r="E396" s="202" t="s">
        <v>19</v>
      </c>
      <c r="F396" s="203" t="s">
        <v>333</v>
      </c>
      <c r="G396" s="201"/>
      <c r="H396" s="202" t="s">
        <v>19</v>
      </c>
      <c r="I396" s="204"/>
      <c r="J396" s="201"/>
      <c r="K396" s="201"/>
      <c r="L396" s="205"/>
      <c r="M396" s="206"/>
      <c r="N396" s="207"/>
      <c r="O396" s="207"/>
      <c r="P396" s="207"/>
      <c r="Q396" s="207"/>
      <c r="R396" s="207"/>
      <c r="S396" s="207"/>
      <c r="T396" s="208"/>
      <c r="AT396" s="209" t="s">
        <v>184</v>
      </c>
      <c r="AU396" s="209" t="s">
        <v>82</v>
      </c>
      <c r="AV396" s="13" t="s">
        <v>80</v>
      </c>
      <c r="AW396" s="13" t="s">
        <v>35</v>
      </c>
      <c r="AX396" s="13" t="s">
        <v>73</v>
      </c>
      <c r="AY396" s="209" t="s">
        <v>171</v>
      </c>
    </row>
    <row r="397" spans="1:65" s="14" customFormat="1" ht="11.25">
      <c r="B397" s="210"/>
      <c r="C397" s="211"/>
      <c r="D397" s="193" t="s">
        <v>184</v>
      </c>
      <c r="E397" s="212" t="s">
        <v>19</v>
      </c>
      <c r="F397" s="213" t="s">
        <v>1180</v>
      </c>
      <c r="G397" s="211"/>
      <c r="H397" s="214">
        <v>0.41399999999999998</v>
      </c>
      <c r="I397" s="215"/>
      <c r="J397" s="211"/>
      <c r="K397" s="211"/>
      <c r="L397" s="216"/>
      <c r="M397" s="217"/>
      <c r="N397" s="218"/>
      <c r="O397" s="218"/>
      <c r="P397" s="218"/>
      <c r="Q397" s="218"/>
      <c r="R397" s="218"/>
      <c r="S397" s="218"/>
      <c r="T397" s="219"/>
      <c r="AT397" s="220" t="s">
        <v>184</v>
      </c>
      <c r="AU397" s="220" t="s">
        <v>82</v>
      </c>
      <c r="AV397" s="14" t="s">
        <v>82</v>
      </c>
      <c r="AW397" s="14" t="s">
        <v>35</v>
      </c>
      <c r="AX397" s="14" t="s">
        <v>73</v>
      </c>
      <c r="AY397" s="220" t="s">
        <v>171</v>
      </c>
    </row>
    <row r="398" spans="1:65" s="15" customFormat="1" ht="11.25">
      <c r="B398" s="221"/>
      <c r="C398" s="222"/>
      <c r="D398" s="193" t="s">
        <v>184</v>
      </c>
      <c r="E398" s="223" t="s">
        <v>19</v>
      </c>
      <c r="F398" s="224" t="s">
        <v>189</v>
      </c>
      <c r="G398" s="222"/>
      <c r="H398" s="225">
        <v>0.41399999999999998</v>
      </c>
      <c r="I398" s="226"/>
      <c r="J398" s="222"/>
      <c r="K398" s="222"/>
      <c r="L398" s="227"/>
      <c r="M398" s="228"/>
      <c r="N398" s="229"/>
      <c r="O398" s="229"/>
      <c r="P398" s="229"/>
      <c r="Q398" s="229"/>
      <c r="R398" s="229"/>
      <c r="S398" s="229"/>
      <c r="T398" s="230"/>
      <c r="AT398" s="231" t="s">
        <v>184</v>
      </c>
      <c r="AU398" s="231" t="s">
        <v>82</v>
      </c>
      <c r="AV398" s="15" t="s">
        <v>178</v>
      </c>
      <c r="AW398" s="15" t="s">
        <v>35</v>
      </c>
      <c r="AX398" s="15" t="s">
        <v>80</v>
      </c>
      <c r="AY398" s="231" t="s">
        <v>171</v>
      </c>
    </row>
    <row r="399" spans="1:65" s="12" customFormat="1" ht="22.9" customHeight="1">
      <c r="B399" s="164"/>
      <c r="C399" s="165"/>
      <c r="D399" s="166" t="s">
        <v>72</v>
      </c>
      <c r="E399" s="178" t="s">
        <v>178</v>
      </c>
      <c r="F399" s="178" t="s">
        <v>539</v>
      </c>
      <c r="G399" s="165"/>
      <c r="H399" s="165"/>
      <c r="I399" s="168"/>
      <c r="J399" s="179">
        <f>BK399</f>
        <v>0</v>
      </c>
      <c r="K399" s="165"/>
      <c r="L399" s="170"/>
      <c r="M399" s="171"/>
      <c r="N399" s="172"/>
      <c r="O399" s="172"/>
      <c r="P399" s="173">
        <f>SUM(P400:P446)</f>
        <v>0</v>
      </c>
      <c r="Q399" s="172"/>
      <c r="R399" s="173">
        <f>SUM(R400:R446)</f>
        <v>37.336776269999994</v>
      </c>
      <c r="S399" s="172"/>
      <c r="T399" s="174">
        <f>SUM(T400:T446)</f>
        <v>0</v>
      </c>
      <c r="AR399" s="175" t="s">
        <v>80</v>
      </c>
      <c r="AT399" s="176" t="s">
        <v>72</v>
      </c>
      <c r="AU399" s="176" t="s">
        <v>80</v>
      </c>
      <c r="AY399" s="175" t="s">
        <v>171</v>
      </c>
      <c r="BK399" s="177">
        <f>SUM(BK400:BK446)</f>
        <v>0</v>
      </c>
    </row>
    <row r="400" spans="1:65" s="2" customFormat="1" ht="24.2" customHeight="1">
      <c r="A400" s="36"/>
      <c r="B400" s="37"/>
      <c r="C400" s="180" t="s">
        <v>530</v>
      </c>
      <c r="D400" s="180" t="s">
        <v>173</v>
      </c>
      <c r="E400" s="181" t="s">
        <v>541</v>
      </c>
      <c r="F400" s="182" t="s">
        <v>542</v>
      </c>
      <c r="G400" s="183" t="s">
        <v>176</v>
      </c>
      <c r="H400" s="184">
        <v>23.43</v>
      </c>
      <c r="I400" s="185"/>
      <c r="J400" s="186">
        <f>ROUND(I400*H400,2)</f>
        <v>0</v>
      </c>
      <c r="K400" s="182" t="s">
        <v>177</v>
      </c>
      <c r="L400" s="41"/>
      <c r="M400" s="187" t="s">
        <v>19</v>
      </c>
      <c r="N400" s="188" t="s">
        <v>44</v>
      </c>
      <c r="O400" s="66"/>
      <c r="P400" s="189">
        <f>O400*H400</f>
        <v>0</v>
      </c>
      <c r="Q400" s="189">
        <v>0.34190999999999999</v>
      </c>
      <c r="R400" s="189">
        <f>Q400*H400</f>
        <v>8.0109513000000003</v>
      </c>
      <c r="S400" s="189">
        <v>0</v>
      </c>
      <c r="T400" s="190">
        <f>S400*H400</f>
        <v>0</v>
      </c>
      <c r="U400" s="36"/>
      <c r="V400" s="36"/>
      <c r="W400" s="36"/>
      <c r="X400" s="36"/>
      <c r="Y400" s="36"/>
      <c r="Z400" s="36"/>
      <c r="AA400" s="36"/>
      <c r="AB400" s="36"/>
      <c r="AC400" s="36"/>
      <c r="AD400" s="36"/>
      <c r="AE400" s="36"/>
      <c r="AR400" s="191" t="s">
        <v>178</v>
      </c>
      <c r="AT400" s="191" t="s">
        <v>173</v>
      </c>
      <c r="AU400" s="191" t="s">
        <v>82</v>
      </c>
      <c r="AY400" s="19" t="s">
        <v>171</v>
      </c>
      <c r="BE400" s="192">
        <f>IF(N400="základní",J400,0)</f>
        <v>0</v>
      </c>
      <c r="BF400" s="192">
        <f>IF(N400="snížená",J400,0)</f>
        <v>0</v>
      </c>
      <c r="BG400" s="192">
        <f>IF(N400="zákl. přenesená",J400,0)</f>
        <v>0</v>
      </c>
      <c r="BH400" s="192">
        <f>IF(N400="sníž. přenesená",J400,0)</f>
        <v>0</v>
      </c>
      <c r="BI400" s="192">
        <f>IF(N400="nulová",J400,0)</f>
        <v>0</v>
      </c>
      <c r="BJ400" s="19" t="s">
        <v>80</v>
      </c>
      <c r="BK400" s="192">
        <f>ROUND(I400*H400,2)</f>
        <v>0</v>
      </c>
      <c r="BL400" s="19" t="s">
        <v>178</v>
      </c>
      <c r="BM400" s="191" t="s">
        <v>1181</v>
      </c>
    </row>
    <row r="401" spans="1:65" s="2" customFormat="1" ht="19.5">
      <c r="A401" s="36"/>
      <c r="B401" s="37"/>
      <c r="C401" s="38"/>
      <c r="D401" s="193" t="s">
        <v>180</v>
      </c>
      <c r="E401" s="38"/>
      <c r="F401" s="194" t="s">
        <v>544</v>
      </c>
      <c r="G401" s="38"/>
      <c r="H401" s="38"/>
      <c r="I401" s="195"/>
      <c r="J401" s="38"/>
      <c r="K401" s="38"/>
      <c r="L401" s="41"/>
      <c r="M401" s="196"/>
      <c r="N401" s="197"/>
      <c r="O401" s="66"/>
      <c r="P401" s="66"/>
      <c r="Q401" s="66"/>
      <c r="R401" s="66"/>
      <c r="S401" s="66"/>
      <c r="T401" s="67"/>
      <c r="U401" s="36"/>
      <c r="V401" s="36"/>
      <c r="W401" s="36"/>
      <c r="X401" s="36"/>
      <c r="Y401" s="36"/>
      <c r="Z401" s="36"/>
      <c r="AA401" s="36"/>
      <c r="AB401" s="36"/>
      <c r="AC401" s="36"/>
      <c r="AD401" s="36"/>
      <c r="AE401" s="36"/>
      <c r="AT401" s="19" t="s">
        <v>180</v>
      </c>
      <c r="AU401" s="19" t="s">
        <v>82</v>
      </c>
    </row>
    <row r="402" spans="1:65" s="2" customFormat="1" ht="11.25">
      <c r="A402" s="36"/>
      <c r="B402" s="37"/>
      <c r="C402" s="38"/>
      <c r="D402" s="198" t="s">
        <v>182</v>
      </c>
      <c r="E402" s="38"/>
      <c r="F402" s="199" t="s">
        <v>545</v>
      </c>
      <c r="G402" s="38"/>
      <c r="H402" s="38"/>
      <c r="I402" s="195"/>
      <c r="J402" s="38"/>
      <c r="K402" s="38"/>
      <c r="L402" s="41"/>
      <c r="M402" s="196"/>
      <c r="N402" s="197"/>
      <c r="O402" s="66"/>
      <c r="P402" s="66"/>
      <c r="Q402" s="66"/>
      <c r="R402" s="66"/>
      <c r="S402" s="66"/>
      <c r="T402" s="67"/>
      <c r="U402" s="36"/>
      <c r="V402" s="36"/>
      <c r="W402" s="36"/>
      <c r="X402" s="36"/>
      <c r="Y402" s="36"/>
      <c r="Z402" s="36"/>
      <c r="AA402" s="36"/>
      <c r="AB402" s="36"/>
      <c r="AC402" s="36"/>
      <c r="AD402" s="36"/>
      <c r="AE402" s="36"/>
      <c r="AT402" s="19" t="s">
        <v>182</v>
      </c>
      <c r="AU402" s="19" t="s">
        <v>82</v>
      </c>
    </row>
    <row r="403" spans="1:65" s="13" customFormat="1" ht="11.25">
      <c r="B403" s="200"/>
      <c r="C403" s="201"/>
      <c r="D403" s="193" t="s">
        <v>184</v>
      </c>
      <c r="E403" s="202" t="s">
        <v>19</v>
      </c>
      <c r="F403" s="203" t="s">
        <v>546</v>
      </c>
      <c r="G403" s="201"/>
      <c r="H403" s="202" t="s">
        <v>19</v>
      </c>
      <c r="I403" s="204"/>
      <c r="J403" s="201"/>
      <c r="K403" s="201"/>
      <c r="L403" s="205"/>
      <c r="M403" s="206"/>
      <c r="N403" s="207"/>
      <c r="O403" s="207"/>
      <c r="P403" s="207"/>
      <c r="Q403" s="207"/>
      <c r="R403" s="207"/>
      <c r="S403" s="207"/>
      <c r="T403" s="208"/>
      <c r="AT403" s="209" t="s">
        <v>184</v>
      </c>
      <c r="AU403" s="209" t="s">
        <v>82</v>
      </c>
      <c r="AV403" s="13" t="s">
        <v>80</v>
      </c>
      <c r="AW403" s="13" t="s">
        <v>35</v>
      </c>
      <c r="AX403" s="13" t="s">
        <v>73</v>
      </c>
      <c r="AY403" s="209" t="s">
        <v>171</v>
      </c>
    </row>
    <row r="404" spans="1:65" s="14" customFormat="1" ht="11.25">
      <c r="B404" s="210"/>
      <c r="C404" s="211"/>
      <c r="D404" s="193" t="s">
        <v>184</v>
      </c>
      <c r="E404" s="212" t="s">
        <v>19</v>
      </c>
      <c r="F404" s="213" t="s">
        <v>1182</v>
      </c>
      <c r="G404" s="211"/>
      <c r="H404" s="214">
        <v>2.1</v>
      </c>
      <c r="I404" s="215"/>
      <c r="J404" s="211"/>
      <c r="K404" s="211"/>
      <c r="L404" s="216"/>
      <c r="M404" s="217"/>
      <c r="N404" s="218"/>
      <c r="O404" s="218"/>
      <c r="P404" s="218"/>
      <c r="Q404" s="218"/>
      <c r="R404" s="218"/>
      <c r="S404" s="218"/>
      <c r="T404" s="219"/>
      <c r="AT404" s="220" t="s">
        <v>184</v>
      </c>
      <c r="AU404" s="220" t="s">
        <v>82</v>
      </c>
      <c r="AV404" s="14" t="s">
        <v>82</v>
      </c>
      <c r="AW404" s="14" t="s">
        <v>35</v>
      </c>
      <c r="AX404" s="14" t="s">
        <v>73</v>
      </c>
      <c r="AY404" s="220" t="s">
        <v>171</v>
      </c>
    </row>
    <row r="405" spans="1:65" s="13" customFormat="1" ht="11.25">
      <c r="B405" s="200"/>
      <c r="C405" s="201"/>
      <c r="D405" s="193" t="s">
        <v>184</v>
      </c>
      <c r="E405" s="202" t="s">
        <v>19</v>
      </c>
      <c r="F405" s="203" t="s">
        <v>548</v>
      </c>
      <c r="G405" s="201"/>
      <c r="H405" s="202" t="s">
        <v>19</v>
      </c>
      <c r="I405" s="204"/>
      <c r="J405" s="201"/>
      <c r="K405" s="201"/>
      <c r="L405" s="205"/>
      <c r="M405" s="206"/>
      <c r="N405" s="207"/>
      <c r="O405" s="207"/>
      <c r="P405" s="207"/>
      <c r="Q405" s="207"/>
      <c r="R405" s="207"/>
      <c r="S405" s="207"/>
      <c r="T405" s="208"/>
      <c r="AT405" s="209" t="s">
        <v>184</v>
      </c>
      <c r="AU405" s="209" t="s">
        <v>82</v>
      </c>
      <c r="AV405" s="13" t="s">
        <v>80</v>
      </c>
      <c r="AW405" s="13" t="s">
        <v>35</v>
      </c>
      <c r="AX405" s="13" t="s">
        <v>73</v>
      </c>
      <c r="AY405" s="209" t="s">
        <v>171</v>
      </c>
    </row>
    <row r="406" spans="1:65" s="14" customFormat="1" ht="11.25">
      <c r="B406" s="210"/>
      <c r="C406" s="211"/>
      <c r="D406" s="193" t="s">
        <v>184</v>
      </c>
      <c r="E406" s="212" t="s">
        <v>19</v>
      </c>
      <c r="F406" s="213" t="s">
        <v>1106</v>
      </c>
      <c r="G406" s="211"/>
      <c r="H406" s="214">
        <v>6</v>
      </c>
      <c r="I406" s="215"/>
      <c r="J406" s="211"/>
      <c r="K406" s="211"/>
      <c r="L406" s="216"/>
      <c r="M406" s="217"/>
      <c r="N406" s="218"/>
      <c r="O406" s="218"/>
      <c r="P406" s="218"/>
      <c r="Q406" s="218"/>
      <c r="R406" s="218"/>
      <c r="S406" s="218"/>
      <c r="T406" s="219"/>
      <c r="AT406" s="220" t="s">
        <v>184</v>
      </c>
      <c r="AU406" s="220" t="s">
        <v>82</v>
      </c>
      <c r="AV406" s="14" t="s">
        <v>82</v>
      </c>
      <c r="AW406" s="14" t="s">
        <v>35</v>
      </c>
      <c r="AX406" s="14" t="s">
        <v>73</v>
      </c>
      <c r="AY406" s="220" t="s">
        <v>171</v>
      </c>
    </row>
    <row r="407" spans="1:65" s="13" customFormat="1" ht="11.25">
      <c r="B407" s="200"/>
      <c r="C407" s="201"/>
      <c r="D407" s="193" t="s">
        <v>184</v>
      </c>
      <c r="E407" s="202" t="s">
        <v>19</v>
      </c>
      <c r="F407" s="203" t="s">
        <v>549</v>
      </c>
      <c r="G407" s="201"/>
      <c r="H407" s="202" t="s">
        <v>19</v>
      </c>
      <c r="I407" s="204"/>
      <c r="J407" s="201"/>
      <c r="K407" s="201"/>
      <c r="L407" s="205"/>
      <c r="M407" s="206"/>
      <c r="N407" s="207"/>
      <c r="O407" s="207"/>
      <c r="P407" s="207"/>
      <c r="Q407" s="207"/>
      <c r="R407" s="207"/>
      <c r="S407" s="207"/>
      <c r="T407" s="208"/>
      <c r="AT407" s="209" t="s">
        <v>184</v>
      </c>
      <c r="AU407" s="209" t="s">
        <v>82</v>
      </c>
      <c r="AV407" s="13" t="s">
        <v>80</v>
      </c>
      <c r="AW407" s="13" t="s">
        <v>35</v>
      </c>
      <c r="AX407" s="13" t="s">
        <v>73</v>
      </c>
      <c r="AY407" s="209" t="s">
        <v>171</v>
      </c>
    </row>
    <row r="408" spans="1:65" s="14" customFormat="1" ht="11.25">
      <c r="B408" s="210"/>
      <c r="C408" s="211"/>
      <c r="D408" s="193" t="s">
        <v>184</v>
      </c>
      <c r="E408" s="212" t="s">
        <v>19</v>
      </c>
      <c r="F408" s="213" t="s">
        <v>1183</v>
      </c>
      <c r="G408" s="211"/>
      <c r="H408" s="214">
        <v>15.33</v>
      </c>
      <c r="I408" s="215"/>
      <c r="J408" s="211"/>
      <c r="K408" s="211"/>
      <c r="L408" s="216"/>
      <c r="M408" s="217"/>
      <c r="N408" s="218"/>
      <c r="O408" s="218"/>
      <c r="P408" s="218"/>
      <c r="Q408" s="218"/>
      <c r="R408" s="218"/>
      <c r="S408" s="218"/>
      <c r="T408" s="219"/>
      <c r="AT408" s="220" t="s">
        <v>184</v>
      </c>
      <c r="AU408" s="220" t="s">
        <v>82</v>
      </c>
      <c r="AV408" s="14" t="s">
        <v>82</v>
      </c>
      <c r="AW408" s="14" t="s">
        <v>35</v>
      </c>
      <c r="AX408" s="14" t="s">
        <v>73</v>
      </c>
      <c r="AY408" s="220" t="s">
        <v>171</v>
      </c>
    </row>
    <row r="409" spans="1:65" s="15" customFormat="1" ht="11.25">
      <c r="B409" s="221"/>
      <c r="C409" s="222"/>
      <c r="D409" s="193" t="s">
        <v>184</v>
      </c>
      <c r="E409" s="223" t="s">
        <v>19</v>
      </c>
      <c r="F409" s="224" t="s">
        <v>189</v>
      </c>
      <c r="G409" s="222"/>
      <c r="H409" s="225">
        <v>23.43</v>
      </c>
      <c r="I409" s="226"/>
      <c r="J409" s="222"/>
      <c r="K409" s="222"/>
      <c r="L409" s="227"/>
      <c r="M409" s="228"/>
      <c r="N409" s="229"/>
      <c r="O409" s="229"/>
      <c r="P409" s="229"/>
      <c r="Q409" s="229"/>
      <c r="R409" s="229"/>
      <c r="S409" s="229"/>
      <c r="T409" s="230"/>
      <c r="AT409" s="231" t="s">
        <v>184</v>
      </c>
      <c r="AU409" s="231" t="s">
        <v>82</v>
      </c>
      <c r="AV409" s="15" t="s">
        <v>178</v>
      </c>
      <c r="AW409" s="15" t="s">
        <v>35</v>
      </c>
      <c r="AX409" s="15" t="s">
        <v>80</v>
      </c>
      <c r="AY409" s="231" t="s">
        <v>171</v>
      </c>
    </row>
    <row r="410" spans="1:65" s="2" customFormat="1" ht="24.2" customHeight="1">
      <c r="A410" s="36"/>
      <c r="B410" s="37"/>
      <c r="C410" s="180" t="s">
        <v>540</v>
      </c>
      <c r="D410" s="180" t="s">
        <v>173</v>
      </c>
      <c r="E410" s="181" t="s">
        <v>552</v>
      </c>
      <c r="F410" s="182" t="s">
        <v>553</v>
      </c>
      <c r="G410" s="183" t="s">
        <v>176</v>
      </c>
      <c r="H410" s="184">
        <v>19.707000000000001</v>
      </c>
      <c r="I410" s="185"/>
      <c r="J410" s="186">
        <f>ROUND(I410*H410,2)</f>
        <v>0</v>
      </c>
      <c r="K410" s="182" t="s">
        <v>177</v>
      </c>
      <c r="L410" s="41"/>
      <c r="M410" s="187" t="s">
        <v>19</v>
      </c>
      <c r="N410" s="188" t="s">
        <v>44</v>
      </c>
      <c r="O410" s="66"/>
      <c r="P410" s="189">
        <f>O410*H410</f>
        <v>0</v>
      </c>
      <c r="Q410" s="189">
        <v>0.34190999999999999</v>
      </c>
      <c r="R410" s="189">
        <f>Q410*H410</f>
        <v>6.7380203700000001</v>
      </c>
      <c r="S410" s="189">
        <v>0</v>
      </c>
      <c r="T410" s="190">
        <f>S410*H410</f>
        <v>0</v>
      </c>
      <c r="U410" s="36"/>
      <c r="V410" s="36"/>
      <c r="W410" s="36"/>
      <c r="X410" s="36"/>
      <c r="Y410" s="36"/>
      <c r="Z410" s="36"/>
      <c r="AA410" s="36"/>
      <c r="AB410" s="36"/>
      <c r="AC410" s="36"/>
      <c r="AD410" s="36"/>
      <c r="AE410" s="36"/>
      <c r="AR410" s="191" t="s">
        <v>178</v>
      </c>
      <c r="AT410" s="191" t="s">
        <v>173</v>
      </c>
      <c r="AU410" s="191" t="s">
        <v>82</v>
      </c>
      <c r="AY410" s="19" t="s">
        <v>171</v>
      </c>
      <c r="BE410" s="192">
        <f>IF(N410="základní",J410,0)</f>
        <v>0</v>
      </c>
      <c r="BF410" s="192">
        <f>IF(N410="snížená",J410,0)</f>
        <v>0</v>
      </c>
      <c r="BG410" s="192">
        <f>IF(N410="zákl. přenesená",J410,0)</f>
        <v>0</v>
      </c>
      <c r="BH410" s="192">
        <f>IF(N410="sníž. přenesená",J410,0)</f>
        <v>0</v>
      </c>
      <c r="BI410" s="192">
        <f>IF(N410="nulová",J410,0)</f>
        <v>0</v>
      </c>
      <c r="BJ410" s="19" t="s">
        <v>80</v>
      </c>
      <c r="BK410" s="192">
        <f>ROUND(I410*H410,2)</f>
        <v>0</v>
      </c>
      <c r="BL410" s="19" t="s">
        <v>178</v>
      </c>
      <c r="BM410" s="191" t="s">
        <v>1184</v>
      </c>
    </row>
    <row r="411" spans="1:65" s="2" customFormat="1" ht="19.5">
      <c r="A411" s="36"/>
      <c r="B411" s="37"/>
      <c r="C411" s="38"/>
      <c r="D411" s="193" t="s">
        <v>180</v>
      </c>
      <c r="E411" s="38"/>
      <c r="F411" s="194" t="s">
        <v>555</v>
      </c>
      <c r="G411" s="38"/>
      <c r="H411" s="38"/>
      <c r="I411" s="195"/>
      <c r="J411" s="38"/>
      <c r="K411" s="38"/>
      <c r="L411" s="41"/>
      <c r="M411" s="196"/>
      <c r="N411" s="197"/>
      <c r="O411" s="66"/>
      <c r="P411" s="66"/>
      <c r="Q411" s="66"/>
      <c r="R411" s="66"/>
      <c r="S411" s="66"/>
      <c r="T411" s="67"/>
      <c r="U411" s="36"/>
      <c r="V411" s="36"/>
      <c r="W411" s="36"/>
      <c r="X411" s="36"/>
      <c r="Y411" s="36"/>
      <c r="Z411" s="36"/>
      <c r="AA411" s="36"/>
      <c r="AB411" s="36"/>
      <c r="AC411" s="36"/>
      <c r="AD411" s="36"/>
      <c r="AE411" s="36"/>
      <c r="AT411" s="19" t="s">
        <v>180</v>
      </c>
      <c r="AU411" s="19" t="s">
        <v>82</v>
      </c>
    </row>
    <row r="412" spans="1:65" s="2" customFormat="1" ht="11.25">
      <c r="A412" s="36"/>
      <c r="B412" s="37"/>
      <c r="C412" s="38"/>
      <c r="D412" s="198" t="s">
        <v>182</v>
      </c>
      <c r="E412" s="38"/>
      <c r="F412" s="199" t="s">
        <v>556</v>
      </c>
      <c r="G412" s="38"/>
      <c r="H412" s="38"/>
      <c r="I412" s="195"/>
      <c r="J412" s="38"/>
      <c r="K412" s="38"/>
      <c r="L412" s="41"/>
      <c r="M412" s="196"/>
      <c r="N412" s="197"/>
      <c r="O412" s="66"/>
      <c r="P412" s="66"/>
      <c r="Q412" s="66"/>
      <c r="R412" s="66"/>
      <c r="S412" s="66"/>
      <c r="T412" s="67"/>
      <c r="U412" s="36"/>
      <c r="V412" s="36"/>
      <c r="W412" s="36"/>
      <c r="X412" s="36"/>
      <c r="Y412" s="36"/>
      <c r="Z412" s="36"/>
      <c r="AA412" s="36"/>
      <c r="AB412" s="36"/>
      <c r="AC412" s="36"/>
      <c r="AD412" s="36"/>
      <c r="AE412" s="36"/>
      <c r="AT412" s="19" t="s">
        <v>182</v>
      </c>
      <c r="AU412" s="19" t="s">
        <v>82</v>
      </c>
    </row>
    <row r="413" spans="1:65" s="13" customFormat="1" ht="11.25">
      <c r="B413" s="200"/>
      <c r="C413" s="201"/>
      <c r="D413" s="193" t="s">
        <v>184</v>
      </c>
      <c r="E413" s="202" t="s">
        <v>19</v>
      </c>
      <c r="F413" s="203" t="s">
        <v>557</v>
      </c>
      <c r="G413" s="201"/>
      <c r="H413" s="202" t="s">
        <v>19</v>
      </c>
      <c r="I413" s="204"/>
      <c r="J413" s="201"/>
      <c r="K413" s="201"/>
      <c r="L413" s="205"/>
      <c r="M413" s="206"/>
      <c r="N413" s="207"/>
      <c r="O413" s="207"/>
      <c r="P413" s="207"/>
      <c r="Q413" s="207"/>
      <c r="R413" s="207"/>
      <c r="S413" s="207"/>
      <c r="T413" s="208"/>
      <c r="AT413" s="209" t="s">
        <v>184</v>
      </c>
      <c r="AU413" s="209" t="s">
        <v>82</v>
      </c>
      <c r="AV413" s="13" t="s">
        <v>80</v>
      </c>
      <c r="AW413" s="13" t="s">
        <v>35</v>
      </c>
      <c r="AX413" s="13" t="s">
        <v>73</v>
      </c>
      <c r="AY413" s="209" t="s">
        <v>171</v>
      </c>
    </row>
    <row r="414" spans="1:65" s="13" customFormat="1" ht="11.25">
      <c r="B414" s="200"/>
      <c r="C414" s="201"/>
      <c r="D414" s="193" t="s">
        <v>184</v>
      </c>
      <c r="E414" s="202" t="s">
        <v>19</v>
      </c>
      <c r="F414" s="203" t="s">
        <v>558</v>
      </c>
      <c r="G414" s="201"/>
      <c r="H414" s="202" t="s">
        <v>19</v>
      </c>
      <c r="I414" s="204"/>
      <c r="J414" s="201"/>
      <c r="K414" s="201"/>
      <c r="L414" s="205"/>
      <c r="M414" s="206"/>
      <c r="N414" s="207"/>
      <c r="O414" s="207"/>
      <c r="P414" s="207"/>
      <c r="Q414" s="207"/>
      <c r="R414" s="207"/>
      <c r="S414" s="207"/>
      <c r="T414" s="208"/>
      <c r="AT414" s="209" t="s">
        <v>184</v>
      </c>
      <c r="AU414" s="209" t="s">
        <v>82</v>
      </c>
      <c r="AV414" s="13" t="s">
        <v>80</v>
      </c>
      <c r="AW414" s="13" t="s">
        <v>35</v>
      </c>
      <c r="AX414" s="13" t="s">
        <v>73</v>
      </c>
      <c r="AY414" s="209" t="s">
        <v>171</v>
      </c>
    </row>
    <row r="415" spans="1:65" s="14" customFormat="1" ht="11.25">
      <c r="B415" s="210"/>
      <c r="C415" s="211"/>
      <c r="D415" s="193" t="s">
        <v>184</v>
      </c>
      <c r="E415" s="212" t="s">
        <v>19</v>
      </c>
      <c r="F415" s="213" t="s">
        <v>1185</v>
      </c>
      <c r="G415" s="211"/>
      <c r="H415" s="214">
        <v>5.44</v>
      </c>
      <c r="I415" s="215"/>
      <c r="J415" s="211"/>
      <c r="K415" s="211"/>
      <c r="L415" s="216"/>
      <c r="M415" s="217"/>
      <c r="N415" s="218"/>
      <c r="O415" s="218"/>
      <c r="P415" s="218"/>
      <c r="Q415" s="218"/>
      <c r="R415" s="218"/>
      <c r="S415" s="218"/>
      <c r="T415" s="219"/>
      <c r="AT415" s="220" t="s">
        <v>184</v>
      </c>
      <c r="AU415" s="220" t="s">
        <v>82</v>
      </c>
      <c r="AV415" s="14" t="s">
        <v>82</v>
      </c>
      <c r="AW415" s="14" t="s">
        <v>35</v>
      </c>
      <c r="AX415" s="14" t="s">
        <v>73</v>
      </c>
      <c r="AY415" s="220" t="s">
        <v>171</v>
      </c>
    </row>
    <row r="416" spans="1:65" s="14" customFormat="1" ht="11.25">
      <c r="B416" s="210"/>
      <c r="C416" s="211"/>
      <c r="D416" s="193" t="s">
        <v>184</v>
      </c>
      <c r="E416" s="212" t="s">
        <v>19</v>
      </c>
      <c r="F416" s="213" t="s">
        <v>1186</v>
      </c>
      <c r="G416" s="211"/>
      <c r="H416" s="214">
        <v>5.6150000000000002</v>
      </c>
      <c r="I416" s="215"/>
      <c r="J416" s="211"/>
      <c r="K416" s="211"/>
      <c r="L416" s="216"/>
      <c r="M416" s="217"/>
      <c r="N416" s="218"/>
      <c r="O416" s="218"/>
      <c r="P416" s="218"/>
      <c r="Q416" s="218"/>
      <c r="R416" s="218"/>
      <c r="S416" s="218"/>
      <c r="T416" s="219"/>
      <c r="AT416" s="220" t="s">
        <v>184</v>
      </c>
      <c r="AU416" s="220" t="s">
        <v>82</v>
      </c>
      <c r="AV416" s="14" t="s">
        <v>82</v>
      </c>
      <c r="AW416" s="14" t="s">
        <v>35</v>
      </c>
      <c r="AX416" s="14" t="s">
        <v>73</v>
      </c>
      <c r="AY416" s="220" t="s">
        <v>171</v>
      </c>
    </row>
    <row r="417" spans="1:65" s="16" customFormat="1" ht="11.25">
      <c r="B417" s="242"/>
      <c r="C417" s="243"/>
      <c r="D417" s="193" t="s">
        <v>184</v>
      </c>
      <c r="E417" s="244" t="s">
        <v>19</v>
      </c>
      <c r="F417" s="245" t="s">
        <v>583</v>
      </c>
      <c r="G417" s="243"/>
      <c r="H417" s="246">
        <v>11.055</v>
      </c>
      <c r="I417" s="247"/>
      <c r="J417" s="243"/>
      <c r="K417" s="243"/>
      <c r="L417" s="248"/>
      <c r="M417" s="249"/>
      <c r="N417" s="250"/>
      <c r="O417" s="250"/>
      <c r="P417" s="250"/>
      <c r="Q417" s="250"/>
      <c r="R417" s="250"/>
      <c r="S417" s="250"/>
      <c r="T417" s="251"/>
      <c r="AT417" s="252" t="s">
        <v>184</v>
      </c>
      <c r="AU417" s="252" t="s">
        <v>82</v>
      </c>
      <c r="AV417" s="16" t="s">
        <v>197</v>
      </c>
      <c r="AW417" s="16" t="s">
        <v>35</v>
      </c>
      <c r="AX417" s="16" t="s">
        <v>73</v>
      </c>
      <c r="AY417" s="252" t="s">
        <v>171</v>
      </c>
    </row>
    <row r="418" spans="1:65" s="13" customFormat="1" ht="11.25">
      <c r="B418" s="200"/>
      <c r="C418" s="201"/>
      <c r="D418" s="193" t="s">
        <v>184</v>
      </c>
      <c r="E418" s="202" t="s">
        <v>19</v>
      </c>
      <c r="F418" s="203" t="s">
        <v>187</v>
      </c>
      <c r="G418" s="201"/>
      <c r="H418" s="202" t="s">
        <v>19</v>
      </c>
      <c r="I418" s="204"/>
      <c r="J418" s="201"/>
      <c r="K418" s="201"/>
      <c r="L418" s="205"/>
      <c r="M418" s="206"/>
      <c r="N418" s="207"/>
      <c r="O418" s="207"/>
      <c r="P418" s="207"/>
      <c r="Q418" s="207"/>
      <c r="R418" s="207"/>
      <c r="S418" s="207"/>
      <c r="T418" s="208"/>
      <c r="AT418" s="209" t="s">
        <v>184</v>
      </c>
      <c r="AU418" s="209" t="s">
        <v>82</v>
      </c>
      <c r="AV418" s="13" t="s">
        <v>80</v>
      </c>
      <c r="AW418" s="13" t="s">
        <v>35</v>
      </c>
      <c r="AX418" s="13" t="s">
        <v>73</v>
      </c>
      <c r="AY418" s="209" t="s">
        <v>171</v>
      </c>
    </row>
    <row r="419" spans="1:65" s="14" customFormat="1" ht="11.25">
      <c r="B419" s="210"/>
      <c r="C419" s="211"/>
      <c r="D419" s="193" t="s">
        <v>184</v>
      </c>
      <c r="E419" s="212" t="s">
        <v>19</v>
      </c>
      <c r="F419" s="213" t="s">
        <v>1187</v>
      </c>
      <c r="G419" s="211"/>
      <c r="H419" s="214">
        <v>3</v>
      </c>
      <c r="I419" s="215"/>
      <c r="J419" s="211"/>
      <c r="K419" s="211"/>
      <c r="L419" s="216"/>
      <c r="M419" s="217"/>
      <c r="N419" s="218"/>
      <c r="O419" s="218"/>
      <c r="P419" s="218"/>
      <c r="Q419" s="218"/>
      <c r="R419" s="218"/>
      <c r="S419" s="218"/>
      <c r="T419" s="219"/>
      <c r="AT419" s="220" t="s">
        <v>184</v>
      </c>
      <c r="AU419" s="220" t="s">
        <v>82</v>
      </c>
      <c r="AV419" s="14" t="s">
        <v>82</v>
      </c>
      <c r="AW419" s="14" t="s">
        <v>35</v>
      </c>
      <c r="AX419" s="14" t="s">
        <v>73</v>
      </c>
      <c r="AY419" s="220" t="s">
        <v>171</v>
      </c>
    </row>
    <row r="420" spans="1:65" s="14" customFormat="1" ht="11.25">
      <c r="B420" s="210"/>
      <c r="C420" s="211"/>
      <c r="D420" s="193" t="s">
        <v>184</v>
      </c>
      <c r="E420" s="212" t="s">
        <v>19</v>
      </c>
      <c r="F420" s="213" t="s">
        <v>1188</v>
      </c>
      <c r="G420" s="211"/>
      <c r="H420" s="214">
        <v>5.6520000000000001</v>
      </c>
      <c r="I420" s="215"/>
      <c r="J420" s="211"/>
      <c r="K420" s="211"/>
      <c r="L420" s="216"/>
      <c r="M420" s="217"/>
      <c r="N420" s="218"/>
      <c r="O420" s="218"/>
      <c r="P420" s="218"/>
      <c r="Q420" s="218"/>
      <c r="R420" s="218"/>
      <c r="S420" s="218"/>
      <c r="T420" s="219"/>
      <c r="AT420" s="220" t="s">
        <v>184</v>
      </c>
      <c r="AU420" s="220" t="s">
        <v>82</v>
      </c>
      <c r="AV420" s="14" t="s">
        <v>82</v>
      </c>
      <c r="AW420" s="14" t="s">
        <v>35</v>
      </c>
      <c r="AX420" s="14" t="s">
        <v>73</v>
      </c>
      <c r="AY420" s="220" t="s">
        <v>171</v>
      </c>
    </row>
    <row r="421" spans="1:65" s="16" customFormat="1" ht="11.25">
      <c r="B421" s="242"/>
      <c r="C421" s="243"/>
      <c r="D421" s="193" t="s">
        <v>184</v>
      </c>
      <c r="E421" s="244" t="s">
        <v>19</v>
      </c>
      <c r="F421" s="245" t="s">
        <v>583</v>
      </c>
      <c r="G421" s="243"/>
      <c r="H421" s="246">
        <v>8.652000000000001</v>
      </c>
      <c r="I421" s="247"/>
      <c r="J421" s="243"/>
      <c r="K421" s="243"/>
      <c r="L421" s="248"/>
      <c r="M421" s="249"/>
      <c r="N421" s="250"/>
      <c r="O421" s="250"/>
      <c r="P421" s="250"/>
      <c r="Q421" s="250"/>
      <c r="R421" s="250"/>
      <c r="S421" s="250"/>
      <c r="T421" s="251"/>
      <c r="AT421" s="252" t="s">
        <v>184</v>
      </c>
      <c r="AU421" s="252" t="s">
        <v>82</v>
      </c>
      <c r="AV421" s="16" t="s">
        <v>197</v>
      </c>
      <c r="AW421" s="16" t="s">
        <v>35</v>
      </c>
      <c r="AX421" s="16" t="s">
        <v>73</v>
      </c>
      <c r="AY421" s="252" t="s">
        <v>171</v>
      </c>
    </row>
    <row r="422" spans="1:65" s="15" customFormat="1" ht="11.25">
      <c r="B422" s="221"/>
      <c r="C422" s="222"/>
      <c r="D422" s="193" t="s">
        <v>184</v>
      </c>
      <c r="E422" s="223" t="s">
        <v>19</v>
      </c>
      <c r="F422" s="224" t="s">
        <v>189</v>
      </c>
      <c r="G422" s="222"/>
      <c r="H422" s="225">
        <v>19.707000000000001</v>
      </c>
      <c r="I422" s="226"/>
      <c r="J422" s="222"/>
      <c r="K422" s="222"/>
      <c r="L422" s="227"/>
      <c r="M422" s="228"/>
      <c r="N422" s="229"/>
      <c r="O422" s="229"/>
      <c r="P422" s="229"/>
      <c r="Q422" s="229"/>
      <c r="R422" s="229"/>
      <c r="S422" s="229"/>
      <c r="T422" s="230"/>
      <c r="AT422" s="231" t="s">
        <v>184</v>
      </c>
      <c r="AU422" s="231" t="s">
        <v>82</v>
      </c>
      <c r="AV422" s="15" t="s">
        <v>178</v>
      </c>
      <c r="AW422" s="15" t="s">
        <v>35</v>
      </c>
      <c r="AX422" s="15" t="s">
        <v>80</v>
      </c>
      <c r="AY422" s="231" t="s">
        <v>171</v>
      </c>
    </row>
    <row r="423" spans="1:65" s="2" customFormat="1" ht="24.2" customHeight="1">
      <c r="A423" s="36"/>
      <c r="B423" s="37"/>
      <c r="C423" s="180" t="s">
        <v>551</v>
      </c>
      <c r="D423" s="180" t="s">
        <v>173</v>
      </c>
      <c r="E423" s="181" t="s">
        <v>567</v>
      </c>
      <c r="F423" s="182" t="s">
        <v>568</v>
      </c>
      <c r="G423" s="183" t="s">
        <v>220</v>
      </c>
      <c r="H423" s="184">
        <v>0.96599999999999997</v>
      </c>
      <c r="I423" s="185"/>
      <c r="J423" s="186">
        <f>ROUND(I423*H423,2)</f>
        <v>0</v>
      </c>
      <c r="K423" s="182" t="s">
        <v>177</v>
      </c>
      <c r="L423" s="41"/>
      <c r="M423" s="187" t="s">
        <v>19</v>
      </c>
      <c r="N423" s="188" t="s">
        <v>44</v>
      </c>
      <c r="O423" s="66"/>
      <c r="P423" s="189">
        <f>O423*H423</f>
        <v>0</v>
      </c>
      <c r="Q423" s="189">
        <v>2.3456999999999999</v>
      </c>
      <c r="R423" s="189">
        <f>Q423*H423</f>
        <v>2.2659461999999997</v>
      </c>
      <c r="S423" s="189">
        <v>0</v>
      </c>
      <c r="T423" s="190">
        <f>S423*H423</f>
        <v>0</v>
      </c>
      <c r="U423" s="36"/>
      <c r="V423" s="36"/>
      <c r="W423" s="36"/>
      <c r="X423" s="36"/>
      <c r="Y423" s="36"/>
      <c r="Z423" s="36"/>
      <c r="AA423" s="36"/>
      <c r="AB423" s="36"/>
      <c r="AC423" s="36"/>
      <c r="AD423" s="36"/>
      <c r="AE423" s="36"/>
      <c r="AR423" s="191" t="s">
        <v>178</v>
      </c>
      <c r="AT423" s="191" t="s">
        <v>173</v>
      </c>
      <c r="AU423" s="191" t="s">
        <v>82</v>
      </c>
      <c r="AY423" s="19" t="s">
        <v>171</v>
      </c>
      <c r="BE423" s="192">
        <f>IF(N423="základní",J423,0)</f>
        <v>0</v>
      </c>
      <c r="BF423" s="192">
        <f>IF(N423="snížená",J423,0)</f>
        <v>0</v>
      </c>
      <c r="BG423" s="192">
        <f>IF(N423="zákl. přenesená",J423,0)</f>
        <v>0</v>
      </c>
      <c r="BH423" s="192">
        <f>IF(N423="sníž. přenesená",J423,0)</f>
        <v>0</v>
      </c>
      <c r="BI423" s="192">
        <f>IF(N423="nulová",J423,0)</f>
        <v>0</v>
      </c>
      <c r="BJ423" s="19" t="s">
        <v>80</v>
      </c>
      <c r="BK423" s="192">
        <f>ROUND(I423*H423,2)</f>
        <v>0</v>
      </c>
      <c r="BL423" s="19" t="s">
        <v>178</v>
      </c>
      <c r="BM423" s="191" t="s">
        <v>1189</v>
      </c>
    </row>
    <row r="424" spans="1:65" s="2" customFormat="1" ht="19.5">
      <c r="A424" s="36"/>
      <c r="B424" s="37"/>
      <c r="C424" s="38"/>
      <c r="D424" s="193" t="s">
        <v>180</v>
      </c>
      <c r="E424" s="38"/>
      <c r="F424" s="194" t="s">
        <v>570</v>
      </c>
      <c r="G424" s="38"/>
      <c r="H424" s="38"/>
      <c r="I424" s="195"/>
      <c r="J424" s="38"/>
      <c r="K424" s="38"/>
      <c r="L424" s="41"/>
      <c r="M424" s="196"/>
      <c r="N424" s="197"/>
      <c r="O424" s="66"/>
      <c r="P424" s="66"/>
      <c r="Q424" s="66"/>
      <c r="R424" s="66"/>
      <c r="S424" s="66"/>
      <c r="T424" s="67"/>
      <c r="U424" s="36"/>
      <c r="V424" s="36"/>
      <c r="W424" s="36"/>
      <c r="X424" s="36"/>
      <c r="Y424" s="36"/>
      <c r="Z424" s="36"/>
      <c r="AA424" s="36"/>
      <c r="AB424" s="36"/>
      <c r="AC424" s="36"/>
      <c r="AD424" s="36"/>
      <c r="AE424" s="36"/>
      <c r="AT424" s="19" t="s">
        <v>180</v>
      </c>
      <c r="AU424" s="19" t="s">
        <v>82</v>
      </c>
    </row>
    <row r="425" spans="1:65" s="2" customFormat="1" ht="11.25">
      <c r="A425" s="36"/>
      <c r="B425" s="37"/>
      <c r="C425" s="38"/>
      <c r="D425" s="198" t="s">
        <v>182</v>
      </c>
      <c r="E425" s="38"/>
      <c r="F425" s="199" t="s">
        <v>571</v>
      </c>
      <c r="G425" s="38"/>
      <c r="H425" s="38"/>
      <c r="I425" s="195"/>
      <c r="J425" s="38"/>
      <c r="K425" s="38"/>
      <c r="L425" s="41"/>
      <c r="M425" s="196"/>
      <c r="N425" s="197"/>
      <c r="O425" s="66"/>
      <c r="P425" s="66"/>
      <c r="Q425" s="66"/>
      <c r="R425" s="66"/>
      <c r="S425" s="66"/>
      <c r="T425" s="67"/>
      <c r="U425" s="36"/>
      <c r="V425" s="36"/>
      <c r="W425" s="36"/>
      <c r="X425" s="36"/>
      <c r="Y425" s="36"/>
      <c r="Z425" s="36"/>
      <c r="AA425" s="36"/>
      <c r="AB425" s="36"/>
      <c r="AC425" s="36"/>
      <c r="AD425" s="36"/>
      <c r="AE425" s="36"/>
      <c r="AT425" s="19" t="s">
        <v>182</v>
      </c>
      <c r="AU425" s="19" t="s">
        <v>82</v>
      </c>
    </row>
    <row r="426" spans="1:65" s="13" customFormat="1" ht="11.25">
      <c r="B426" s="200"/>
      <c r="C426" s="201"/>
      <c r="D426" s="193" t="s">
        <v>184</v>
      </c>
      <c r="E426" s="202" t="s">
        <v>19</v>
      </c>
      <c r="F426" s="203" t="s">
        <v>572</v>
      </c>
      <c r="G426" s="201"/>
      <c r="H426" s="202" t="s">
        <v>19</v>
      </c>
      <c r="I426" s="204"/>
      <c r="J426" s="201"/>
      <c r="K426" s="201"/>
      <c r="L426" s="205"/>
      <c r="M426" s="206"/>
      <c r="N426" s="207"/>
      <c r="O426" s="207"/>
      <c r="P426" s="207"/>
      <c r="Q426" s="207"/>
      <c r="R426" s="207"/>
      <c r="S426" s="207"/>
      <c r="T426" s="208"/>
      <c r="AT426" s="209" t="s">
        <v>184</v>
      </c>
      <c r="AU426" s="209" t="s">
        <v>82</v>
      </c>
      <c r="AV426" s="13" t="s">
        <v>80</v>
      </c>
      <c r="AW426" s="13" t="s">
        <v>35</v>
      </c>
      <c r="AX426" s="13" t="s">
        <v>73</v>
      </c>
      <c r="AY426" s="209" t="s">
        <v>171</v>
      </c>
    </row>
    <row r="427" spans="1:65" s="13" customFormat="1" ht="11.25">
      <c r="B427" s="200"/>
      <c r="C427" s="201"/>
      <c r="D427" s="193" t="s">
        <v>184</v>
      </c>
      <c r="E427" s="202" t="s">
        <v>19</v>
      </c>
      <c r="F427" s="203" t="s">
        <v>573</v>
      </c>
      <c r="G427" s="201"/>
      <c r="H427" s="202" t="s">
        <v>19</v>
      </c>
      <c r="I427" s="204"/>
      <c r="J427" s="201"/>
      <c r="K427" s="201"/>
      <c r="L427" s="205"/>
      <c r="M427" s="206"/>
      <c r="N427" s="207"/>
      <c r="O427" s="207"/>
      <c r="P427" s="207"/>
      <c r="Q427" s="207"/>
      <c r="R427" s="207"/>
      <c r="S427" s="207"/>
      <c r="T427" s="208"/>
      <c r="AT427" s="209" t="s">
        <v>184</v>
      </c>
      <c r="AU427" s="209" t="s">
        <v>82</v>
      </c>
      <c r="AV427" s="13" t="s">
        <v>80</v>
      </c>
      <c r="AW427" s="13" t="s">
        <v>35</v>
      </c>
      <c r="AX427" s="13" t="s">
        <v>73</v>
      </c>
      <c r="AY427" s="209" t="s">
        <v>171</v>
      </c>
    </row>
    <row r="428" spans="1:65" s="14" customFormat="1" ht="11.25">
      <c r="B428" s="210"/>
      <c r="C428" s="211"/>
      <c r="D428" s="193" t="s">
        <v>184</v>
      </c>
      <c r="E428" s="212" t="s">
        <v>19</v>
      </c>
      <c r="F428" s="213" t="s">
        <v>1190</v>
      </c>
      <c r="G428" s="211"/>
      <c r="H428" s="214">
        <v>0.30599999999999999</v>
      </c>
      <c r="I428" s="215"/>
      <c r="J428" s="211"/>
      <c r="K428" s="211"/>
      <c r="L428" s="216"/>
      <c r="M428" s="217"/>
      <c r="N428" s="218"/>
      <c r="O428" s="218"/>
      <c r="P428" s="218"/>
      <c r="Q428" s="218"/>
      <c r="R428" s="218"/>
      <c r="S428" s="218"/>
      <c r="T428" s="219"/>
      <c r="AT428" s="220" t="s">
        <v>184</v>
      </c>
      <c r="AU428" s="220" t="s">
        <v>82</v>
      </c>
      <c r="AV428" s="14" t="s">
        <v>82</v>
      </c>
      <c r="AW428" s="14" t="s">
        <v>35</v>
      </c>
      <c r="AX428" s="14" t="s">
        <v>73</v>
      </c>
      <c r="AY428" s="220" t="s">
        <v>171</v>
      </c>
    </row>
    <row r="429" spans="1:65" s="13" customFormat="1" ht="11.25">
      <c r="B429" s="200"/>
      <c r="C429" s="201"/>
      <c r="D429" s="193" t="s">
        <v>184</v>
      </c>
      <c r="E429" s="202" t="s">
        <v>19</v>
      </c>
      <c r="F429" s="203" t="s">
        <v>575</v>
      </c>
      <c r="G429" s="201"/>
      <c r="H429" s="202" t="s">
        <v>19</v>
      </c>
      <c r="I429" s="204"/>
      <c r="J429" s="201"/>
      <c r="K429" s="201"/>
      <c r="L429" s="205"/>
      <c r="M429" s="206"/>
      <c r="N429" s="207"/>
      <c r="O429" s="207"/>
      <c r="P429" s="207"/>
      <c r="Q429" s="207"/>
      <c r="R429" s="207"/>
      <c r="S429" s="207"/>
      <c r="T429" s="208"/>
      <c r="AT429" s="209" t="s">
        <v>184</v>
      </c>
      <c r="AU429" s="209" t="s">
        <v>82</v>
      </c>
      <c r="AV429" s="13" t="s">
        <v>80</v>
      </c>
      <c r="AW429" s="13" t="s">
        <v>35</v>
      </c>
      <c r="AX429" s="13" t="s">
        <v>73</v>
      </c>
      <c r="AY429" s="209" t="s">
        <v>171</v>
      </c>
    </row>
    <row r="430" spans="1:65" s="14" customFormat="1" ht="11.25">
      <c r="B430" s="210"/>
      <c r="C430" s="211"/>
      <c r="D430" s="193" t="s">
        <v>184</v>
      </c>
      <c r="E430" s="212" t="s">
        <v>19</v>
      </c>
      <c r="F430" s="213" t="s">
        <v>1191</v>
      </c>
      <c r="G430" s="211"/>
      <c r="H430" s="214">
        <v>0.66</v>
      </c>
      <c r="I430" s="215"/>
      <c r="J430" s="211"/>
      <c r="K430" s="211"/>
      <c r="L430" s="216"/>
      <c r="M430" s="217"/>
      <c r="N430" s="218"/>
      <c r="O430" s="218"/>
      <c r="P430" s="218"/>
      <c r="Q430" s="218"/>
      <c r="R430" s="218"/>
      <c r="S430" s="218"/>
      <c r="T430" s="219"/>
      <c r="AT430" s="220" t="s">
        <v>184</v>
      </c>
      <c r="AU430" s="220" t="s">
        <v>82</v>
      </c>
      <c r="AV430" s="14" t="s">
        <v>82</v>
      </c>
      <c r="AW430" s="14" t="s">
        <v>35</v>
      </c>
      <c r="AX430" s="14" t="s">
        <v>73</v>
      </c>
      <c r="AY430" s="220" t="s">
        <v>171</v>
      </c>
    </row>
    <row r="431" spans="1:65" s="15" customFormat="1" ht="11.25">
      <c r="B431" s="221"/>
      <c r="C431" s="222"/>
      <c r="D431" s="193" t="s">
        <v>184</v>
      </c>
      <c r="E431" s="223" t="s">
        <v>19</v>
      </c>
      <c r="F431" s="224" t="s">
        <v>189</v>
      </c>
      <c r="G431" s="222"/>
      <c r="H431" s="225">
        <v>0.96599999999999997</v>
      </c>
      <c r="I431" s="226"/>
      <c r="J431" s="222"/>
      <c r="K431" s="222"/>
      <c r="L431" s="227"/>
      <c r="M431" s="228"/>
      <c r="N431" s="229"/>
      <c r="O431" s="229"/>
      <c r="P431" s="229"/>
      <c r="Q431" s="229"/>
      <c r="R431" s="229"/>
      <c r="S431" s="229"/>
      <c r="T431" s="230"/>
      <c r="AT431" s="231" t="s">
        <v>184</v>
      </c>
      <c r="AU431" s="231" t="s">
        <v>82</v>
      </c>
      <c r="AV431" s="15" t="s">
        <v>178</v>
      </c>
      <c r="AW431" s="15" t="s">
        <v>35</v>
      </c>
      <c r="AX431" s="15" t="s">
        <v>80</v>
      </c>
      <c r="AY431" s="231" t="s">
        <v>171</v>
      </c>
    </row>
    <row r="432" spans="1:65" s="2" customFormat="1" ht="33" customHeight="1">
      <c r="A432" s="36"/>
      <c r="B432" s="37"/>
      <c r="C432" s="180" t="s">
        <v>566</v>
      </c>
      <c r="D432" s="180" t="s">
        <v>173</v>
      </c>
      <c r="E432" s="181" t="s">
        <v>578</v>
      </c>
      <c r="F432" s="182" t="s">
        <v>579</v>
      </c>
      <c r="G432" s="183" t="s">
        <v>176</v>
      </c>
      <c r="H432" s="184">
        <v>8.6519999999999992</v>
      </c>
      <c r="I432" s="185"/>
      <c r="J432" s="186">
        <f>ROUND(I432*H432,2)</f>
        <v>0</v>
      </c>
      <c r="K432" s="182" t="s">
        <v>177</v>
      </c>
      <c r="L432" s="41"/>
      <c r="M432" s="187" t="s">
        <v>19</v>
      </c>
      <c r="N432" s="188" t="s">
        <v>44</v>
      </c>
      <c r="O432" s="66"/>
      <c r="P432" s="189">
        <f>O432*H432</f>
        <v>0</v>
      </c>
      <c r="Q432" s="189">
        <v>1.0311999999999999</v>
      </c>
      <c r="R432" s="189">
        <f>Q432*H432</f>
        <v>8.9219423999999989</v>
      </c>
      <c r="S432" s="189">
        <v>0</v>
      </c>
      <c r="T432" s="190">
        <f>S432*H432</f>
        <v>0</v>
      </c>
      <c r="U432" s="36"/>
      <c r="V432" s="36"/>
      <c r="W432" s="36"/>
      <c r="X432" s="36"/>
      <c r="Y432" s="36"/>
      <c r="Z432" s="36"/>
      <c r="AA432" s="36"/>
      <c r="AB432" s="36"/>
      <c r="AC432" s="36"/>
      <c r="AD432" s="36"/>
      <c r="AE432" s="36"/>
      <c r="AR432" s="191" t="s">
        <v>178</v>
      </c>
      <c r="AT432" s="191" t="s">
        <v>173</v>
      </c>
      <c r="AU432" s="191" t="s">
        <v>82</v>
      </c>
      <c r="AY432" s="19" t="s">
        <v>171</v>
      </c>
      <c r="BE432" s="192">
        <f>IF(N432="základní",J432,0)</f>
        <v>0</v>
      </c>
      <c r="BF432" s="192">
        <f>IF(N432="snížená",J432,0)</f>
        <v>0</v>
      </c>
      <c r="BG432" s="192">
        <f>IF(N432="zákl. přenesená",J432,0)</f>
        <v>0</v>
      </c>
      <c r="BH432" s="192">
        <f>IF(N432="sníž. přenesená",J432,0)</f>
        <v>0</v>
      </c>
      <c r="BI432" s="192">
        <f>IF(N432="nulová",J432,0)</f>
        <v>0</v>
      </c>
      <c r="BJ432" s="19" t="s">
        <v>80</v>
      </c>
      <c r="BK432" s="192">
        <f>ROUND(I432*H432,2)</f>
        <v>0</v>
      </c>
      <c r="BL432" s="19" t="s">
        <v>178</v>
      </c>
      <c r="BM432" s="191" t="s">
        <v>1192</v>
      </c>
    </row>
    <row r="433" spans="1:65" s="2" customFormat="1" ht="29.25">
      <c r="A433" s="36"/>
      <c r="B433" s="37"/>
      <c r="C433" s="38"/>
      <c r="D433" s="193" t="s">
        <v>180</v>
      </c>
      <c r="E433" s="38"/>
      <c r="F433" s="194" t="s">
        <v>581</v>
      </c>
      <c r="G433" s="38"/>
      <c r="H433" s="38"/>
      <c r="I433" s="195"/>
      <c r="J433" s="38"/>
      <c r="K433" s="38"/>
      <c r="L433" s="41"/>
      <c r="M433" s="196"/>
      <c r="N433" s="197"/>
      <c r="O433" s="66"/>
      <c r="P433" s="66"/>
      <c r="Q433" s="66"/>
      <c r="R433" s="66"/>
      <c r="S433" s="66"/>
      <c r="T433" s="67"/>
      <c r="U433" s="36"/>
      <c r="V433" s="36"/>
      <c r="W433" s="36"/>
      <c r="X433" s="36"/>
      <c r="Y433" s="36"/>
      <c r="Z433" s="36"/>
      <c r="AA433" s="36"/>
      <c r="AB433" s="36"/>
      <c r="AC433" s="36"/>
      <c r="AD433" s="36"/>
      <c r="AE433" s="36"/>
      <c r="AT433" s="19" t="s">
        <v>180</v>
      </c>
      <c r="AU433" s="19" t="s">
        <v>82</v>
      </c>
    </row>
    <row r="434" spans="1:65" s="2" customFormat="1" ht="11.25">
      <c r="A434" s="36"/>
      <c r="B434" s="37"/>
      <c r="C434" s="38"/>
      <c r="D434" s="198" t="s">
        <v>182</v>
      </c>
      <c r="E434" s="38"/>
      <c r="F434" s="199" t="s">
        <v>582</v>
      </c>
      <c r="G434" s="38"/>
      <c r="H434" s="38"/>
      <c r="I434" s="195"/>
      <c r="J434" s="38"/>
      <c r="K434" s="38"/>
      <c r="L434" s="41"/>
      <c r="M434" s="196"/>
      <c r="N434" s="197"/>
      <c r="O434" s="66"/>
      <c r="P434" s="66"/>
      <c r="Q434" s="66"/>
      <c r="R434" s="66"/>
      <c r="S434" s="66"/>
      <c r="T434" s="67"/>
      <c r="U434" s="36"/>
      <c r="V434" s="36"/>
      <c r="W434" s="36"/>
      <c r="X434" s="36"/>
      <c r="Y434" s="36"/>
      <c r="Z434" s="36"/>
      <c r="AA434" s="36"/>
      <c r="AB434" s="36"/>
      <c r="AC434" s="36"/>
      <c r="AD434" s="36"/>
      <c r="AE434" s="36"/>
      <c r="AT434" s="19" t="s">
        <v>182</v>
      </c>
      <c r="AU434" s="19" t="s">
        <v>82</v>
      </c>
    </row>
    <row r="435" spans="1:65" s="13" customFormat="1" ht="11.25">
      <c r="B435" s="200"/>
      <c r="C435" s="201"/>
      <c r="D435" s="193" t="s">
        <v>184</v>
      </c>
      <c r="E435" s="202" t="s">
        <v>19</v>
      </c>
      <c r="F435" s="203" t="s">
        <v>187</v>
      </c>
      <c r="G435" s="201"/>
      <c r="H435" s="202" t="s">
        <v>19</v>
      </c>
      <c r="I435" s="204"/>
      <c r="J435" s="201"/>
      <c r="K435" s="201"/>
      <c r="L435" s="205"/>
      <c r="M435" s="206"/>
      <c r="N435" s="207"/>
      <c r="O435" s="207"/>
      <c r="P435" s="207"/>
      <c r="Q435" s="207"/>
      <c r="R435" s="207"/>
      <c r="S435" s="207"/>
      <c r="T435" s="208"/>
      <c r="AT435" s="209" t="s">
        <v>184</v>
      </c>
      <c r="AU435" s="209" t="s">
        <v>82</v>
      </c>
      <c r="AV435" s="13" t="s">
        <v>80</v>
      </c>
      <c r="AW435" s="13" t="s">
        <v>35</v>
      </c>
      <c r="AX435" s="13" t="s">
        <v>73</v>
      </c>
      <c r="AY435" s="209" t="s">
        <v>171</v>
      </c>
    </row>
    <row r="436" spans="1:65" s="14" customFormat="1" ht="11.25">
      <c r="B436" s="210"/>
      <c r="C436" s="211"/>
      <c r="D436" s="193" t="s">
        <v>184</v>
      </c>
      <c r="E436" s="212" t="s">
        <v>19</v>
      </c>
      <c r="F436" s="213" t="s">
        <v>1187</v>
      </c>
      <c r="G436" s="211"/>
      <c r="H436" s="214">
        <v>3</v>
      </c>
      <c r="I436" s="215"/>
      <c r="J436" s="211"/>
      <c r="K436" s="211"/>
      <c r="L436" s="216"/>
      <c r="M436" s="217"/>
      <c r="N436" s="218"/>
      <c r="O436" s="218"/>
      <c r="P436" s="218"/>
      <c r="Q436" s="218"/>
      <c r="R436" s="218"/>
      <c r="S436" s="218"/>
      <c r="T436" s="219"/>
      <c r="AT436" s="220" t="s">
        <v>184</v>
      </c>
      <c r="AU436" s="220" t="s">
        <v>82</v>
      </c>
      <c r="AV436" s="14" t="s">
        <v>82</v>
      </c>
      <c r="AW436" s="14" t="s">
        <v>35</v>
      </c>
      <c r="AX436" s="14" t="s">
        <v>73</v>
      </c>
      <c r="AY436" s="220" t="s">
        <v>171</v>
      </c>
    </row>
    <row r="437" spans="1:65" s="14" customFormat="1" ht="11.25">
      <c r="B437" s="210"/>
      <c r="C437" s="211"/>
      <c r="D437" s="193" t="s">
        <v>184</v>
      </c>
      <c r="E437" s="212" t="s">
        <v>19</v>
      </c>
      <c r="F437" s="213" t="s">
        <v>1188</v>
      </c>
      <c r="G437" s="211"/>
      <c r="H437" s="214">
        <v>5.6520000000000001</v>
      </c>
      <c r="I437" s="215"/>
      <c r="J437" s="211"/>
      <c r="K437" s="211"/>
      <c r="L437" s="216"/>
      <c r="M437" s="217"/>
      <c r="N437" s="218"/>
      <c r="O437" s="218"/>
      <c r="P437" s="218"/>
      <c r="Q437" s="218"/>
      <c r="R437" s="218"/>
      <c r="S437" s="218"/>
      <c r="T437" s="219"/>
      <c r="AT437" s="220" t="s">
        <v>184</v>
      </c>
      <c r="AU437" s="220" t="s">
        <v>82</v>
      </c>
      <c r="AV437" s="14" t="s">
        <v>82</v>
      </c>
      <c r="AW437" s="14" t="s">
        <v>35</v>
      </c>
      <c r="AX437" s="14" t="s">
        <v>73</v>
      </c>
      <c r="AY437" s="220" t="s">
        <v>171</v>
      </c>
    </row>
    <row r="438" spans="1:65" s="16" customFormat="1" ht="11.25">
      <c r="B438" s="242"/>
      <c r="C438" s="243"/>
      <c r="D438" s="193" t="s">
        <v>184</v>
      </c>
      <c r="E438" s="244" t="s">
        <v>19</v>
      </c>
      <c r="F438" s="245" t="s">
        <v>583</v>
      </c>
      <c r="G438" s="243"/>
      <c r="H438" s="246">
        <v>8.652000000000001</v>
      </c>
      <c r="I438" s="247"/>
      <c r="J438" s="243"/>
      <c r="K438" s="243"/>
      <c r="L438" s="248"/>
      <c r="M438" s="249"/>
      <c r="N438" s="250"/>
      <c r="O438" s="250"/>
      <c r="P438" s="250"/>
      <c r="Q438" s="250"/>
      <c r="R438" s="250"/>
      <c r="S438" s="250"/>
      <c r="T438" s="251"/>
      <c r="AT438" s="252" t="s">
        <v>184</v>
      </c>
      <c r="AU438" s="252" t="s">
        <v>82</v>
      </c>
      <c r="AV438" s="16" t="s">
        <v>197</v>
      </c>
      <c r="AW438" s="16" t="s">
        <v>35</v>
      </c>
      <c r="AX438" s="16" t="s">
        <v>73</v>
      </c>
      <c r="AY438" s="252" t="s">
        <v>171</v>
      </c>
    </row>
    <row r="439" spans="1:65" s="15" customFormat="1" ht="11.25">
      <c r="B439" s="221"/>
      <c r="C439" s="222"/>
      <c r="D439" s="193" t="s">
        <v>184</v>
      </c>
      <c r="E439" s="223" t="s">
        <v>19</v>
      </c>
      <c r="F439" s="224" t="s">
        <v>189</v>
      </c>
      <c r="G439" s="222"/>
      <c r="H439" s="225">
        <v>8.652000000000001</v>
      </c>
      <c r="I439" s="226"/>
      <c r="J439" s="222"/>
      <c r="K439" s="222"/>
      <c r="L439" s="227"/>
      <c r="M439" s="228"/>
      <c r="N439" s="229"/>
      <c r="O439" s="229"/>
      <c r="P439" s="229"/>
      <c r="Q439" s="229"/>
      <c r="R439" s="229"/>
      <c r="S439" s="229"/>
      <c r="T439" s="230"/>
      <c r="AT439" s="231" t="s">
        <v>184</v>
      </c>
      <c r="AU439" s="231" t="s">
        <v>82</v>
      </c>
      <c r="AV439" s="15" t="s">
        <v>178</v>
      </c>
      <c r="AW439" s="15" t="s">
        <v>35</v>
      </c>
      <c r="AX439" s="15" t="s">
        <v>80</v>
      </c>
      <c r="AY439" s="231" t="s">
        <v>171</v>
      </c>
    </row>
    <row r="440" spans="1:65" s="2" customFormat="1" ht="33" customHeight="1">
      <c r="A440" s="36"/>
      <c r="B440" s="37"/>
      <c r="C440" s="180" t="s">
        <v>577</v>
      </c>
      <c r="D440" s="180" t="s">
        <v>173</v>
      </c>
      <c r="E440" s="181" t="s">
        <v>1193</v>
      </c>
      <c r="F440" s="182" t="s">
        <v>1194</v>
      </c>
      <c r="G440" s="183" t="s">
        <v>176</v>
      </c>
      <c r="H440" s="184">
        <v>11.055</v>
      </c>
      <c r="I440" s="185"/>
      <c r="J440" s="186">
        <f>ROUND(I440*H440,2)</f>
        <v>0</v>
      </c>
      <c r="K440" s="182" t="s">
        <v>177</v>
      </c>
      <c r="L440" s="41"/>
      <c r="M440" s="187" t="s">
        <v>19</v>
      </c>
      <c r="N440" s="188" t="s">
        <v>44</v>
      </c>
      <c r="O440" s="66"/>
      <c r="P440" s="189">
        <f>O440*H440</f>
        <v>0</v>
      </c>
      <c r="Q440" s="189">
        <v>1.0311999999999999</v>
      </c>
      <c r="R440" s="189">
        <f>Q440*H440</f>
        <v>11.399915999999999</v>
      </c>
      <c r="S440" s="189">
        <v>0</v>
      </c>
      <c r="T440" s="190">
        <f>S440*H440</f>
        <v>0</v>
      </c>
      <c r="U440" s="36"/>
      <c r="V440" s="36"/>
      <c r="W440" s="36"/>
      <c r="X440" s="36"/>
      <c r="Y440" s="36"/>
      <c r="Z440" s="36"/>
      <c r="AA440" s="36"/>
      <c r="AB440" s="36"/>
      <c r="AC440" s="36"/>
      <c r="AD440" s="36"/>
      <c r="AE440" s="36"/>
      <c r="AR440" s="191" t="s">
        <v>178</v>
      </c>
      <c r="AT440" s="191" t="s">
        <v>173</v>
      </c>
      <c r="AU440" s="191" t="s">
        <v>82</v>
      </c>
      <c r="AY440" s="19" t="s">
        <v>171</v>
      </c>
      <c r="BE440" s="192">
        <f>IF(N440="základní",J440,0)</f>
        <v>0</v>
      </c>
      <c r="BF440" s="192">
        <f>IF(N440="snížená",J440,0)</f>
        <v>0</v>
      </c>
      <c r="BG440" s="192">
        <f>IF(N440="zákl. přenesená",J440,0)</f>
        <v>0</v>
      </c>
      <c r="BH440" s="192">
        <f>IF(N440="sníž. přenesená",J440,0)</f>
        <v>0</v>
      </c>
      <c r="BI440" s="192">
        <f>IF(N440="nulová",J440,0)</f>
        <v>0</v>
      </c>
      <c r="BJ440" s="19" t="s">
        <v>80</v>
      </c>
      <c r="BK440" s="192">
        <f>ROUND(I440*H440,2)</f>
        <v>0</v>
      </c>
      <c r="BL440" s="19" t="s">
        <v>178</v>
      </c>
      <c r="BM440" s="191" t="s">
        <v>1195</v>
      </c>
    </row>
    <row r="441" spans="1:65" s="2" customFormat="1" ht="29.25">
      <c r="A441" s="36"/>
      <c r="B441" s="37"/>
      <c r="C441" s="38"/>
      <c r="D441" s="193" t="s">
        <v>180</v>
      </c>
      <c r="E441" s="38"/>
      <c r="F441" s="194" t="s">
        <v>1196</v>
      </c>
      <c r="G441" s="38"/>
      <c r="H441" s="38"/>
      <c r="I441" s="195"/>
      <c r="J441" s="38"/>
      <c r="K441" s="38"/>
      <c r="L441" s="41"/>
      <c r="M441" s="196"/>
      <c r="N441" s="197"/>
      <c r="O441" s="66"/>
      <c r="P441" s="66"/>
      <c r="Q441" s="66"/>
      <c r="R441" s="66"/>
      <c r="S441" s="66"/>
      <c r="T441" s="67"/>
      <c r="U441" s="36"/>
      <c r="V441" s="36"/>
      <c r="W441" s="36"/>
      <c r="X441" s="36"/>
      <c r="Y441" s="36"/>
      <c r="Z441" s="36"/>
      <c r="AA441" s="36"/>
      <c r="AB441" s="36"/>
      <c r="AC441" s="36"/>
      <c r="AD441" s="36"/>
      <c r="AE441" s="36"/>
      <c r="AT441" s="19" t="s">
        <v>180</v>
      </c>
      <c r="AU441" s="19" t="s">
        <v>82</v>
      </c>
    </row>
    <row r="442" spans="1:65" s="2" customFormat="1" ht="11.25">
      <c r="A442" s="36"/>
      <c r="B442" s="37"/>
      <c r="C442" s="38"/>
      <c r="D442" s="198" t="s">
        <v>182</v>
      </c>
      <c r="E442" s="38"/>
      <c r="F442" s="199" t="s">
        <v>1197</v>
      </c>
      <c r="G442" s="38"/>
      <c r="H442" s="38"/>
      <c r="I442" s="195"/>
      <c r="J442" s="38"/>
      <c r="K442" s="38"/>
      <c r="L442" s="41"/>
      <c r="M442" s="196"/>
      <c r="N442" s="197"/>
      <c r="O442" s="66"/>
      <c r="P442" s="66"/>
      <c r="Q442" s="66"/>
      <c r="R442" s="66"/>
      <c r="S442" s="66"/>
      <c r="T442" s="67"/>
      <c r="U442" s="36"/>
      <c r="V442" s="36"/>
      <c r="W442" s="36"/>
      <c r="X442" s="36"/>
      <c r="Y442" s="36"/>
      <c r="Z442" s="36"/>
      <c r="AA442" s="36"/>
      <c r="AB442" s="36"/>
      <c r="AC442" s="36"/>
      <c r="AD442" s="36"/>
      <c r="AE442" s="36"/>
      <c r="AT442" s="19" t="s">
        <v>182</v>
      </c>
      <c r="AU442" s="19" t="s">
        <v>82</v>
      </c>
    </row>
    <row r="443" spans="1:65" s="13" customFormat="1" ht="11.25">
      <c r="B443" s="200"/>
      <c r="C443" s="201"/>
      <c r="D443" s="193" t="s">
        <v>184</v>
      </c>
      <c r="E443" s="202" t="s">
        <v>19</v>
      </c>
      <c r="F443" s="203" t="s">
        <v>558</v>
      </c>
      <c r="G443" s="201"/>
      <c r="H443" s="202" t="s">
        <v>19</v>
      </c>
      <c r="I443" s="204"/>
      <c r="J443" s="201"/>
      <c r="K443" s="201"/>
      <c r="L443" s="205"/>
      <c r="M443" s="206"/>
      <c r="N443" s="207"/>
      <c r="O443" s="207"/>
      <c r="P443" s="207"/>
      <c r="Q443" s="207"/>
      <c r="R443" s="207"/>
      <c r="S443" s="207"/>
      <c r="T443" s="208"/>
      <c r="AT443" s="209" t="s">
        <v>184</v>
      </c>
      <c r="AU443" s="209" t="s">
        <v>82</v>
      </c>
      <c r="AV443" s="13" t="s">
        <v>80</v>
      </c>
      <c r="AW443" s="13" t="s">
        <v>35</v>
      </c>
      <c r="AX443" s="13" t="s">
        <v>73</v>
      </c>
      <c r="AY443" s="209" t="s">
        <v>171</v>
      </c>
    </row>
    <row r="444" spans="1:65" s="14" customFormat="1" ht="11.25">
      <c r="B444" s="210"/>
      <c r="C444" s="211"/>
      <c r="D444" s="193" t="s">
        <v>184</v>
      </c>
      <c r="E444" s="212" t="s">
        <v>19</v>
      </c>
      <c r="F444" s="213" t="s">
        <v>1185</v>
      </c>
      <c r="G444" s="211"/>
      <c r="H444" s="214">
        <v>5.44</v>
      </c>
      <c r="I444" s="215"/>
      <c r="J444" s="211"/>
      <c r="K444" s="211"/>
      <c r="L444" s="216"/>
      <c r="M444" s="217"/>
      <c r="N444" s="218"/>
      <c r="O444" s="218"/>
      <c r="P444" s="218"/>
      <c r="Q444" s="218"/>
      <c r="R444" s="218"/>
      <c r="S444" s="218"/>
      <c r="T444" s="219"/>
      <c r="AT444" s="220" t="s">
        <v>184</v>
      </c>
      <c r="AU444" s="220" t="s">
        <v>82</v>
      </c>
      <c r="AV444" s="14" t="s">
        <v>82</v>
      </c>
      <c r="AW444" s="14" t="s">
        <v>35</v>
      </c>
      <c r="AX444" s="14" t="s">
        <v>73</v>
      </c>
      <c r="AY444" s="220" t="s">
        <v>171</v>
      </c>
    </row>
    <row r="445" spans="1:65" s="14" customFormat="1" ht="11.25">
      <c r="B445" s="210"/>
      <c r="C445" s="211"/>
      <c r="D445" s="193" t="s">
        <v>184</v>
      </c>
      <c r="E445" s="212" t="s">
        <v>19</v>
      </c>
      <c r="F445" s="213" t="s">
        <v>1186</v>
      </c>
      <c r="G445" s="211"/>
      <c r="H445" s="214">
        <v>5.6150000000000002</v>
      </c>
      <c r="I445" s="215"/>
      <c r="J445" s="211"/>
      <c r="K445" s="211"/>
      <c r="L445" s="216"/>
      <c r="M445" s="217"/>
      <c r="N445" s="218"/>
      <c r="O445" s="218"/>
      <c r="P445" s="218"/>
      <c r="Q445" s="218"/>
      <c r="R445" s="218"/>
      <c r="S445" s="218"/>
      <c r="T445" s="219"/>
      <c r="AT445" s="220" t="s">
        <v>184</v>
      </c>
      <c r="AU445" s="220" t="s">
        <v>82</v>
      </c>
      <c r="AV445" s="14" t="s">
        <v>82</v>
      </c>
      <c r="AW445" s="14" t="s">
        <v>35</v>
      </c>
      <c r="AX445" s="14" t="s">
        <v>73</v>
      </c>
      <c r="AY445" s="220" t="s">
        <v>171</v>
      </c>
    </row>
    <row r="446" spans="1:65" s="15" customFormat="1" ht="11.25">
      <c r="B446" s="221"/>
      <c r="C446" s="222"/>
      <c r="D446" s="193" t="s">
        <v>184</v>
      </c>
      <c r="E446" s="223" t="s">
        <v>19</v>
      </c>
      <c r="F446" s="224" t="s">
        <v>189</v>
      </c>
      <c r="G446" s="222"/>
      <c r="H446" s="225">
        <v>11.055</v>
      </c>
      <c r="I446" s="226"/>
      <c r="J446" s="222"/>
      <c r="K446" s="222"/>
      <c r="L446" s="227"/>
      <c r="M446" s="228"/>
      <c r="N446" s="229"/>
      <c r="O446" s="229"/>
      <c r="P446" s="229"/>
      <c r="Q446" s="229"/>
      <c r="R446" s="229"/>
      <c r="S446" s="229"/>
      <c r="T446" s="230"/>
      <c r="AT446" s="231" t="s">
        <v>184</v>
      </c>
      <c r="AU446" s="231" t="s">
        <v>82</v>
      </c>
      <c r="AV446" s="15" t="s">
        <v>178</v>
      </c>
      <c r="AW446" s="15" t="s">
        <v>35</v>
      </c>
      <c r="AX446" s="15" t="s">
        <v>80</v>
      </c>
      <c r="AY446" s="231" t="s">
        <v>171</v>
      </c>
    </row>
    <row r="447" spans="1:65" s="12" customFormat="1" ht="22.9" customHeight="1">
      <c r="B447" s="164"/>
      <c r="C447" s="165"/>
      <c r="D447" s="166" t="s">
        <v>72</v>
      </c>
      <c r="E447" s="178" t="s">
        <v>210</v>
      </c>
      <c r="F447" s="178" t="s">
        <v>584</v>
      </c>
      <c r="G447" s="165"/>
      <c r="H447" s="165"/>
      <c r="I447" s="168"/>
      <c r="J447" s="179">
        <f>BK447</f>
        <v>0</v>
      </c>
      <c r="K447" s="165"/>
      <c r="L447" s="170"/>
      <c r="M447" s="171"/>
      <c r="N447" s="172"/>
      <c r="O447" s="172"/>
      <c r="P447" s="173">
        <f>SUM(P448:P463)</f>
        <v>0</v>
      </c>
      <c r="Q447" s="172"/>
      <c r="R447" s="173">
        <f>SUM(R448:R463)</f>
        <v>115.284836</v>
      </c>
      <c r="S447" s="172"/>
      <c r="T447" s="174">
        <f>SUM(T448:T463)</f>
        <v>0</v>
      </c>
      <c r="AR447" s="175" t="s">
        <v>80</v>
      </c>
      <c r="AT447" s="176" t="s">
        <v>72</v>
      </c>
      <c r="AU447" s="176" t="s">
        <v>80</v>
      </c>
      <c r="AY447" s="175" t="s">
        <v>171</v>
      </c>
      <c r="BK447" s="177">
        <f>SUM(BK448:BK463)</f>
        <v>0</v>
      </c>
    </row>
    <row r="448" spans="1:65" s="2" customFormat="1" ht="24.2" customHeight="1">
      <c r="A448" s="36"/>
      <c r="B448" s="37"/>
      <c r="C448" s="180" t="s">
        <v>585</v>
      </c>
      <c r="D448" s="180" t="s">
        <v>173</v>
      </c>
      <c r="E448" s="181" t="s">
        <v>586</v>
      </c>
      <c r="F448" s="182" t="s">
        <v>587</v>
      </c>
      <c r="G448" s="183" t="s">
        <v>220</v>
      </c>
      <c r="H448" s="184">
        <v>58.698999999999998</v>
      </c>
      <c r="I448" s="185"/>
      <c r="J448" s="186">
        <f>ROUND(I448*H448,2)</f>
        <v>0</v>
      </c>
      <c r="K448" s="182" t="s">
        <v>177</v>
      </c>
      <c r="L448" s="41"/>
      <c r="M448" s="187" t="s">
        <v>19</v>
      </c>
      <c r="N448" s="188" t="s">
        <v>44</v>
      </c>
      <c r="O448" s="66"/>
      <c r="P448" s="189">
        <f>O448*H448</f>
        <v>0</v>
      </c>
      <c r="Q448" s="189">
        <v>1.964</v>
      </c>
      <c r="R448" s="189">
        <f>Q448*H448</f>
        <v>115.284836</v>
      </c>
      <c r="S448" s="189">
        <v>0</v>
      </c>
      <c r="T448" s="190">
        <f>S448*H448</f>
        <v>0</v>
      </c>
      <c r="U448" s="36"/>
      <c r="V448" s="36"/>
      <c r="W448" s="36"/>
      <c r="X448" s="36"/>
      <c r="Y448" s="36"/>
      <c r="Z448" s="36"/>
      <c r="AA448" s="36"/>
      <c r="AB448" s="36"/>
      <c r="AC448" s="36"/>
      <c r="AD448" s="36"/>
      <c r="AE448" s="36"/>
      <c r="AR448" s="191" t="s">
        <v>178</v>
      </c>
      <c r="AT448" s="191" t="s">
        <v>173</v>
      </c>
      <c r="AU448" s="191" t="s">
        <v>82</v>
      </c>
      <c r="AY448" s="19" t="s">
        <v>171</v>
      </c>
      <c r="BE448" s="192">
        <f>IF(N448="základní",J448,0)</f>
        <v>0</v>
      </c>
      <c r="BF448" s="192">
        <f>IF(N448="snížená",J448,0)</f>
        <v>0</v>
      </c>
      <c r="BG448" s="192">
        <f>IF(N448="zákl. přenesená",J448,0)</f>
        <v>0</v>
      </c>
      <c r="BH448" s="192">
        <f>IF(N448="sníž. přenesená",J448,0)</f>
        <v>0</v>
      </c>
      <c r="BI448" s="192">
        <f>IF(N448="nulová",J448,0)</f>
        <v>0</v>
      </c>
      <c r="BJ448" s="19" t="s">
        <v>80</v>
      </c>
      <c r="BK448" s="192">
        <f>ROUND(I448*H448,2)</f>
        <v>0</v>
      </c>
      <c r="BL448" s="19" t="s">
        <v>178</v>
      </c>
      <c r="BM448" s="191" t="s">
        <v>1198</v>
      </c>
    </row>
    <row r="449" spans="1:63" s="2" customFormat="1" ht="19.5">
      <c r="A449" s="36"/>
      <c r="B449" s="37"/>
      <c r="C449" s="38"/>
      <c r="D449" s="193" t="s">
        <v>180</v>
      </c>
      <c r="E449" s="38"/>
      <c r="F449" s="194" t="s">
        <v>589</v>
      </c>
      <c r="G449" s="38"/>
      <c r="H449" s="38"/>
      <c r="I449" s="195"/>
      <c r="J449" s="38"/>
      <c r="K449" s="38"/>
      <c r="L449" s="41"/>
      <c r="M449" s="196"/>
      <c r="N449" s="197"/>
      <c r="O449" s="66"/>
      <c r="P449" s="66"/>
      <c r="Q449" s="66"/>
      <c r="R449" s="66"/>
      <c r="S449" s="66"/>
      <c r="T449" s="67"/>
      <c r="U449" s="36"/>
      <c r="V449" s="36"/>
      <c r="W449" s="36"/>
      <c r="X449" s="36"/>
      <c r="Y449" s="36"/>
      <c r="Z449" s="36"/>
      <c r="AA449" s="36"/>
      <c r="AB449" s="36"/>
      <c r="AC449" s="36"/>
      <c r="AD449" s="36"/>
      <c r="AE449" s="36"/>
      <c r="AT449" s="19" t="s">
        <v>180</v>
      </c>
      <c r="AU449" s="19" t="s">
        <v>82</v>
      </c>
    </row>
    <row r="450" spans="1:63" s="2" customFormat="1" ht="11.25">
      <c r="A450" s="36"/>
      <c r="B450" s="37"/>
      <c r="C450" s="38"/>
      <c r="D450" s="198" t="s">
        <v>182</v>
      </c>
      <c r="E450" s="38"/>
      <c r="F450" s="199" t="s">
        <v>590</v>
      </c>
      <c r="G450" s="38"/>
      <c r="H450" s="38"/>
      <c r="I450" s="195"/>
      <c r="J450" s="38"/>
      <c r="K450" s="38"/>
      <c r="L450" s="41"/>
      <c r="M450" s="196"/>
      <c r="N450" s="197"/>
      <c r="O450" s="66"/>
      <c r="P450" s="66"/>
      <c r="Q450" s="66"/>
      <c r="R450" s="66"/>
      <c r="S450" s="66"/>
      <c r="T450" s="67"/>
      <c r="U450" s="36"/>
      <c r="V450" s="36"/>
      <c r="W450" s="36"/>
      <c r="X450" s="36"/>
      <c r="Y450" s="36"/>
      <c r="Z450" s="36"/>
      <c r="AA450" s="36"/>
      <c r="AB450" s="36"/>
      <c r="AC450" s="36"/>
      <c r="AD450" s="36"/>
      <c r="AE450" s="36"/>
      <c r="AT450" s="19" t="s">
        <v>182</v>
      </c>
      <c r="AU450" s="19" t="s">
        <v>82</v>
      </c>
    </row>
    <row r="451" spans="1:63" s="13" customFormat="1" ht="11.25">
      <c r="B451" s="200"/>
      <c r="C451" s="201"/>
      <c r="D451" s="193" t="s">
        <v>184</v>
      </c>
      <c r="E451" s="202" t="s">
        <v>19</v>
      </c>
      <c r="F451" s="203" t="s">
        <v>591</v>
      </c>
      <c r="G451" s="201"/>
      <c r="H451" s="202" t="s">
        <v>19</v>
      </c>
      <c r="I451" s="204"/>
      <c r="J451" s="201"/>
      <c r="K451" s="201"/>
      <c r="L451" s="205"/>
      <c r="M451" s="206"/>
      <c r="N451" s="207"/>
      <c r="O451" s="207"/>
      <c r="P451" s="207"/>
      <c r="Q451" s="207"/>
      <c r="R451" s="207"/>
      <c r="S451" s="207"/>
      <c r="T451" s="208"/>
      <c r="AT451" s="209" t="s">
        <v>184</v>
      </c>
      <c r="AU451" s="209" t="s">
        <v>82</v>
      </c>
      <c r="AV451" s="13" t="s">
        <v>80</v>
      </c>
      <c r="AW451" s="13" t="s">
        <v>35</v>
      </c>
      <c r="AX451" s="13" t="s">
        <v>73</v>
      </c>
      <c r="AY451" s="209" t="s">
        <v>171</v>
      </c>
    </row>
    <row r="452" spans="1:63" s="14" customFormat="1" ht="11.25">
      <c r="B452" s="210"/>
      <c r="C452" s="211"/>
      <c r="D452" s="193" t="s">
        <v>184</v>
      </c>
      <c r="E452" s="212" t="s">
        <v>19</v>
      </c>
      <c r="F452" s="213" t="s">
        <v>1199</v>
      </c>
      <c r="G452" s="211"/>
      <c r="H452" s="214">
        <v>64.959999999999994</v>
      </c>
      <c r="I452" s="215"/>
      <c r="J452" s="211"/>
      <c r="K452" s="211"/>
      <c r="L452" s="216"/>
      <c r="M452" s="217"/>
      <c r="N452" s="218"/>
      <c r="O452" s="218"/>
      <c r="P452" s="218"/>
      <c r="Q452" s="218"/>
      <c r="R452" s="218"/>
      <c r="S452" s="218"/>
      <c r="T452" s="219"/>
      <c r="AT452" s="220" t="s">
        <v>184</v>
      </c>
      <c r="AU452" s="220" t="s">
        <v>82</v>
      </c>
      <c r="AV452" s="14" t="s">
        <v>82</v>
      </c>
      <c r="AW452" s="14" t="s">
        <v>35</v>
      </c>
      <c r="AX452" s="14" t="s">
        <v>73</v>
      </c>
      <c r="AY452" s="220" t="s">
        <v>171</v>
      </c>
    </row>
    <row r="453" spans="1:63" s="14" customFormat="1" ht="11.25">
      <c r="B453" s="210"/>
      <c r="C453" s="211"/>
      <c r="D453" s="193" t="s">
        <v>184</v>
      </c>
      <c r="E453" s="212" t="s">
        <v>19</v>
      </c>
      <c r="F453" s="213" t="s">
        <v>1200</v>
      </c>
      <c r="G453" s="211"/>
      <c r="H453" s="214">
        <v>4.0810000000000004</v>
      </c>
      <c r="I453" s="215"/>
      <c r="J453" s="211"/>
      <c r="K453" s="211"/>
      <c r="L453" s="216"/>
      <c r="M453" s="217"/>
      <c r="N453" s="218"/>
      <c r="O453" s="218"/>
      <c r="P453" s="218"/>
      <c r="Q453" s="218"/>
      <c r="R453" s="218"/>
      <c r="S453" s="218"/>
      <c r="T453" s="219"/>
      <c r="AT453" s="220" t="s">
        <v>184</v>
      </c>
      <c r="AU453" s="220" t="s">
        <v>82</v>
      </c>
      <c r="AV453" s="14" t="s">
        <v>82</v>
      </c>
      <c r="AW453" s="14" t="s">
        <v>35</v>
      </c>
      <c r="AX453" s="14" t="s">
        <v>73</v>
      </c>
      <c r="AY453" s="220" t="s">
        <v>171</v>
      </c>
    </row>
    <row r="454" spans="1:63" s="13" customFormat="1" ht="11.25">
      <c r="B454" s="200"/>
      <c r="C454" s="201"/>
      <c r="D454" s="193" t="s">
        <v>184</v>
      </c>
      <c r="E454" s="202" t="s">
        <v>19</v>
      </c>
      <c r="F454" s="203" t="s">
        <v>594</v>
      </c>
      <c r="G454" s="201"/>
      <c r="H454" s="202" t="s">
        <v>19</v>
      </c>
      <c r="I454" s="204"/>
      <c r="J454" s="201"/>
      <c r="K454" s="201"/>
      <c r="L454" s="205"/>
      <c r="M454" s="206"/>
      <c r="N454" s="207"/>
      <c r="O454" s="207"/>
      <c r="P454" s="207"/>
      <c r="Q454" s="207"/>
      <c r="R454" s="207"/>
      <c r="S454" s="207"/>
      <c r="T454" s="208"/>
      <c r="AT454" s="209" t="s">
        <v>184</v>
      </c>
      <c r="AU454" s="209" t="s">
        <v>82</v>
      </c>
      <c r="AV454" s="13" t="s">
        <v>80</v>
      </c>
      <c r="AW454" s="13" t="s">
        <v>35</v>
      </c>
      <c r="AX454" s="13" t="s">
        <v>73</v>
      </c>
      <c r="AY454" s="209" t="s">
        <v>171</v>
      </c>
    </row>
    <row r="455" spans="1:63" s="14" customFormat="1" ht="11.25">
      <c r="B455" s="210"/>
      <c r="C455" s="211"/>
      <c r="D455" s="193" t="s">
        <v>184</v>
      </c>
      <c r="E455" s="212" t="s">
        <v>19</v>
      </c>
      <c r="F455" s="213" t="s">
        <v>1201</v>
      </c>
      <c r="G455" s="211"/>
      <c r="H455" s="214">
        <v>-7.8170000000000002</v>
      </c>
      <c r="I455" s="215"/>
      <c r="J455" s="211"/>
      <c r="K455" s="211"/>
      <c r="L455" s="216"/>
      <c r="M455" s="217"/>
      <c r="N455" s="218"/>
      <c r="O455" s="218"/>
      <c r="P455" s="218"/>
      <c r="Q455" s="218"/>
      <c r="R455" s="218"/>
      <c r="S455" s="218"/>
      <c r="T455" s="219"/>
      <c r="AT455" s="220" t="s">
        <v>184</v>
      </c>
      <c r="AU455" s="220" t="s">
        <v>82</v>
      </c>
      <c r="AV455" s="14" t="s">
        <v>82</v>
      </c>
      <c r="AW455" s="14" t="s">
        <v>35</v>
      </c>
      <c r="AX455" s="14" t="s">
        <v>73</v>
      </c>
      <c r="AY455" s="220" t="s">
        <v>171</v>
      </c>
    </row>
    <row r="456" spans="1:63" s="14" customFormat="1" ht="11.25">
      <c r="B456" s="210"/>
      <c r="C456" s="211"/>
      <c r="D456" s="193" t="s">
        <v>184</v>
      </c>
      <c r="E456" s="212" t="s">
        <v>19</v>
      </c>
      <c r="F456" s="213" t="s">
        <v>1202</v>
      </c>
      <c r="G456" s="211"/>
      <c r="H456" s="214">
        <v>-1.8</v>
      </c>
      <c r="I456" s="215"/>
      <c r="J456" s="211"/>
      <c r="K456" s="211"/>
      <c r="L456" s="216"/>
      <c r="M456" s="217"/>
      <c r="N456" s="218"/>
      <c r="O456" s="218"/>
      <c r="P456" s="218"/>
      <c r="Q456" s="218"/>
      <c r="R456" s="218"/>
      <c r="S456" s="218"/>
      <c r="T456" s="219"/>
      <c r="AT456" s="220" t="s">
        <v>184</v>
      </c>
      <c r="AU456" s="220" t="s">
        <v>82</v>
      </c>
      <c r="AV456" s="14" t="s">
        <v>82</v>
      </c>
      <c r="AW456" s="14" t="s">
        <v>35</v>
      </c>
      <c r="AX456" s="14" t="s">
        <v>73</v>
      </c>
      <c r="AY456" s="220" t="s">
        <v>171</v>
      </c>
    </row>
    <row r="457" spans="1:63" s="14" customFormat="1" ht="11.25">
      <c r="B457" s="210"/>
      <c r="C457" s="211"/>
      <c r="D457" s="193" t="s">
        <v>184</v>
      </c>
      <c r="E457" s="212" t="s">
        <v>19</v>
      </c>
      <c r="F457" s="213" t="s">
        <v>1203</v>
      </c>
      <c r="G457" s="211"/>
      <c r="H457" s="214">
        <v>-3.51</v>
      </c>
      <c r="I457" s="215"/>
      <c r="J457" s="211"/>
      <c r="K457" s="211"/>
      <c r="L457" s="216"/>
      <c r="M457" s="217"/>
      <c r="N457" s="218"/>
      <c r="O457" s="218"/>
      <c r="P457" s="218"/>
      <c r="Q457" s="218"/>
      <c r="R457" s="218"/>
      <c r="S457" s="218"/>
      <c r="T457" s="219"/>
      <c r="AT457" s="220" t="s">
        <v>184</v>
      </c>
      <c r="AU457" s="220" t="s">
        <v>82</v>
      </c>
      <c r="AV457" s="14" t="s">
        <v>82</v>
      </c>
      <c r="AW457" s="14" t="s">
        <v>35</v>
      </c>
      <c r="AX457" s="14" t="s">
        <v>73</v>
      </c>
      <c r="AY457" s="220" t="s">
        <v>171</v>
      </c>
    </row>
    <row r="458" spans="1:63" s="13" customFormat="1" ht="11.25">
      <c r="B458" s="200"/>
      <c r="C458" s="201"/>
      <c r="D458" s="193" t="s">
        <v>184</v>
      </c>
      <c r="E458" s="202" t="s">
        <v>19</v>
      </c>
      <c r="F458" s="203" t="s">
        <v>236</v>
      </c>
      <c r="G458" s="201"/>
      <c r="H458" s="202" t="s">
        <v>19</v>
      </c>
      <c r="I458" s="204"/>
      <c r="J458" s="201"/>
      <c r="K458" s="201"/>
      <c r="L458" s="205"/>
      <c r="M458" s="206"/>
      <c r="N458" s="207"/>
      <c r="O458" s="207"/>
      <c r="P458" s="207"/>
      <c r="Q458" s="207"/>
      <c r="R458" s="207"/>
      <c r="S458" s="207"/>
      <c r="T458" s="208"/>
      <c r="AT458" s="209" t="s">
        <v>184</v>
      </c>
      <c r="AU458" s="209" t="s">
        <v>82</v>
      </c>
      <c r="AV458" s="13" t="s">
        <v>80</v>
      </c>
      <c r="AW458" s="13" t="s">
        <v>35</v>
      </c>
      <c r="AX458" s="13" t="s">
        <v>73</v>
      </c>
      <c r="AY458" s="209" t="s">
        <v>171</v>
      </c>
    </row>
    <row r="459" spans="1:63" s="13" customFormat="1" ht="11.25">
      <c r="B459" s="200"/>
      <c r="C459" s="201"/>
      <c r="D459" s="193" t="s">
        <v>184</v>
      </c>
      <c r="E459" s="202" t="s">
        <v>19</v>
      </c>
      <c r="F459" s="203" t="s">
        <v>598</v>
      </c>
      <c r="G459" s="201"/>
      <c r="H459" s="202" t="s">
        <v>19</v>
      </c>
      <c r="I459" s="204"/>
      <c r="J459" s="201"/>
      <c r="K459" s="201"/>
      <c r="L459" s="205"/>
      <c r="M459" s="206"/>
      <c r="N459" s="207"/>
      <c r="O459" s="207"/>
      <c r="P459" s="207"/>
      <c r="Q459" s="207"/>
      <c r="R459" s="207"/>
      <c r="S459" s="207"/>
      <c r="T459" s="208"/>
      <c r="AT459" s="209" t="s">
        <v>184</v>
      </c>
      <c r="AU459" s="209" t="s">
        <v>82</v>
      </c>
      <c r="AV459" s="13" t="s">
        <v>80</v>
      </c>
      <c r="AW459" s="13" t="s">
        <v>35</v>
      </c>
      <c r="AX459" s="13" t="s">
        <v>73</v>
      </c>
      <c r="AY459" s="209" t="s">
        <v>171</v>
      </c>
    </row>
    <row r="460" spans="1:63" s="14" customFormat="1" ht="11.25">
      <c r="B460" s="210"/>
      <c r="C460" s="211"/>
      <c r="D460" s="193" t="s">
        <v>184</v>
      </c>
      <c r="E460" s="212" t="s">
        <v>19</v>
      </c>
      <c r="F460" s="213" t="s">
        <v>1204</v>
      </c>
      <c r="G460" s="211"/>
      <c r="H460" s="214">
        <v>1.0369999999999999</v>
      </c>
      <c r="I460" s="215"/>
      <c r="J460" s="211"/>
      <c r="K460" s="211"/>
      <c r="L460" s="216"/>
      <c r="M460" s="217"/>
      <c r="N460" s="218"/>
      <c r="O460" s="218"/>
      <c r="P460" s="218"/>
      <c r="Q460" s="218"/>
      <c r="R460" s="218"/>
      <c r="S460" s="218"/>
      <c r="T460" s="219"/>
      <c r="AT460" s="220" t="s">
        <v>184</v>
      </c>
      <c r="AU460" s="220" t="s">
        <v>82</v>
      </c>
      <c r="AV460" s="14" t="s">
        <v>82</v>
      </c>
      <c r="AW460" s="14" t="s">
        <v>35</v>
      </c>
      <c r="AX460" s="14" t="s">
        <v>73</v>
      </c>
      <c r="AY460" s="220" t="s">
        <v>171</v>
      </c>
    </row>
    <row r="461" spans="1:63" s="13" customFormat="1" ht="11.25">
      <c r="B461" s="200"/>
      <c r="C461" s="201"/>
      <c r="D461" s="193" t="s">
        <v>184</v>
      </c>
      <c r="E461" s="202" t="s">
        <v>19</v>
      </c>
      <c r="F461" s="203" t="s">
        <v>600</v>
      </c>
      <c r="G461" s="201"/>
      <c r="H461" s="202" t="s">
        <v>19</v>
      </c>
      <c r="I461" s="204"/>
      <c r="J461" s="201"/>
      <c r="K461" s="201"/>
      <c r="L461" s="205"/>
      <c r="M461" s="206"/>
      <c r="N461" s="207"/>
      <c r="O461" s="207"/>
      <c r="P461" s="207"/>
      <c r="Q461" s="207"/>
      <c r="R461" s="207"/>
      <c r="S461" s="207"/>
      <c r="T461" s="208"/>
      <c r="AT461" s="209" t="s">
        <v>184</v>
      </c>
      <c r="AU461" s="209" t="s">
        <v>82</v>
      </c>
      <c r="AV461" s="13" t="s">
        <v>80</v>
      </c>
      <c r="AW461" s="13" t="s">
        <v>35</v>
      </c>
      <c r="AX461" s="13" t="s">
        <v>73</v>
      </c>
      <c r="AY461" s="209" t="s">
        <v>171</v>
      </c>
    </row>
    <row r="462" spans="1:63" s="14" customFormat="1" ht="11.25">
      <c r="B462" s="210"/>
      <c r="C462" s="211"/>
      <c r="D462" s="193" t="s">
        <v>184</v>
      </c>
      <c r="E462" s="212" t="s">
        <v>19</v>
      </c>
      <c r="F462" s="213" t="s">
        <v>1205</v>
      </c>
      <c r="G462" s="211"/>
      <c r="H462" s="214">
        <v>1.748</v>
      </c>
      <c r="I462" s="215"/>
      <c r="J462" s="211"/>
      <c r="K462" s="211"/>
      <c r="L462" s="216"/>
      <c r="M462" s="217"/>
      <c r="N462" s="218"/>
      <c r="O462" s="218"/>
      <c r="P462" s="218"/>
      <c r="Q462" s="218"/>
      <c r="R462" s="218"/>
      <c r="S462" s="218"/>
      <c r="T462" s="219"/>
      <c r="AT462" s="220" t="s">
        <v>184</v>
      </c>
      <c r="AU462" s="220" t="s">
        <v>82</v>
      </c>
      <c r="AV462" s="14" t="s">
        <v>82</v>
      </c>
      <c r="AW462" s="14" t="s">
        <v>35</v>
      </c>
      <c r="AX462" s="14" t="s">
        <v>73</v>
      </c>
      <c r="AY462" s="220" t="s">
        <v>171</v>
      </c>
    </row>
    <row r="463" spans="1:63" s="15" customFormat="1" ht="11.25">
      <c r="B463" s="221"/>
      <c r="C463" s="222"/>
      <c r="D463" s="193" t="s">
        <v>184</v>
      </c>
      <c r="E463" s="223" t="s">
        <v>19</v>
      </c>
      <c r="F463" s="224" t="s">
        <v>189</v>
      </c>
      <c r="G463" s="222"/>
      <c r="H463" s="225">
        <v>58.698999999999998</v>
      </c>
      <c r="I463" s="226"/>
      <c r="J463" s="222"/>
      <c r="K463" s="222"/>
      <c r="L463" s="227"/>
      <c r="M463" s="228"/>
      <c r="N463" s="229"/>
      <c r="O463" s="229"/>
      <c r="P463" s="229"/>
      <c r="Q463" s="229"/>
      <c r="R463" s="229"/>
      <c r="S463" s="229"/>
      <c r="T463" s="230"/>
      <c r="AT463" s="231" t="s">
        <v>184</v>
      </c>
      <c r="AU463" s="231" t="s">
        <v>82</v>
      </c>
      <c r="AV463" s="15" t="s">
        <v>178</v>
      </c>
      <c r="AW463" s="15" t="s">
        <v>35</v>
      </c>
      <c r="AX463" s="15" t="s">
        <v>80</v>
      </c>
      <c r="AY463" s="231" t="s">
        <v>171</v>
      </c>
    </row>
    <row r="464" spans="1:63" s="12" customFormat="1" ht="22.9" customHeight="1">
      <c r="B464" s="164"/>
      <c r="C464" s="165"/>
      <c r="D464" s="166" t="s">
        <v>72</v>
      </c>
      <c r="E464" s="178" t="s">
        <v>249</v>
      </c>
      <c r="F464" s="178" t="s">
        <v>612</v>
      </c>
      <c r="G464" s="165"/>
      <c r="H464" s="165"/>
      <c r="I464" s="168"/>
      <c r="J464" s="179">
        <f>BK464</f>
        <v>0</v>
      </c>
      <c r="K464" s="165"/>
      <c r="L464" s="170"/>
      <c r="M464" s="171"/>
      <c r="N464" s="172"/>
      <c r="O464" s="172"/>
      <c r="P464" s="173">
        <f>SUM(P465:P518)</f>
        <v>0</v>
      </c>
      <c r="Q464" s="172"/>
      <c r="R464" s="173">
        <f>SUM(R465:R518)</f>
        <v>0.7482963199999999</v>
      </c>
      <c r="S464" s="172"/>
      <c r="T464" s="174">
        <f>SUM(T465:T518)</f>
        <v>21.245985000000005</v>
      </c>
      <c r="AR464" s="175" t="s">
        <v>80</v>
      </c>
      <c r="AT464" s="176" t="s">
        <v>72</v>
      </c>
      <c r="AU464" s="176" t="s">
        <v>80</v>
      </c>
      <c r="AY464" s="175" t="s">
        <v>171</v>
      </c>
      <c r="BK464" s="177">
        <f>SUM(BK465:BK518)</f>
        <v>0</v>
      </c>
    </row>
    <row r="465" spans="1:65" s="2" customFormat="1" ht="24.2" customHeight="1">
      <c r="A465" s="36"/>
      <c r="B465" s="37"/>
      <c r="C465" s="180" t="s">
        <v>603</v>
      </c>
      <c r="D465" s="180" t="s">
        <v>173</v>
      </c>
      <c r="E465" s="181" t="s">
        <v>614</v>
      </c>
      <c r="F465" s="182" t="s">
        <v>615</v>
      </c>
      <c r="G465" s="183" t="s">
        <v>220</v>
      </c>
      <c r="H465" s="184">
        <v>0.20399999999999999</v>
      </c>
      <c r="I465" s="185"/>
      <c r="J465" s="186">
        <f>ROUND(I465*H465,2)</f>
        <v>0</v>
      </c>
      <c r="K465" s="182" t="s">
        <v>177</v>
      </c>
      <c r="L465" s="41"/>
      <c r="M465" s="187" t="s">
        <v>19</v>
      </c>
      <c r="N465" s="188" t="s">
        <v>44</v>
      </c>
      <c r="O465" s="66"/>
      <c r="P465" s="189">
        <f>O465*H465</f>
        <v>0</v>
      </c>
      <c r="Q465" s="189">
        <v>2.3113999999999999</v>
      </c>
      <c r="R465" s="189">
        <f>Q465*H465</f>
        <v>0.47152559999999993</v>
      </c>
      <c r="S465" s="189">
        <v>0</v>
      </c>
      <c r="T465" s="190">
        <f>S465*H465</f>
        <v>0</v>
      </c>
      <c r="U465" s="36"/>
      <c r="V465" s="36"/>
      <c r="W465" s="36"/>
      <c r="X465" s="36"/>
      <c r="Y465" s="36"/>
      <c r="Z465" s="36"/>
      <c r="AA465" s="36"/>
      <c r="AB465" s="36"/>
      <c r="AC465" s="36"/>
      <c r="AD465" s="36"/>
      <c r="AE465" s="36"/>
      <c r="AR465" s="191" t="s">
        <v>178</v>
      </c>
      <c r="AT465" s="191" t="s">
        <v>173</v>
      </c>
      <c r="AU465" s="191" t="s">
        <v>82</v>
      </c>
      <c r="AY465" s="19" t="s">
        <v>171</v>
      </c>
      <c r="BE465" s="192">
        <f>IF(N465="základní",J465,0)</f>
        <v>0</v>
      </c>
      <c r="BF465" s="192">
        <f>IF(N465="snížená",J465,0)</f>
        <v>0</v>
      </c>
      <c r="BG465" s="192">
        <f>IF(N465="zákl. přenesená",J465,0)</f>
        <v>0</v>
      </c>
      <c r="BH465" s="192">
        <f>IF(N465="sníž. přenesená",J465,0)</f>
        <v>0</v>
      </c>
      <c r="BI465" s="192">
        <f>IF(N465="nulová",J465,0)</f>
        <v>0</v>
      </c>
      <c r="BJ465" s="19" t="s">
        <v>80</v>
      </c>
      <c r="BK465" s="192">
        <f>ROUND(I465*H465,2)</f>
        <v>0</v>
      </c>
      <c r="BL465" s="19" t="s">
        <v>178</v>
      </c>
      <c r="BM465" s="191" t="s">
        <v>1206</v>
      </c>
    </row>
    <row r="466" spans="1:65" s="2" customFormat="1" ht="19.5">
      <c r="A466" s="36"/>
      <c r="B466" s="37"/>
      <c r="C466" s="38"/>
      <c r="D466" s="193" t="s">
        <v>180</v>
      </c>
      <c r="E466" s="38"/>
      <c r="F466" s="194" t="s">
        <v>617</v>
      </c>
      <c r="G466" s="38"/>
      <c r="H466" s="38"/>
      <c r="I466" s="195"/>
      <c r="J466" s="38"/>
      <c r="K466" s="38"/>
      <c r="L466" s="41"/>
      <c r="M466" s="196"/>
      <c r="N466" s="197"/>
      <c r="O466" s="66"/>
      <c r="P466" s="66"/>
      <c r="Q466" s="66"/>
      <c r="R466" s="66"/>
      <c r="S466" s="66"/>
      <c r="T466" s="67"/>
      <c r="U466" s="36"/>
      <c r="V466" s="36"/>
      <c r="W466" s="36"/>
      <c r="X466" s="36"/>
      <c r="Y466" s="36"/>
      <c r="Z466" s="36"/>
      <c r="AA466" s="36"/>
      <c r="AB466" s="36"/>
      <c r="AC466" s="36"/>
      <c r="AD466" s="36"/>
      <c r="AE466" s="36"/>
      <c r="AT466" s="19" t="s">
        <v>180</v>
      </c>
      <c r="AU466" s="19" t="s">
        <v>82</v>
      </c>
    </row>
    <row r="467" spans="1:65" s="2" customFormat="1" ht="11.25">
      <c r="A467" s="36"/>
      <c r="B467" s="37"/>
      <c r="C467" s="38"/>
      <c r="D467" s="198" t="s">
        <v>182</v>
      </c>
      <c r="E467" s="38"/>
      <c r="F467" s="199" t="s">
        <v>618</v>
      </c>
      <c r="G467" s="38"/>
      <c r="H467" s="38"/>
      <c r="I467" s="195"/>
      <c r="J467" s="38"/>
      <c r="K467" s="38"/>
      <c r="L467" s="41"/>
      <c r="M467" s="196"/>
      <c r="N467" s="197"/>
      <c r="O467" s="66"/>
      <c r="P467" s="66"/>
      <c r="Q467" s="66"/>
      <c r="R467" s="66"/>
      <c r="S467" s="66"/>
      <c r="T467" s="67"/>
      <c r="U467" s="36"/>
      <c r="V467" s="36"/>
      <c r="W467" s="36"/>
      <c r="X467" s="36"/>
      <c r="Y467" s="36"/>
      <c r="Z467" s="36"/>
      <c r="AA467" s="36"/>
      <c r="AB467" s="36"/>
      <c r="AC467" s="36"/>
      <c r="AD467" s="36"/>
      <c r="AE467" s="36"/>
      <c r="AT467" s="19" t="s">
        <v>182</v>
      </c>
      <c r="AU467" s="19" t="s">
        <v>82</v>
      </c>
    </row>
    <row r="468" spans="1:65" s="13" customFormat="1" ht="11.25">
      <c r="B468" s="200"/>
      <c r="C468" s="201"/>
      <c r="D468" s="193" t="s">
        <v>184</v>
      </c>
      <c r="E468" s="202" t="s">
        <v>19</v>
      </c>
      <c r="F468" s="203" t="s">
        <v>619</v>
      </c>
      <c r="G468" s="201"/>
      <c r="H468" s="202" t="s">
        <v>19</v>
      </c>
      <c r="I468" s="204"/>
      <c r="J468" s="201"/>
      <c r="K468" s="201"/>
      <c r="L468" s="205"/>
      <c r="M468" s="206"/>
      <c r="N468" s="207"/>
      <c r="O468" s="207"/>
      <c r="P468" s="207"/>
      <c r="Q468" s="207"/>
      <c r="R468" s="207"/>
      <c r="S468" s="207"/>
      <c r="T468" s="208"/>
      <c r="AT468" s="209" t="s">
        <v>184</v>
      </c>
      <c r="AU468" s="209" t="s">
        <v>82</v>
      </c>
      <c r="AV468" s="13" t="s">
        <v>80</v>
      </c>
      <c r="AW468" s="13" t="s">
        <v>35</v>
      </c>
      <c r="AX468" s="13" t="s">
        <v>73</v>
      </c>
      <c r="AY468" s="209" t="s">
        <v>171</v>
      </c>
    </row>
    <row r="469" spans="1:65" s="13" customFormat="1" ht="11.25">
      <c r="B469" s="200"/>
      <c r="C469" s="201"/>
      <c r="D469" s="193" t="s">
        <v>184</v>
      </c>
      <c r="E469" s="202" t="s">
        <v>19</v>
      </c>
      <c r="F469" s="203" t="s">
        <v>185</v>
      </c>
      <c r="G469" s="201"/>
      <c r="H469" s="202" t="s">
        <v>19</v>
      </c>
      <c r="I469" s="204"/>
      <c r="J469" s="201"/>
      <c r="K469" s="201"/>
      <c r="L469" s="205"/>
      <c r="M469" s="206"/>
      <c r="N469" s="207"/>
      <c r="O469" s="207"/>
      <c r="P469" s="207"/>
      <c r="Q469" s="207"/>
      <c r="R469" s="207"/>
      <c r="S469" s="207"/>
      <c r="T469" s="208"/>
      <c r="AT469" s="209" t="s">
        <v>184</v>
      </c>
      <c r="AU469" s="209" t="s">
        <v>82</v>
      </c>
      <c r="AV469" s="13" t="s">
        <v>80</v>
      </c>
      <c r="AW469" s="13" t="s">
        <v>35</v>
      </c>
      <c r="AX469" s="13" t="s">
        <v>73</v>
      </c>
      <c r="AY469" s="209" t="s">
        <v>171</v>
      </c>
    </row>
    <row r="470" spans="1:65" s="14" customFormat="1" ht="11.25">
      <c r="B470" s="210"/>
      <c r="C470" s="211"/>
      <c r="D470" s="193" t="s">
        <v>184</v>
      </c>
      <c r="E470" s="212" t="s">
        <v>19</v>
      </c>
      <c r="F470" s="213" t="s">
        <v>1207</v>
      </c>
      <c r="G470" s="211"/>
      <c r="H470" s="214">
        <v>0.13200000000000001</v>
      </c>
      <c r="I470" s="215"/>
      <c r="J470" s="211"/>
      <c r="K470" s="211"/>
      <c r="L470" s="216"/>
      <c r="M470" s="217"/>
      <c r="N470" s="218"/>
      <c r="O470" s="218"/>
      <c r="P470" s="218"/>
      <c r="Q470" s="218"/>
      <c r="R470" s="218"/>
      <c r="S470" s="218"/>
      <c r="T470" s="219"/>
      <c r="AT470" s="220" t="s">
        <v>184</v>
      </c>
      <c r="AU470" s="220" t="s">
        <v>82</v>
      </c>
      <c r="AV470" s="14" t="s">
        <v>82</v>
      </c>
      <c r="AW470" s="14" t="s">
        <v>35</v>
      </c>
      <c r="AX470" s="14" t="s">
        <v>73</v>
      </c>
      <c r="AY470" s="220" t="s">
        <v>171</v>
      </c>
    </row>
    <row r="471" spans="1:65" s="13" customFormat="1" ht="11.25">
      <c r="B471" s="200"/>
      <c r="C471" s="201"/>
      <c r="D471" s="193" t="s">
        <v>184</v>
      </c>
      <c r="E471" s="202" t="s">
        <v>19</v>
      </c>
      <c r="F471" s="203" t="s">
        <v>187</v>
      </c>
      <c r="G471" s="201"/>
      <c r="H471" s="202" t="s">
        <v>19</v>
      </c>
      <c r="I471" s="204"/>
      <c r="J471" s="201"/>
      <c r="K471" s="201"/>
      <c r="L471" s="205"/>
      <c r="M471" s="206"/>
      <c r="N471" s="207"/>
      <c r="O471" s="207"/>
      <c r="P471" s="207"/>
      <c r="Q471" s="207"/>
      <c r="R471" s="207"/>
      <c r="S471" s="207"/>
      <c r="T471" s="208"/>
      <c r="AT471" s="209" t="s">
        <v>184</v>
      </c>
      <c r="AU471" s="209" t="s">
        <v>82</v>
      </c>
      <c r="AV471" s="13" t="s">
        <v>80</v>
      </c>
      <c r="AW471" s="13" t="s">
        <v>35</v>
      </c>
      <c r="AX471" s="13" t="s">
        <v>73</v>
      </c>
      <c r="AY471" s="209" t="s">
        <v>171</v>
      </c>
    </row>
    <row r="472" spans="1:65" s="14" customFormat="1" ht="11.25">
      <c r="B472" s="210"/>
      <c r="C472" s="211"/>
      <c r="D472" s="193" t="s">
        <v>184</v>
      </c>
      <c r="E472" s="212" t="s">
        <v>19</v>
      </c>
      <c r="F472" s="213" t="s">
        <v>1208</v>
      </c>
      <c r="G472" s="211"/>
      <c r="H472" s="214">
        <v>7.1999999999999995E-2</v>
      </c>
      <c r="I472" s="215"/>
      <c r="J472" s="211"/>
      <c r="K472" s="211"/>
      <c r="L472" s="216"/>
      <c r="M472" s="217"/>
      <c r="N472" s="218"/>
      <c r="O472" s="218"/>
      <c r="P472" s="218"/>
      <c r="Q472" s="218"/>
      <c r="R472" s="218"/>
      <c r="S472" s="218"/>
      <c r="T472" s="219"/>
      <c r="AT472" s="220" t="s">
        <v>184</v>
      </c>
      <c r="AU472" s="220" t="s">
        <v>82</v>
      </c>
      <c r="AV472" s="14" t="s">
        <v>82</v>
      </c>
      <c r="AW472" s="14" t="s">
        <v>35</v>
      </c>
      <c r="AX472" s="14" t="s">
        <v>73</v>
      </c>
      <c r="AY472" s="220" t="s">
        <v>171</v>
      </c>
    </row>
    <row r="473" spans="1:65" s="15" customFormat="1" ht="11.25">
      <c r="B473" s="221"/>
      <c r="C473" s="222"/>
      <c r="D473" s="193" t="s">
        <v>184</v>
      </c>
      <c r="E473" s="223" t="s">
        <v>19</v>
      </c>
      <c r="F473" s="224" t="s">
        <v>189</v>
      </c>
      <c r="G473" s="222"/>
      <c r="H473" s="225">
        <v>0.20400000000000001</v>
      </c>
      <c r="I473" s="226"/>
      <c r="J473" s="222"/>
      <c r="K473" s="222"/>
      <c r="L473" s="227"/>
      <c r="M473" s="228"/>
      <c r="N473" s="229"/>
      <c r="O473" s="229"/>
      <c r="P473" s="229"/>
      <c r="Q473" s="229"/>
      <c r="R473" s="229"/>
      <c r="S473" s="229"/>
      <c r="T473" s="230"/>
      <c r="AT473" s="231" t="s">
        <v>184</v>
      </c>
      <c r="AU473" s="231" t="s">
        <v>82</v>
      </c>
      <c r="AV473" s="15" t="s">
        <v>178</v>
      </c>
      <c r="AW473" s="15" t="s">
        <v>35</v>
      </c>
      <c r="AX473" s="15" t="s">
        <v>80</v>
      </c>
      <c r="AY473" s="231" t="s">
        <v>171</v>
      </c>
    </row>
    <row r="474" spans="1:65" s="2" customFormat="1" ht="24.2" customHeight="1">
      <c r="A474" s="36"/>
      <c r="B474" s="37"/>
      <c r="C474" s="180" t="s">
        <v>613</v>
      </c>
      <c r="D474" s="180" t="s">
        <v>173</v>
      </c>
      <c r="E474" s="181" t="s">
        <v>623</v>
      </c>
      <c r="F474" s="182" t="s">
        <v>624</v>
      </c>
      <c r="G474" s="183" t="s">
        <v>606</v>
      </c>
      <c r="H474" s="184">
        <v>26.376000000000001</v>
      </c>
      <c r="I474" s="185"/>
      <c r="J474" s="186">
        <f>ROUND(I474*H474,2)</f>
        <v>0</v>
      </c>
      <c r="K474" s="182" t="s">
        <v>177</v>
      </c>
      <c r="L474" s="41"/>
      <c r="M474" s="187" t="s">
        <v>19</v>
      </c>
      <c r="N474" s="188" t="s">
        <v>44</v>
      </c>
      <c r="O474" s="66"/>
      <c r="P474" s="189">
        <f>O474*H474</f>
        <v>0</v>
      </c>
      <c r="Q474" s="189">
        <v>7.6999999999999996E-4</v>
      </c>
      <c r="R474" s="189">
        <f>Q474*H474</f>
        <v>2.0309520000000001E-2</v>
      </c>
      <c r="S474" s="189">
        <v>0</v>
      </c>
      <c r="T474" s="190">
        <f>S474*H474</f>
        <v>0</v>
      </c>
      <c r="U474" s="36"/>
      <c r="V474" s="36"/>
      <c r="W474" s="36"/>
      <c r="X474" s="36"/>
      <c r="Y474" s="36"/>
      <c r="Z474" s="36"/>
      <c r="AA474" s="36"/>
      <c r="AB474" s="36"/>
      <c r="AC474" s="36"/>
      <c r="AD474" s="36"/>
      <c r="AE474" s="36"/>
      <c r="AR474" s="191" t="s">
        <v>178</v>
      </c>
      <c r="AT474" s="191" t="s">
        <v>173</v>
      </c>
      <c r="AU474" s="191" t="s">
        <v>82</v>
      </c>
      <c r="AY474" s="19" t="s">
        <v>171</v>
      </c>
      <c r="BE474" s="192">
        <f>IF(N474="základní",J474,0)</f>
        <v>0</v>
      </c>
      <c r="BF474" s="192">
        <f>IF(N474="snížená",J474,0)</f>
        <v>0</v>
      </c>
      <c r="BG474" s="192">
        <f>IF(N474="zákl. přenesená",J474,0)</f>
        <v>0</v>
      </c>
      <c r="BH474" s="192">
        <f>IF(N474="sníž. přenesená",J474,0)</f>
        <v>0</v>
      </c>
      <c r="BI474" s="192">
        <f>IF(N474="nulová",J474,0)</f>
        <v>0</v>
      </c>
      <c r="BJ474" s="19" t="s">
        <v>80</v>
      </c>
      <c r="BK474" s="192">
        <f>ROUND(I474*H474,2)</f>
        <v>0</v>
      </c>
      <c r="BL474" s="19" t="s">
        <v>178</v>
      </c>
      <c r="BM474" s="191" t="s">
        <v>1209</v>
      </c>
    </row>
    <row r="475" spans="1:65" s="2" customFormat="1" ht="19.5">
      <c r="A475" s="36"/>
      <c r="B475" s="37"/>
      <c r="C475" s="38"/>
      <c r="D475" s="193" t="s">
        <v>180</v>
      </c>
      <c r="E475" s="38"/>
      <c r="F475" s="194" t="s">
        <v>626</v>
      </c>
      <c r="G475" s="38"/>
      <c r="H475" s="38"/>
      <c r="I475" s="195"/>
      <c r="J475" s="38"/>
      <c r="K475" s="38"/>
      <c r="L475" s="41"/>
      <c r="M475" s="196"/>
      <c r="N475" s="197"/>
      <c r="O475" s="66"/>
      <c r="P475" s="66"/>
      <c r="Q475" s="66"/>
      <c r="R475" s="66"/>
      <c r="S475" s="66"/>
      <c r="T475" s="67"/>
      <c r="U475" s="36"/>
      <c r="V475" s="36"/>
      <c r="W475" s="36"/>
      <c r="X475" s="36"/>
      <c r="Y475" s="36"/>
      <c r="Z475" s="36"/>
      <c r="AA475" s="36"/>
      <c r="AB475" s="36"/>
      <c r="AC475" s="36"/>
      <c r="AD475" s="36"/>
      <c r="AE475" s="36"/>
      <c r="AT475" s="19" t="s">
        <v>180</v>
      </c>
      <c r="AU475" s="19" t="s">
        <v>82</v>
      </c>
    </row>
    <row r="476" spans="1:65" s="2" customFormat="1" ht="11.25">
      <c r="A476" s="36"/>
      <c r="B476" s="37"/>
      <c r="C476" s="38"/>
      <c r="D476" s="198" t="s">
        <v>182</v>
      </c>
      <c r="E476" s="38"/>
      <c r="F476" s="199" t="s">
        <v>627</v>
      </c>
      <c r="G476" s="38"/>
      <c r="H476" s="38"/>
      <c r="I476" s="195"/>
      <c r="J476" s="38"/>
      <c r="K476" s="38"/>
      <c r="L476" s="41"/>
      <c r="M476" s="196"/>
      <c r="N476" s="197"/>
      <c r="O476" s="66"/>
      <c r="P476" s="66"/>
      <c r="Q476" s="66"/>
      <c r="R476" s="66"/>
      <c r="S476" s="66"/>
      <c r="T476" s="67"/>
      <c r="U476" s="36"/>
      <c r="V476" s="36"/>
      <c r="W476" s="36"/>
      <c r="X476" s="36"/>
      <c r="Y476" s="36"/>
      <c r="Z476" s="36"/>
      <c r="AA476" s="36"/>
      <c r="AB476" s="36"/>
      <c r="AC476" s="36"/>
      <c r="AD476" s="36"/>
      <c r="AE476" s="36"/>
      <c r="AT476" s="19" t="s">
        <v>182</v>
      </c>
      <c r="AU476" s="19" t="s">
        <v>82</v>
      </c>
    </row>
    <row r="477" spans="1:65" s="13" customFormat="1" ht="11.25">
      <c r="B477" s="200"/>
      <c r="C477" s="201"/>
      <c r="D477" s="193" t="s">
        <v>184</v>
      </c>
      <c r="E477" s="202" t="s">
        <v>19</v>
      </c>
      <c r="F477" s="203" t="s">
        <v>628</v>
      </c>
      <c r="G477" s="201"/>
      <c r="H477" s="202" t="s">
        <v>19</v>
      </c>
      <c r="I477" s="204"/>
      <c r="J477" s="201"/>
      <c r="K477" s="201"/>
      <c r="L477" s="205"/>
      <c r="M477" s="206"/>
      <c r="N477" s="207"/>
      <c r="O477" s="207"/>
      <c r="P477" s="207"/>
      <c r="Q477" s="207"/>
      <c r="R477" s="207"/>
      <c r="S477" s="207"/>
      <c r="T477" s="208"/>
      <c r="AT477" s="209" t="s">
        <v>184</v>
      </c>
      <c r="AU477" s="209" t="s">
        <v>82</v>
      </c>
      <c r="AV477" s="13" t="s">
        <v>80</v>
      </c>
      <c r="AW477" s="13" t="s">
        <v>35</v>
      </c>
      <c r="AX477" s="13" t="s">
        <v>73</v>
      </c>
      <c r="AY477" s="209" t="s">
        <v>171</v>
      </c>
    </row>
    <row r="478" spans="1:65" s="14" customFormat="1" ht="11.25">
      <c r="B478" s="210"/>
      <c r="C478" s="211"/>
      <c r="D478" s="193" t="s">
        <v>184</v>
      </c>
      <c r="E478" s="212" t="s">
        <v>19</v>
      </c>
      <c r="F478" s="213" t="s">
        <v>1210</v>
      </c>
      <c r="G478" s="211"/>
      <c r="H478" s="214">
        <v>26.376000000000001</v>
      </c>
      <c r="I478" s="215"/>
      <c r="J478" s="211"/>
      <c r="K478" s="211"/>
      <c r="L478" s="216"/>
      <c r="M478" s="217"/>
      <c r="N478" s="218"/>
      <c r="O478" s="218"/>
      <c r="P478" s="218"/>
      <c r="Q478" s="218"/>
      <c r="R478" s="218"/>
      <c r="S478" s="218"/>
      <c r="T478" s="219"/>
      <c r="AT478" s="220" t="s">
        <v>184</v>
      </c>
      <c r="AU478" s="220" t="s">
        <v>82</v>
      </c>
      <c r="AV478" s="14" t="s">
        <v>82</v>
      </c>
      <c r="AW478" s="14" t="s">
        <v>35</v>
      </c>
      <c r="AX478" s="14" t="s">
        <v>73</v>
      </c>
      <c r="AY478" s="220" t="s">
        <v>171</v>
      </c>
    </row>
    <row r="479" spans="1:65" s="15" customFormat="1" ht="11.25">
      <c r="B479" s="221"/>
      <c r="C479" s="222"/>
      <c r="D479" s="193" t="s">
        <v>184</v>
      </c>
      <c r="E479" s="223" t="s">
        <v>19</v>
      </c>
      <c r="F479" s="224" t="s">
        <v>189</v>
      </c>
      <c r="G479" s="222"/>
      <c r="H479" s="225">
        <v>26.376000000000001</v>
      </c>
      <c r="I479" s="226"/>
      <c r="J479" s="222"/>
      <c r="K479" s="222"/>
      <c r="L479" s="227"/>
      <c r="M479" s="228"/>
      <c r="N479" s="229"/>
      <c r="O479" s="229"/>
      <c r="P479" s="229"/>
      <c r="Q479" s="229"/>
      <c r="R479" s="229"/>
      <c r="S479" s="229"/>
      <c r="T479" s="230"/>
      <c r="AT479" s="231" t="s">
        <v>184</v>
      </c>
      <c r="AU479" s="231" t="s">
        <v>82</v>
      </c>
      <c r="AV479" s="15" t="s">
        <v>178</v>
      </c>
      <c r="AW479" s="15" t="s">
        <v>35</v>
      </c>
      <c r="AX479" s="15" t="s">
        <v>80</v>
      </c>
      <c r="AY479" s="231" t="s">
        <v>171</v>
      </c>
    </row>
    <row r="480" spans="1:65" s="2" customFormat="1" ht="24.2" customHeight="1">
      <c r="A480" s="36"/>
      <c r="B480" s="37"/>
      <c r="C480" s="180" t="s">
        <v>622</v>
      </c>
      <c r="D480" s="180" t="s">
        <v>173</v>
      </c>
      <c r="E480" s="181" t="s">
        <v>638</v>
      </c>
      <c r="F480" s="182" t="s">
        <v>639</v>
      </c>
      <c r="G480" s="183" t="s">
        <v>493</v>
      </c>
      <c r="H480" s="184">
        <v>1</v>
      </c>
      <c r="I480" s="185"/>
      <c r="J480" s="186">
        <f>ROUND(I480*H480,2)</f>
        <v>0</v>
      </c>
      <c r="K480" s="182" t="s">
        <v>177</v>
      </c>
      <c r="L480" s="41"/>
      <c r="M480" s="187" t="s">
        <v>19</v>
      </c>
      <c r="N480" s="188" t="s">
        <v>44</v>
      </c>
      <c r="O480" s="66"/>
      <c r="P480" s="189">
        <f>O480*H480</f>
        <v>0</v>
      </c>
      <c r="Q480" s="189">
        <v>6.4900000000000001E-3</v>
      </c>
      <c r="R480" s="189">
        <f>Q480*H480</f>
        <v>6.4900000000000001E-3</v>
      </c>
      <c r="S480" s="189">
        <v>0</v>
      </c>
      <c r="T480" s="190">
        <f>S480*H480</f>
        <v>0</v>
      </c>
      <c r="U480" s="36"/>
      <c r="V480" s="36"/>
      <c r="W480" s="36"/>
      <c r="X480" s="36"/>
      <c r="Y480" s="36"/>
      <c r="Z480" s="36"/>
      <c r="AA480" s="36"/>
      <c r="AB480" s="36"/>
      <c r="AC480" s="36"/>
      <c r="AD480" s="36"/>
      <c r="AE480" s="36"/>
      <c r="AR480" s="191" t="s">
        <v>178</v>
      </c>
      <c r="AT480" s="191" t="s">
        <v>173</v>
      </c>
      <c r="AU480" s="191" t="s">
        <v>82</v>
      </c>
      <c r="AY480" s="19" t="s">
        <v>171</v>
      </c>
      <c r="BE480" s="192">
        <f>IF(N480="základní",J480,0)</f>
        <v>0</v>
      </c>
      <c r="BF480" s="192">
        <f>IF(N480="snížená",J480,0)</f>
        <v>0</v>
      </c>
      <c r="BG480" s="192">
        <f>IF(N480="zákl. přenesená",J480,0)</f>
        <v>0</v>
      </c>
      <c r="BH480" s="192">
        <f>IF(N480="sníž. přenesená",J480,0)</f>
        <v>0</v>
      </c>
      <c r="BI480" s="192">
        <f>IF(N480="nulová",J480,0)</f>
        <v>0</v>
      </c>
      <c r="BJ480" s="19" t="s">
        <v>80</v>
      </c>
      <c r="BK480" s="192">
        <f>ROUND(I480*H480,2)</f>
        <v>0</v>
      </c>
      <c r="BL480" s="19" t="s">
        <v>178</v>
      </c>
      <c r="BM480" s="191" t="s">
        <v>1211</v>
      </c>
    </row>
    <row r="481" spans="1:65" s="2" customFormat="1" ht="19.5">
      <c r="A481" s="36"/>
      <c r="B481" s="37"/>
      <c r="C481" s="38"/>
      <c r="D481" s="193" t="s">
        <v>180</v>
      </c>
      <c r="E481" s="38"/>
      <c r="F481" s="194" t="s">
        <v>641</v>
      </c>
      <c r="G481" s="38"/>
      <c r="H481" s="38"/>
      <c r="I481" s="195"/>
      <c r="J481" s="38"/>
      <c r="K481" s="38"/>
      <c r="L481" s="41"/>
      <c r="M481" s="196"/>
      <c r="N481" s="197"/>
      <c r="O481" s="66"/>
      <c r="P481" s="66"/>
      <c r="Q481" s="66"/>
      <c r="R481" s="66"/>
      <c r="S481" s="66"/>
      <c r="T481" s="67"/>
      <c r="U481" s="36"/>
      <c r="V481" s="36"/>
      <c r="W481" s="36"/>
      <c r="X481" s="36"/>
      <c r="Y481" s="36"/>
      <c r="Z481" s="36"/>
      <c r="AA481" s="36"/>
      <c r="AB481" s="36"/>
      <c r="AC481" s="36"/>
      <c r="AD481" s="36"/>
      <c r="AE481" s="36"/>
      <c r="AT481" s="19" t="s">
        <v>180</v>
      </c>
      <c r="AU481" s="19" t="s">
        <v>82</v>
      </c>
    </row>
    <row r="482" spans="1:65" s="2" customFormat="1" ht="11.25">
      <c r="A482" s="36"/>
      <c r="B482" s="37"/>
      <c r="C482" s="38"/>
      <c r="D482" s="198" t="s">
        <v>182</v>
      </c>
      <c r="E482" s="38"/>
      <c r="F482" s="199" t="s">
        <v>642</v>
      </c>
      <c r="G482" s="38"/>
      <c r="H482" s="38"/>
      <c r="I482" s="195"/>
      <c r="J482" s="38"/>
      <c r="K482" s="38"/>
      <c r="L482" s="41"/>
      <c r="M482" s="196"/>
      <c r="N482" s="197"/>
      <c r="O482" s="66"/>
      <c r="P482" s="66"/>
      <c r="Q482" s="66"/>
      <c r="R482" s="66"/>
      <c r="S482" s="66"/>
      <c r="T482" s="67"/>
      <c r="U482" s="36"/>
      <c r="V482" s="36"/>
      <c r="W482" s="36"/>
      <c r="X482" s="36"/>
      <c r="Y482" s="36"/>
      <c r="Z482" s="36"/>
      <c r="AA482" s="36"/>
      <c r="AB482" s="36"/>
      <c r="AC482" s="36"/>
      <c r="AD482" s="36"/>
      <c r="AE482" s="36"/>
      <c r="AT482" s="19" t="s">
        <v>182</v>
      </c>
      <c r="AU482" s="19" t="s">
        <v>82</v>
      </c>
    </row>
    <row r="483" spans="1:65" s="13" customFormat="1" ht="11.25">
      <c r="B483" s="200"/>
      <c r="C483" s="201"/>
      <c r="D483" s="193" t="s">
        <v>184</v>
      </c>
      <c r="E483" s="202" t="s">
        <v>19</v>
      </c>
      <c r="F483" s="203" t="s">
        <v>1212</v>
      </c>
      <c r="G483" s="201"/>
      <c r="H483" s="202" t="s">
        <v>19</v>
      </c>
      <c r="I483" s="204"/>
      <c r="J483" s="201"/>
      <c r="K483" s="201"/>
      <c r="L483" s="205"/>
      <c r="M483" s="206"/>
      <c r="N483" s="207"/>
      <c r="O483" s="207"/>
      <c r="P483" s="207"/>
      <c r="Q483" s="207"/>
      <c r="R483" s="207"/>
      <c r="S483" s="207"/>
      <c r="T483" s="208"/>
      <c r="AT483" s="209" t="s">
        <v>184</v>
      </c>
      <c r="AU483" s="209" t="s">
        <v>82</v>
      </c>
      <c r="AV483" s="13" t="s">
        <v>80</v>
      </c>
      <c r="AW483" s="13" t="s">
        <v>35</v>
      </c>
      <c r="AX483" s="13" t="s">
        <v>73</v>
      </c>
      <c r="AY483" s="209" t="s">
        <v>171</v>
      </c>
    </row>
    <row r="484" spans="1:65" s="14" customFormat="1" ht="11.25">
      <c r="B484" s="210"/>
      <c r="C484" s="211"/>
      <c r="D484" s="193" t="s">
        <v>184</v>
      </c>
      <c r="E484" s="212" t="s">
        <v>19</v>
      </c>
      <c r="F484" s="213" t="s">
        <v>644</v>
      </c>
      <c r="G484" s="211"/>
      <c r="H484" s="214">
        <v>1</v>
      </c>
      <c r="I484" s="215"/>
      <c r="J484" s="211"/>
      <c r="K484" s="211"/>
      <c r="L484" s="216"/>
      <c r="M484" s="217"/>
      <c r="N484" s="218"/>
      <c r="O484" s="218"/>
      <c r="P484" s="218"/>
      <c r="Q484" s="218"/>
      <c r="R484" s="218"/>
      <c r="S484" s="218"/>
      <c r="T484" s="219"/>
      <c r="AT484" s="220" t="s">
        <v>184</v>
      </c>
      <c r="AU484" s="220" t="s">
        <v>82</v>
      </c>
      <c r="AV484" s="14" t="s">
        <v>82</v>
      </c>
      <c r="AW484" s="14" t="s">
        <v>35</v>
      </c>
      <c r="AX484" s="14" t="s">
        <v>73</v>
      </c>
      <c r="AY484" s="220" t="s">
        <v>171</v>
      </c>
    </row>
    <row r="485" spans="1:65" s="15" customFormat="1" ht="11.25">
      <c r="B485" s="221"/>
      <c r="C485" s="222"/>
      <c r="D485" s="193" t="s">
        <v>184</v>
      </c>
      <c r="E485" s="223" t="s">
        <v>19</v>
      </c>
      <c r="F485" s="224" t="s">
        <v>189</v>
      </c>
      <c r="G485" s="222"/>
      <c r="H485" s="225">
        <v>1</v>
      </c>
      <c r="I485" s="226"/>
      <c r="J485" s="222"/>
      <c r="K485" s="222"/>
      <c r="L485" s="227"/>
      <c r="M485" s="228"/>
      <c r="N485" s="229"/>
      <c r="O485" s="229"/>
      <c r="P485" s="229"/>
      <c r="Q485" s="229"/>
      <c r="R485" s="229"/>
      <c r="S485" s="229"/>
      <c r="T485" s="230"/>
      <c r="AT485" s="231" t="s">
        <v>184</v>
      </c>
      <c r="AU485" s="231" t="s">
        <v>82</v>
      </c>
      <c r="AV485" s="15" t="s">
        <v>178</v>
      </c>
      <c r="AW485" s="15" t="s">
        <v>35</v>
      </c>
      <c r="AX485" s="15" t="s">
        <v>80</v>
      </c>
      <c r="AY485" s="231" t="s">
        <v>171</v>
      </c>
    </row>
    <row r="486" spans="1:65" s="2" customFormat="1" ht="16.5" customHeight="1">
      <c r="A486" s="36"/>
      <c r="B486" s="37"/>
      <c r="C486" s="180" t="s">
        <v>630</v>
      </c>
      <c r="D486" s="180" t="s">
        <v>173</v>
      </c>
      <c r="E486" s="181" t="s">
        <v>646</v>
      </c>
      <c r="F486" s="182" t="s">
        <v>647</v>
      </c>
      <c r="G486" s="183" t="s">
        <v>220</v>
      </c>
      <c r="H486" s="184">
        <v>1.8959999999999999</v>
      </c>
      <c r="I486" s="185"/>
      <c r="J486" s="186">
        <f>ROUND(I486*H486,2)</f>
        <v>0</v>
      </c>
      <c r="K486" s="182" t="s">
        <v>177</v>
      </c>
      <c r="L486" s="41"/>
      <c r="M486" s="187" t="s">
        <v>19</v>
      </c>
      <c r="N486" s="188" t="s">
        <v>44</v>
      </c>
      <c r="O486" s="66"/>
      <c r="P486" s="189">
        <f>O486*H486</f>
        <v>0</v>
      </c>
      <c r="Q486" s="189">
        <v>0.12</v>
      </c>
      <c r="R486" s="189">
        <f>Q486*H486</f>
        <v>0.22751999999999997</v>
      </c>
      <c r="S486" s="189">
        <v>2.2000000000000002</v>
      </c>
      <c r="T486" s="190">
        <f>S486*H486</f>
        <v>4.1711999999999998</v>
      </c>
      <c r="U486" s="36"/>
      <c r="V486" s="36"/>
      <c r="W486" s="36"/>
      <c r="X486" s="36"/>
      <c r="Y486" s="36"/>
      <c r="Z486" s="36"/>
      <c r="AA486" s="36"/>
      <c r="AB486" s="36"/>
      <c r="AC486" s="36"/>
      <c r="AD486" s="36"/>
      <c r="AE486" s="36"/>
      <c r="AR486" s="191" t="s">
        <v>178</v>
      </c>
      <c r="AT486" s="191" t="s">
        <v>173</v>
      </c>
      <c r="AU486" s="191" t="s">
        <v>82</v>
      </c>
      <c r="AY486" s="19" t="s">
        <v>171</v>
      </c>
      <c r="BE486" s="192">
        <f>IF(N486="základní",J486,0)</f>
        <v>0</v>
      </c>
      <c r="BF486" s="192">
        <f>IF(N486="snížená",J486,0)</f>
        <v>0</v>
      </c>
      <c r="BG486" s="192">
        <f>IF(N486="zákl. přenesená",J486,0)</f>
        <v>0</v>
      </c>
      <c r="BH486" s="192">
        <f>IF(N486="sníž. přenesená",J486,0)</f>
        <v>0</v>
      </c>
      <c r="BI486" s="192">
        <f>IF(N486="nulová",J486,0)</f>
        <v>0</v>
      </c>
      <c r="BJ486" s="19" t="s">
        <v>80</v>
      </c>
      <c r="BK486" s="192">
        <f>ROUND(I486*H486,2)</f>
        <v>0</v>
      </c>
      <c r="BL486" s="19" t="s">
        <v>178</v>
      </c>
      <c r="BM486" s="191" t="s">
        <v>1213</v>
      </c>
    </row>
    <row r="487" spans="1:65" s="2" customFormat="1" ht="11.25">
      <c r="A487" s="36"/>
      <c r="B487" s="37"/>
      <c r="C487" s="38"/>
      <c r="D487" s="193" t="s">
        <v>180</v>
      </c>
      <c r="E487" s="38"/>
      <c r="F487" s="194" t="s">
        <v>649</v>
      </c>
      <c r="G487" s="38"/>
      <c r="H487" s="38"/>
      <c r="I487" s="195"/>
      <c r="J487" s="38"/>
      <c r="K487" s="38"/>
      <c r="L487" s="41"/>
      <c r="M487" s="196"/>
      <c r="N487" s="197"/>
      <c r="O487" s="66"/>
      <c r="P487" s="66"/>
      <c r="Q487" s="66"/>
      <c r="R487" s="66"/>
      <c r="S487" s="66"/>
      <c r="T487" s="67"/>
      <c r="U487" s="36"/>
      <c r="V487" s="36"/>
      <c r="W487" s="36"/>
      <c r="X487" s="36"/>
      <c r="Y487" s="36"/>
      <c r="Z487" s="36"/>
      <c r="AA487" s="36"/>
      <c r="AB487" s="36"/>
      <c r="AC487" s="36"/>
      <c r="AD487" s="36"/>
      <c r="AE487" s="36"/>
      <c r="AT487" s="19" t="s">
        <v>180</v>
      </c>
      <c r="AU487" s="19" t="s">
        <v>82</v>
      </c>
    </row>
    <row r="488" spans="1:65" s="2" customFormat="1" ht="11.25">
      <c r="A488" s="36"/>
      <c r="B488" s="37"/>
      <c r="C488" s="38"/>
      <c r="D488" s="198" t="s">
        <v>182</v>
      </c>
      <c r="E488" s="38"/>
      <c r="F488" s="199" t="s">
        <v>650</v>
      </c>
      <c r="G488" s="38"/>
      <c r="H488" s="38"/>
      <c r="I488" s="195"/>
      <c r="J488" s="38"/>
      <c r="K488" s="38"/>
      <c r="L488" s="41"/>
      <c r="M488" s="196"/>
      <c r="N488" s="197"/>
      <c r="O488" s="66"/>
      <c r="P488" s="66"/>
      <c r="Q488" s="66"/>
      <c r="R488" s="66"/>
      <c r="S488" s="66"/>
      <c r="T488" s="67"/>
      <c r="U488" s="36"/>
      <c r="V488" s="36"/>
      <c r="W488" s="36"/>
      <c r="X488" s="36"/>
      <c r="Y488" s="36"/>
      <c r="Z488" s="36"/>
      <c r="AA488" s="36"/>
      <c r="AB488" s="36"/>
      <c r="AC488" s="36"/>
      <c r="AD488" s="36"/>
      <c r="AE488" s="36"/>
      <c r="AT488" s="19" t="s">
        <v>182</v>
      </c>
      <c r="AU488" s="19" t="s">
        <v>82</v>
      </c>
    </row>
    <row r="489" spans="1:65" s="13" customFormat="1" ht="11.25">
      <c r="B489" s="200"/>
      <c r="C489" s="201"/>
      <c r="D489" s="193" t="s">
        <v>184</v>
      </c>
      <c r="E489" s="202" t="s">
        <v>19</v>
      </c>
      <c r="F489" s="203" t="s">
        <v>651</v>
      </c>
      <c r="G489" s="201"/>
      <c r="H489" s="202" t="s">
        <v>19</v>
      </c>
      <c r="I489" s="204"/>
      <c r="J489" s="201"/>
      <c r="K489" s="201"/>
      <c r="L489" s="205"/>
      <c r="M489" s="206"/>
      <c r="N489" s="207"/>
      <c r="O489" s="207"/>
      <c r="P489" s="207"/>
      <c r="Q489" s="207"/>
      <c r="R489" s="207"/>
      <c r="S489" s="207"/>
      <c r="T489" s="208"/>
      <c r="AT489" s="209" t="s">
        <v>184</v>
      </c>
      <c r="AU489" s="209" t="s">
        <v>82</v>
      </c>
      <c r="AV489" s="13" t="s">
        <v>80</v>
      </c>
      <c r="AW489" s="13" t="s">
        <v>35</v>
      </c>
      <c r="AX489" s="13" t="s">
        <v>73</v>
      </c>
      <c r="AY489" s="209" t="s">
        <v>171</v>
      </c>
    </row>
    <row r="490" spans="1:65" s="13" customFormat="1" ht="11.25">
      <c r="B490" s="200"/>
      <c r="C490" s="201"/>
      <c r="D490" s="193" t="s">
        <v>184</v>
      </c>
      <c r="E490" s="202" t="s">
        <v>19</v>
      </c>
      <c r="F490" s="203" t="s">
        <v>652</v>
      </c>
      <c r="G490" s="201"/>
      <c r="H490" s="202" t="s">
        <v>19</v>
      </c>
      <c r="I490" s="204"/>
      <c r="J490" s="201"/>
      <c r="K490" s="201"/>
      <c r="L490" s="205"/>
      <c r="M490" s="206"/>
      <c r="N490" s="207"/>
      <c r="O490" s="207"/>
      <c r="P490" s="207"/>
      <c r="Q490" s="207"/>
      <c r="R490" s="207"/>
      <c r="S490" s="207"/>
      <c r="T490" s="208"/>
      <c r="AT490" s="209" t="s">
        <v>184</v>
      </c>
      <c r="AU490" s="209" t="s">
        <v>82</v>
      </c>
      <c r="AV490" s="13" t="s">
        <v>80</v>
      </c>
      <c r="AW490" s="13" t="s">
        <v>35</v>
      </c>
      <c r="AX490" s="13" t="s">
        <v>73</v>
      </c>
      <c r="AY490" s="209" t="s">
        <v>171</v>
      </c>
    </row>
    <row r="491" spans="1:65" s="14" customFormat="1" ht="11.25">
      <c r="B491" s="210"/>
      <c r="C491" s="211"/>
      <c r="D491" s="193" t="s">
        <v>184</v>
      </c>
      <c r="E491" s="212" t="s">
        <v>19</v>
      </c>
      <c r="F491" s="213" t="s">
        <v>1214</v>
      </c>
      <c r="G491" s="211"/>
      <c r="H491" s="214">
        <v>1.8959999999999999</v>
      </c>
      <c r="I491" s="215"/>
      <c r="J491" s="211"/>
      <c r="K491" s="211"/>
      <c r="L491" s="216"/>
      <c r="M491" s="217"/>
      <c r="N491" s="218"/>
      <c r="O491" s="218"/>
      <c r="P491" s="218"/>
      <c r="Q491" s="218"/>
      <c r="R491" s="218"/>
      <c r="S491" s="218"/>
      <c r="T491" s="219"/>
      <c r="AT491" s="220" t="s">
        <v>184</v>
      </c>
      <c r="AU491" s="220" t="s">
        <v>82</v>
      </c>
      <c r="AV491" s="14" t="s">
        <v>82</v>
      </c>
      <c r="AW491" s="14" t="s">
        <v>35</v>
      </c>
      <c r="AX491" s="14" t="s">
        <v>73</v>
      </c>
      <c r="AY491" s="220" t="s">
        <v>171</v>
      </c>
    </row>
    <row r="492" spans="1:65" s="15" customFormat="1" ht="11.25">
      <c r="B492" s="221"/>
      <c r="C492" s="222"/>
      <c r="D492" s="193" t="s">
        <v>184</v>
      </c>
      <c r="E492" s="223" t="s">
        <v>19</v>
      </c>
      <c r="F492" s="224" t="s">
        <v>189</v>
      </c>
      <c r="G492" s="222"/>
      <c r="H492" s="225">
        <v>1.8959999999999999</v>
      </c>
      <c r="I492" s="226"/>
      <c r="J492" s="222"/>
      <c r="K492" s="222"/>
      <c r="L492" s="227"/>
      <c r="M492" s="228"/>
      <c r="N492" s="229"/>
      <c r="O492" s="229"/>
      <c r="P492" s="229"/>
      <c r="Q492" s="229"/>
      <c r="R492" s="229"/>
      <c r="S492" s="229"/>
      <c r="T492" s="230"/>
      <c r="AT492" s="231" t="s">
        <v>184</v>
      </c>
      <c r="AU492" s="231" t="s">
        <v>82</v>
      </c>
      <c r="AV492" s="15" t="s">
        <v>178</v>
      </c>
      <c r="AW492" s="15" t="s">
        <v>35</v>
      </c>
      <c r="AX492" s="15" t="s">
        <v>80</v>
      </c>
      <c r="AY492" s="231" t="s">
        <v>171</v>
      </c>
    </row>
    <row r="493" spans="1:65" s="2" customFormat="1" ht="21.75" customHeight="1">
      <c r="A493" s="36"/>
      <c r="B493" s="37"/>
      <c r="C493" s="180" t="s">
        <v>637</v>
      </c>
      <c r="D493" s="180" t="s">
        <v>173</v>
      </c>
      <c r="E493" s="181" t="s">
        <v>655</v>
      </c>
      <c r="F493" s="182" t="s">
        <v>656</v>
      </c>
      <c r="G493" s="183" t="s">
        <v>606</v>
      </c>
      <c r="H493" s="184">
        <v>7.7670000000000003</v>
      </c>
      <c r="I493" s="185"/>
      <c r="J493" s="186">
        <f>ROUND(I493*H493,2)</f>
        <v>0</v>
      </c>
      <c r="K493" s="182" t="s">
        <v>177</v>
      </c>
      <c r="L493" s="41"/>
      <c r="M493" s="187" t="s">
        <v>19</v>
      </c>
      <c r="N493" s="188" t="s">
        <v>44</v>
      </c>
      <c r="O493" s="66"/>
      <c r="P493" s="189">
        <f>O493*H493</f>
        <v>0</v>
      </c>
      <c r="Q493" s="189">
        <v>0</v>
      </c>
      <c r="R493" s="189">
        <f>Q493*H493</f>
        <v>0</v>
      </c>
      <c r="S493" s="189">
        <v>2.0550000000000002</v>
      </c>
      <c r="T493" s="190">
        <f>S493*H493</f>
        <v>15.961185000000002</v>
      </c>
      <c r="U493" s="36"/>
      <c r="V493" s="36"/>
      <c r="W493" s="36"/>
      <c r="X493" s="36"/>
      <c r="Y493" s="36"/>
      <c r="Z493" s="36"/>
      <c r="AA493" s="36"/>
      <c r="AB493" s="36"/>
      <c r="AC493" s="36"/>
      <c r="AD493" s="36"/>
      <c r="AE493" s="36"/>
      <c r="AR493" s="191" t="s">
        <v>178</v>
      </c>
      <c r="AT493" s="191" t="s">
        <v>173</v>
      </c>
      <c r="AU493" s="191" t="s">
        <v>82</v>
      </c>
      <c r="AY493" s="19" t="s">
        <v>171</v>
      </c>
      <c r="BE493" s="192">
        <f>IF(N493="základní",J493,0)</f>
        <v>0</v>
      </c>
      <c r="BF493" s="192">
        <f>IF(N493="snížená",J493,0)</f>
        <v>0</v>
      </c>
      <c r="BG493" s="192">
        <f>IF(N493="zákl. přenesená",J493,0)</f>
        <v>0</v>
      </c>
      <c r="BH493" s="192">
        <f>IF(N493="sníž. přenesená",J493,0)</f>
        <v>0</v>
      </c>
      <c r="BI493" s="192">
        <f>IF(N493="nulová",J493,0)</f>
        <v>0</v>
      </c>
      <c r="BJ493" s="19" t="s">
        <v>80</v>
      </c>
      <c r="BK493" s="192">
        <f>ROUND(I493*H493,2)</f>
        <v>0</v>
      </c>
      <c r="BL493" s="19" t="s">
        <v>178</v>
      </c>
      <c r="BM493" s="191" t="s">
        <v>1215</v>
      </c>
    </row>
    <row r="494" spans="1:65" s="2" customFormat="1" ht="39">
      <c r="A494" s="36"/>
      <c r="B494" s="37"/>
      <c r="C494" s="38"/>
      <c r="D494" s="193" t="s">
        <v>180</v>
      </c>
      <c r="E494" s="38"/>
      <c r="F494" s="194" t="s">
        <v>658</v>
      </c>
      <c r="G494" s="38"/>
      <c r="H494" s="38"/>
      <c r="I494" s="195"/>
      <c r="J494" s="38"/>
      <c r="K494" s="38"/>
      <c r="L494" s="41"/>
      <c r="M494" s="196"/>
      <c r="N494" s="197"/>
      <c r="O494" s="66"/>
      <c r="P494" s="66"/>
      <c r="Q494" s="66"/>
      <c r="R494" s="66"/>
      <c r="S494" s="66"/>
      <c r="T494" s="67"/>
      <c r="U494" s="36"/>
      <c r="V494" s="36"/>
      <c r="W494" s="36"/>
      <c r="X494" s="36"/>
      <c r="Y494" s="36"/>
      <c r="Z494" s="36"/>
      <c r="AA494" s="36"/>
      <c r="AB494" s="36"/>
      <c r="AC494" s="36"/>
      <c r="AD494" s="36"/>
      <c r="AE494" s="36"/>
      <c r="AT494" s="19" t="s">
        <v>180</v>
      </c>
      <c r="AU494" s="19" t="s">
        <v>82</v>
      </c>
    </row>
    <row r="495" spans="1:65" s="2" customFormat="1" ht="11.25">
      <c r="A495" s="36"/>
      <c r="B495" s="37"/>
      <c r="C495" s="38"/>
      <c r="D495" s="198" t="s">
        <v>182</v>
      </c>
      <c r="E495" s="38"/>
      <c r="F495" s="199" t="s">
        <v>659</v>
      </c>
      <c r="G495" s="38"/>
      <c r="H495" s="38"/>
      <c r="I495" s="195"/>
      <c r="J495" s="38"/>
      <c r="K495" s="38"/>
      <c r="L495" s="41"/>
      <c r="M495" s="196"/>
      <c r="N495" s="197"/>
      <c r="O495" s="66"/>
      <c r="P495" s="66"/>
      <c r="Q495" s="66"/>
      <c r="R495" s="66"/>
      <c r="S495" s="66"/>
      <c r="T495" s="67"/>
      <c r="U495" s="36"/>
      <c r="V495" s="36"/>
      <c r="W495" s="36"/>
      <c r="X495" s="36"/>
      <c r="Y495" s="36"/>
      <c r="Z495" s="36"/>
      <c r="AA495" s="36"/>
      <c r="AB495" s="36"/>
      <c r="AC495" s="36"/>
      <c r="AD495" s="36"/>
      <c r="AE495" s="36"/>
      <c r="AT495" s="19" t="s">
        <v>182</v>
      </c>
      <c r="AU495" s="19" t="s">
        <v>82</v>
      </c>
    </row>
    <row r="496" spans="1:65" s="13" customFormat="1" ht="11.25">
      <c r="B496" s="200"/>
      <c r="C496" s="201"/>
      <c r="D496" s="193" t="s">
        <v>184</v>
      </c>
      <c r="E496" s="202" t="s">
        <v>19</v>
      </c>
      <c r="F496" s="203" t="s">
        <v>660</v>
      </c>
      <c r="G496" s="201"/>
      <c r="H496" s="202" t="s">
        <v>19</v>
      </c>
      <c r="I496" s="204"/>
      <c r="J496" s="201"/>
      <c r="K496" s="201"/>
      <c r="L496" s="205"/>
      <c r="M496" s="206"/>
      <c r="N496" s="207"/>
      <c r="O496" s="207"/>
      <c r="P496" s="207"/>
      <c r="Q496" s="207"/>
      <c r="R496" s="207"/>
      <c r="S496" s="207"/>
      <c r="T496" s="208"/>
      <c r="AT496" s="209" t="s">
        <v>184</v>
      </c>
      <c r="AU496" s="209" t="s">
        <v>82</v>
      </c>
      <c r="AV496" s="13" t="s">
        <v>80</v>
      </c>
      <c r="AW496" s="13" t="s">
        <v>35</v>
      </c>
      <c r="AX496" s="13" t="s">
        <v>73</v>
      </c>
      <c r="AY496" s="209" t="s">
        <v>171</v>
      </c>
    </row>
    <row r="497" spans="1:65" s="14" customFormat="1" ht="11.25">
      <c r="B497" s="210"/>
      <c r="C497" s="211"/>
      <c r="D497" s="193" t="s">
        <v>184</v>
      </c>
      <c r="E497" s="212" t="s">
        <v>19</v>
      </c>
      <c r="F497" s="213" t="s">
        <v>1216</v>
      </c>
      <c r="G497" s="211"/>
      <c r="H497" s="214">
        <v>7.7670000000000003</v>
      </c>
      <c r="I497" s="215"/>
      <c r="J497" s="211"/>
      <c r="K497" s="211"/>
      <c r="L497" s="216"/>
      <c r="M497" s="217"/>
      <c r="N497" s="218"/>
      <c r="O497" s="218"/>
      <c r="P497" s="218"/>
      <c r="Q497" s="218"/>
      <c r="R497" s="218"/>
      <c r="S497" s="218"/>
      <c r="T497" s="219"/>
      <c r="AT497" s="220" t="s">
        <v>184</v>
      </c>
      <c r="AU497" s="220" t="s">
        <v>82</v>
      </c>
      <c r="AV497" s="14" t="s">
        <v>82</v>
      </c>
      <c r="AW497" s="14" t="s">
        <v>35</v>
      </c>
      <c r="AX497" s="14" t="s">
        <v>73</v>
      </c>
      <c r="AY497" s="220" t="s">
        <v>171</v>
      </c>
    </row>
    <row r="498" spans="1:65" s="15" customFormat="1" ht="11.25">
      <c r="B498" s="221"/>
      <c r="C498" s="222"/>
      <c r="D498" s="193" t="s">
        <v>184</v>
      </c>
      <c r="E498" s="223" t="s">
        <v>19</v>
      </c>
      <c r="F498" s="224" t="s">
        <v>189</v>
      </c>
      <c r="G498" s="222"/>
      <c r="H498" s="225">
        <v>7.7670000000000003</v>
      </c>
      <c r="I498" s="226"/>
      <c r="J498" s="222"/>
      <c r="K498" s="222"/>
      <c r="L498" s="227"/>
      <c r="M498" s="228"/>
      <c r="N498" s="229"/>
      <c r="O498" s="229"/>
      <c r="P498" s="229"/>
      <c r="Q498" s="229"/>
      <c r="R498" s="229"/>
      <c r="S498" s="229"/>
      <c r="T498" s="230"/>
      <c r="AT498" s="231" t="s">
        <v>184</v>
      </c>
      <c r="AU498" s="231" t="s">
        <v>82</v>
      </c>
      <c r="AV498" s="15" t="s">
        <v>178</v>
      </c>
      <c r="AW498" s="15" t="s">
        <v>35</v>
      </c>
      <c r="AX498" s="15" t="s">
        <v>80</v>
      </c>
      <c r="AY498" s="231" t="s">
        <v>171</v>
      </c>
    </row>
    <row r="499" spans="1:65" s="2" customFormat="1" ht="21.75" customHeight="1">
      <c r="A499" s="36"/>
      <c r="B499" s="37"/>
      <c r="C499" s="180" t="s">
        <v>645</v>
      </c>
      <c r="D499" s="180" t="s">
        <v>173</v>
      </c>
      <c r="E499" s="181" t="s">
        <v>665</v>
      </c>
      <c r="F499" s="182" t="s">
        <v>666</v>
      </c>
      <c r="G499" s="183" t="s">
        <v>220</v>
      </c>
      <c r="H499" s="184">
        <v>0.46400000000000002</v>
      </c>
      <c r="I499" s="185"/>
      <c r="J499" s="186">
        <f>ROUND(I499*H499,2)</f>
        <v>0</v>
      </c>
      <c r="K499" s="182" t="s">
        <v>177</v>
      </c>
      <c r="L499" s="41"/>
      <c r="M499" s="187" t="s">
        <v>19</v>
      </c>
      <c r="N499" s="188" t="s">
        <v>44</v>
      </c>
      <c r="O499" s="66"/>
      <c r="P499" s="189">
        <f>O499*H499</f>
        <v>0</v>
      </c>
      <c r="Q499" s="189">
        <v>0</v>
      </c>
      <c r="R499" s="189">
        <f>Q499*H499</f>
        <v>0</v>
      </c>
      <c r="S499" s="189">
        <v>2.4</v>
      </c>
      <c r="T499" s="190">
        <f>S499*H499</f>
        <v>1.1135999999999999</v>
      </c>
      <c r="U499" s="36"/>
      <c r="V499" s="36"/>
      <c r="W499" s="36"/>
      <c r="X499" s="36"/>
      <c r="Y499" s="36"/>
      <c r="Z499" s="36"/>
      <c r="AA499" s="36"/>
      <c r="AB499" s="36"/>
      <c r="AC499" s="36"/>
      <c r="AD499" s="36"/>
      <c r="AE499" s="36"/>
      <c r="AR499" s="191" t="s">
        <v>178</v>
      </c>
      <c r="AT499" s="191" t="s">
        <v>173</v>
      </c>
      <c r="AU499" s="191" t="s">
        <v>82</v>
      </c>
      <c r="AY499" s="19" t="s">
        <v>171</v>
      </c>
      <c r="BE499" s="192">
        <f>IF(N499="základní",J499,0)</f>
        <v>0</v>
      </c>
      <c r="BF499" s="192">
        <f>IF(N499="snížená",J499,0)</f>
        <v>0</v>
      </c>
      <c r="BG499" s="192">
        <f>IF(N499="zákl. přenesená",J499,0)</f>
        <v>0</v>
      </c>
      <c r="BH499" s="192">
        <f>IF(N499="sníž. přenesená",J499,0)</f>
        <v>0</v>
      </c>
      <c r="BI499" s="192">
        <f>IF(N499="nulová",J499,0)</f>
        <v>0</v>
      </c>
      <c r="BJ499" s="19" t="s">
        <v>80</v>
      </c>
      <c r="BK499" s="192">
        <f>ROUND(I499*H499,2)</f>
        <v>0</v>
      </c>
      <c r="BL499" s="19" t="s">
        <v>178</v>
      </c>
      <c r="BM499" s="191" t="s">
        <v>1217</v>
      </c>
    </row>
    <row r="500" spans="1:65" s="2" customFormat="1" ht="29.25">
      <c r="A500" s="36"/>
      <c r="B500" s="37"/>
      <c r="C500" s="38"/>
      <c r="D500" s="193" t="s">
        <v>180</v>
      </c>
      <c r="E500" s="38"/>
      <c r="F500" s="194" t="s">
        <v>668</v>
      </c>
      <c r="G500" s="38"/>
      <c r="H500" s="38"/>
      <c r="I500" s="195"/>
      <c r="J500" s="38"/>
      <c r="K500" s="38"/>
      <c r="L500" s="41"/>
      <c r="M500" s="196"/>
      <c r="N500" s="197"/>
      <c r="O500" s="66"/>
      <c r="P500" s="66"/>
      <c r="Q500" s="66"/>
      <c r="R500" s="66"/>
      <c r="S500" s="66"/>
      <c r="T500" s="67"/>
      <c r="U500" s="36"/>
      <c r="V500" s="36"/>
      <c r="W500" s="36"/>
      <c r="X500" s="36"/>
      <c r="Y500" s="36"/>
      <c r="Z500" s="36"/>
      <c r="AA500" s="36"/>
      <c r="AB500" s="36"/>
      <c r="AC500" s="36"/>
      <c r="AD500" s="36"/>
      <c r="AE500" s="36"/>
      <c r="AT500" s="19" t="s">
        <v>180</v>
      </c>
      <c r="AU500" s="19" t="s">
        <v>82</v>
      </c>
    </row>
    <row r="501" spans="1:65" s="2" customFormat="1" ht="11.25">
      <c r="A501" s="36"/>
      <c r="B501" s="37"/>
      <c r="C501" s="38"/>
      <c r="D501" s="198" t="s">
        <v>182</v>
      </c>
      <c r="E501" s="38"/>
      <c r="F501" s="199" t="s">
        <v>669</v>
      </c>
      <c r="G501" s="38"/>
      <c r="H501" s="38"/>
      <c r="I501" s="195"/>
      <c r="J501" s="38"/>
      <c r="K501" s="38"/>
      <c r="L501" s="41"/>
      <c r="M501" s="196"/>
      <c r="N501" s="197"/>
      <c r="O501" s="66"/>
      <c r="P501" s="66"/>
      <c r="Q501" s="66"/>
      <c r="R501" s="66"/>
      <c r="S501" s="66"/>
      <c r="T501" s="67"/>
      <c r="U501" s="36"/>
      <c r="V501" s="36"/>
      <c r="W501" s="36"/>
      <c r="X501" s="36"/>
      <c r="Y501" s="36"/>
      <c r="Z501" s="36"/>
      <c r="AA501" s="36"/>
      <c r="AB501" s="36"/>
      <c r="AC501" s="36"/>
      <c r="AD501" s="36"/>
      <c r="AE501" s="36"/>
      <c r="AT501" s="19" t="s">
        <v>182</v>
      </c>
      <c r="AU501" s="19" t="s">
        <v>82</v>
      </c>
    </row>
    <row r="502" spans="1:65" s="13" customFormat="1" ht="11.25">
      <c r="B502" s="200"/>
      <c r="C502" s="201"/>
      <c r="D502" s="193" t="s">
        <v>184</v>
      </c>
      <c r="E502" s="202" t="s">
        <v>19</v>
      </c>
      <c r="F502" s="203" t="s">
        <v>670</v>
      </c>
      <c r="G502" s="201"/>
      <c r="H502" s="202" t="s">
        <v>19</v>
      </c>
      <c r="I502" s="204"/>
      <c r="J502" s="201"/>
      <c r="K502" s="201"/>
      <c r="L502" s="205"/>
      <c r="M502" s="206"/>
      <c r="N502" s="207"/>
      <c r="O502" s="207"/>
      <c r="P502" s="207"/>
      <c r="Q502" s="207"/>
      <c r="R502" s="207"/>
      <c r="S502" s="207"/>
      <c r="T502" s="208"/>
      <c r="AT502" s="209" t="s">
        <v>184</v>
      </c>
      <c r="AU502" s="209" t="s">
        <v>82</v>
      </c>
      <c r="AV502" s="13" t="s">
        <v>80</v>
      </c>
      <c r="AW502" s="13" t="s">
        <v>35</v>
      </c>
      <c r="AX502" s="13" t="s">
        <v>73</v>
      </c>
      <c r="AY502" s="209" t="s">
        <v>171</v>
      </c>
    </row>
    <row r="503" spans="1:65" s="13" customFormat="1" ht="11.25">
      <c r="B503" s="200"/>
      <c r="C503" s="201"/>
      <c r="D503" s="193" t="s">
        <v>184</v>
      </c>
      <c r="E503" s="202" t="s">
        <v>19</v>
      </c>
      <c r="F503" s="203" t="s">
        <v>185</v>
      </c>
      <c r="G503" s="201"/>
      <c r="H503" s="202" t="s">
        <v>19</v>
      </c>
      <c r="I503" s="204"/>
      <c r="J503" s="201"/>
      <c r="K503" s="201"/>
      <c r="L503" s="205"/>
      <c r="M503" s="206"/>
      <c r="N503" s="207"/>
      <c r="O503" s="207"/>
      <c r="P503" s="207"/>
      <c r="Q503" s="207"/>
      <c r="R503" s="207"/>
      <c r="S503" s="207"/>
      <c r="T503" s="208"/>
      <c r="AT503" s="209" t="s">
        <v>184</v>
      </c>
      <c r="AU503" s="209" t="s">
        <v>82</v>
      </c>
      <c r="AV503" s="13" t="s">
        <v>80</v>
      </c>
      <c r="AW503" s="13" t="s">
        <v>35</v>
      </c>
      <c r="AX503" s="13" t="s">
        <v>73</v>
      </c>
      <c r="AY503" s="209" t="s">
        <v>171</v>
      </c>
    </row>
    <row r="504" spans="1:65" s="14" customFormat="1" ht="11.25">
      <c r="B504" s="210"/>
      <c r="C504" s="211"/>
      <c r="D504" s="193" t="s">
        <v>184</v>
      </c>
      <c r="E504" s="212" t="s">
        <v>19</v>
      </c>
      <c r="F504" s="213" t="s">
        <v>1218</v>
      </c>
      <c r="G504" s="211"/>
      <c r="H504" s="214">
        <v>0.25600000000000001</v>
      </c>
      <c r="I504" s="215"/>
      <c r="J504" s="211"/>
      <c r="K504" s="211"/>
      <c r="L504" s="216"/>
      <c r="M504" s="217"/>
      <c r="N504" s="218"/>
      <c r="O504" s="218"/>
      <c r="P504" s="218"/>
      <c r="Q504" s="218"/>
      <c r="R504" s="218"/>
      <c r="S504" s="218"/>
      <c r="T504" s="219"/>
      <c r="AT504" s="220" t="s">
        <v>184</v>
      </c>
      <c r="AU504" s="220" t="s">
        <v>82</v>
      </c>
      <c r="AV504" s="14" t="s">
        <v>82</v>
      </c>
      <c r="AW504" s="14" t="s">
        <v>35</v>
      </c>
      <c r="AX504" s="14" t="s">
        <v>73</v>
      </c>
      <c r="AY504" s="220" t="s">
        <v>171</v>
      </c>
    </row>
    <row r="505" spans="1:65" s="13" customFormat="1" ht="11.25">
      <c r="B505" s="200"/>
      <c r="C505" s="201"/>
      <c r="D505" s="193" t="s">
        <v>184</v>
      </c>
      <c r="E505" s="202" t="s">
        <v>19</v>
      </c>
      <c r="F505" s="203" t="s">
        <v>187</v>
      </c>
      <c r="G505" s="201"/>
      <c r="H505" s="202" t="s">
        <v>19</v>
      </c>
      <c r="I505" s="204"/>
      <c r="J505" s="201"/>
      <c r="K505" s="201"/>
      <c r="L505" s="205"/>
      <c r="M505" s="206"/>
      <c r="N505" s="207"/>
      <c r="O505" s="207"/>
      <c r="P505" s="207"/>
      <c r="Q505" s="207"/>
      <c r="R505" s="207"/>
      <c r="S505" s="207"/>
      <c r="T505" s="208"/>
      <c r="AT505" s="209" t="s">
        <v>184</v>
      </c>
      <c r="AU505" s="209" t="s">
        <v>82</v>
      </c>
      <c r="AV505" s="13" t="s">
        <v>80</v>
      </c>
      <c r="AW505" s="13" t="s">
        <v>35</v>
      </c>
      <c r="AX505" s="13" t="s">
        <v>73</v>
      </c>
      <c r="AY505" s="209" t="s">
        <v>171</v>
      </c>
    </row>
    <row r="506" spans="1:65" s="14" customFormat="1" ht="11.25">
      <c r="B506" s="210"/>
      <c r="C506" s="211"/>
      <c r="D506" s="193" t="s">
        <v>184</v>
      </c>
      <c r="E506" s="212" t="s">
        <v>19</v>
      </c>
      <c r="F506" s="213" t="s">
        <v>1219</v>
      </c>
      <c r="G506" s="211"/>
      <c r="H506" s="214">
        <v>0.20799999999999999</v>
      </c>
      <c r="I506" s="215"/>
      <c r="J506" s="211"/>
      <c r="K506" s="211"/>
      <c r="L506" s="216"/>
      <c r="M506" s="217"/>
      <c r="N506" s="218"/>
      <c r="O506" s="218"/>
      <c r="P506" s="218"/>
      <c r="Q506" s="218"/>
      <c r="R506" s="218"/>
      <c r="S506" s="218"/>
      <c r="T506" s="219"/>
      <c r="AT506" s="220" t="s">
        <v>184</v>
      </c>
      <c r="AU506" s="220" t="s">
        <v>82</v>
      </c>
      <c r="AV506" s="14" t="s">
        <v>82</v>
      </c>
      <c r="AW506" s="14" t="s">
        <v>35</v>
      </c>
      <c r="AX506" s="14" t="s">
        <v>73</v>
      </c>
      <c r="AY506" s="220" t="s">
        <v>171</v>
      </c>
    </row>
    <row r="507" spans="1:65" s="15" customFormat="1" ht="11.25">
      <c r="B507" s="221"/>
      <c r="C507" s="222"/>
      <c r="D507" s="193" t="s">
        <v>184</v>
      </c>
      <c r="E507" s="223" t="s">
        <v>19</v>
      </c>
      <c r="F507" s="224" t="s">
        <v>189</v>
      </c>
      <c r="G507" s="222"/>
      <c r="H507" s="225">
        <v>0.46399999999999997</v>
      </c>
      <c r="I507" s="226"/>
      <c r="J507" s="222"/>
      <c r="K507" s="222"/>
      <c r="L507" s="227"/>
      <c r="M507" s="228"/>
      <c r="N507" s="229"/>
      <c r="O507" s="229"/>
      <c r="P507" s="229"/>
      <c r="Q507" s="229"/>
      <c r="R507" s="229"/>
      <c r="S507" s="229"/>
      <c r="T507" s="230"/>
      <c r="AT507" s="231" t="s">
        <v>184</v>
      </c>
      <c r="AU507" s="231" t="s">
        <v>82</v>
      </c>
      <c r="AV507" s="15" t="s">
        <v>178</v>
      </c>
      <c r="AW507" s="15" t="s">
        <v>35</v>
      </c>
      <c r="AX507" s="15" t="s">
        <v>80</v>
      </c>
      <c r="AY507" s="231" t="s">
        <v>171</v>
      </c>
    </row>
    <row r="508" spans="1:65" s="2" customFormat="1" ht="24.2" customHeight="1">
      <c r="A508" s="36"/>
      <c r="B508" s="37"/>
      <c r="C508" s="180" t="s">
        <v>654</v>
      </c>
      <c r="D508" s="180" t="s">
        <v>173</v>
      </c>
      <c r="E508" s="181" t="s">
        <v>1220</v>
      </c>
      <c r="F508" s="182" t="s">
        <v>1221</v>
      </c>
      <c r="G508" s="183" t="s">
        <v>606</v>
      </c>
      <c r="H508" s="184">
        <v>3.64</v>
      </c>
      <c r="I508" s="185"/>
      <c r="J508" s="186">
        <f>ROUND(I508*H508,2)</f>
        <v>0</v>
      </c>
      <c r="K508" s="182" t="s">
        <v>177</v>
      </c>
      <c r="L508" s="41"/>
      <c r="M508" s="187" t="s">
        <v>19</v>
      </c>
      <c r="N508" s="188" t="s">
        <v>44</v>
      </c>
      <c r="O508" s="66"/>
      <c r="P508" s="189">
        <f>O508*H508</f>
        <v>0</v>
      </c>
      <c r="Q508" s="189">
        <v>8.0000000000000007E-5</v>
      </c>
      <c r="R508" s="189">
        <f>Q508*H508</f>
        <v>2.9120000000000003E-4</v>
      </c>
      <c r="S508" s="189">
        <v>0</v>
      </c>
      <c r="T508" s="190">
        <f>S508*H508</f>
        <v>0</v>
      </c>
      <c r="U508" s="36"/>
      <c r="V508" s="36"/>
      <c r="W508" s="36"/>
      <c r="X508" s="36"/>
      <c r="Y508" s="36"/>
      <c r="Z508" s="36"/>
      <c r="AA508" s="36"/>
      <c r="AB508" s="36"/>
      <c r="AC508" s="36"/>
      <c r="AD508" s="36"/>
      <c r="AE508" s="36"/>
      <c r="AR508" s="191" t="s">
        <v>178</v>
      </c>
      <c r="AT508" s="191" t="s">
        <v>173</v>
      </c>
      <c r="AU508" s="191" t="s">
        <v>82</v>
      </c>
      <c r="AY508" s="19" t="s">
        <v>171</v>
      </c>
      <c r="BE508" s="192">
        <f>IF(N508="základní",J508,0)</f>
        <v>0</v>
      </c>
      <c r="BF508" s="192">
        <f>IF(N508="snížená",J508,0)</f>
        <v>0</v>
      </c>
      <c r="BG508" s="192">
        <f>IF(N508="zákl. přenesená",J508,0)</f>
        <v>0</v>
      </c>
      <c r="BH508" s="192">
        <f>IF(N508="sníž. přenesená",J508,0)</f>
        <v>0</v>
      </c>
      <c r="BI508" s="192">
        <f>IF(N508="nulová",J508,0)</f>
        <v>0</v>
      </c>
      <c r="BJ508" s="19" t="s">
        <v>80</v>
      </c>
      <c r="BK508" s="192">
        <f>ROUND(I508*H508,2)</f>
        <v>0</v>
      </c>
      <c r="BL508" s="19" t="s">
        <v>178</v>
      </c>
      <c r="BM508" s="191" t="s">
        <v>1222</v>
      </c>
    </row>
    <row r="509" spans="1:65" s="2" customFormat="1" ht="29.25">
      <c r="A509" s="36"/>
      <c r="B509" s="37"/>
      <c r="C509" s="38"/>
      <c r="D509" s="193" t="s">
        <v>180</v>
      </c>
      <c r="E509" s="38"/>
      <c r="F509" s="194" t="s">
        <v>1223</v>
      </c>
      <c r="G509" s="38"/>
      <c r="H509" s="38"/>
      <c r="I509" s="195"/>
      <c r="J509" s="38"/>
      <c r="K509" s="38"/>
      <c r="L509" s="41"/>
      <c r="M509" s="196"/>
      <c r="N509" s="197"/>
      <c r="O509" s="66"/>
      <c r="P509" s="66"/>
      <c r="Q509" s="66"/>
      <c r="R509" s="66"/>
      <c r="S509" s="66"/>
      <c r="T509" s="67"/>
      <c r="U509" s="36"/>
      <c r="V509" s="36"/>
      <c r="W509" s="36"/>
      <c r="X509" s="36"/>
      <c r="Y509" s="36"/>
      <c r="Z509" s="36"/>
      <c r="AA509" s="36"/>
      <c r="AB509" s="36"/>
      <c r="AC509" s="36"/>
      <c r="AD509" s="36"/>
      <c r="AE509" s="36"/>
      <c r="AT509" s="19" t="s">
        <v>180</v>
      </c>
      <c r="AU509" s="19" t="s">
        <v>82</v>
      </c>
    </row>
    <row r="510" spans="1:65" s="2" customFormat="1" ht="11.25">
      <c r="A510" s="36"/>
      <c r="B510" s="37"/>
      <c r="C510" s="38"/>
      <c r="D510" s="198" t="s">
        <v>182</v>
      </c>
      <c r="E510" s="38"/>
      <c r="F510" s="199" t="s">
        <v>1224</v>
      </c>
      <c r="G510" s="38"/>
      <c r="H510" s="38"/>
      <c r="I510" s="195"/>
      <c r="J510" s="38"/>
      <c r="K510" s="38"/>
      <c r="L510" s="41"/>
      <c r="M510" s="196"/>
      <c r="N510" s="197"/>
      <c r="O510" s="66"/>
      <c r="P510" s="66"/>
      <c r="Q510" s="66"/>
      <c r="R510" s="66"/>
      <c r="S510" s="66"/>
      <c r="T510" s="67"/>
      <c r="U510" s="36"/>
      <c r="V510" s="36"/>
      <c r="W510" s="36"/>
      <c r="X510" s="36"/>
      <c r="Y510" s="36"/>
      <c r="Z510" s="36"/>
      <c r="AA510" s="36"/>
      <c r="AB510" s="36"/>
      <c r="AC510" s="36"/>
      <c r="AD510" s="36"/>
      <c r="AE510" s="36"/>
      <c r="AT510" s="19" t="s">
        <v>182</v>
      </c>
      <c r="AU510" s="19" t="s">
        <v>82</v>
      </c>
    </row>
    <row r="511" spans="1:65" s="13" customFormat="1" ht="11.25">
      <c r="B511" s="200"/>
      <c r="C511" s="201"/>
      <c r="D511" s="193" t="s">
        <v>184</v>
      </c>
      <c r="E511" s="202" t="s">
        <v>19</v>
      </c>
      <c r="F511" s="203" t="s">
        <v>1225</v>
      </c>
      <c r="G511" s="201"/>
      <c r="H511" s="202" t="s">
        <v>19</v>
      </c>
      <c r="I511" s="204"/>
      <c r="J511" s="201"/>
      <c r="K511" s="201"/>
      <c r="L511" s="205"/>
      <c r="M511" s="206"/>
      <c r="N511" s="207"/>
      <c r="O511" s="207"/>
      <c r="P511" s="207"/>
      <c r="Q511" s="207"/>
      <c r="R511" s="207"/>
      <c r="S511" s="207"/>
      <c r="T511" s="208"/>
      <c r="AT511" s="209" t="s">
        <v>184</v>
      </c>
      <c r="AU511" s="209" t="s">
        <v>82</v>
      </c>
      <c r="AV511" s="13" t="s">
        <v>80</v>
      </c>
      <c r="AW511" s="13" t="s">
        <v>35</v>
      </c>
      <c r="AX511" s="13" t="s">
        <v>73</v>
      </c>
      <c r="AY511" s="209" t="s">
        <v>171</v>
      </c>
    </row>
    <row r="512" spans="1:65" s="14" customFormat="1" ht="11.25">
      <c r="B512" s="210"/>
      <c r="C512" s="211"/>
      <c r="D512" s="193" t="s">
        <v>184</v>
      </c>
      <c r="E512" s="212" t="s">
        <v>19</v>
      </c>
      <c r="F512" s="213" t="s">
        <v>1226</v>
      </c>
      <c r="G512" s="211"/>
      <c r="H512" s="214">
        <v>3.64</v>
      </c>
      <c r="I512" s="215"/>
      <c r="J512" s="211"/>
      <c r="K512" s="211"/>
      <c r="L512" s="216"/>
      <c r="M512" s="217"/>
      <c r="N512" s="218"/>
      <c r="O512" s="218"/>
      <c r="P512" s="218"/>
      <c r="Q512" s="218"/>
      <c r="R512" s="218"/>
      <c r="S512" s="218"/>
      <c r="T512" s="219"/>
      <c r="AT512" s="220" t="s">
        <v>184</v>
      </c>
      <c r="AU512" s="220" t="s">
        <v>82</v>
      </c>
      <c r="AV512" s="14" t="s">
        <v>82</v>
      </c>
      <c r="AW512" s="14" t="s">
        <v>35</v>
      </c>
      <c r="AX512" s="14" t="s">
        <v>73</v>
      </c>
      <c r="AY512" s="220" t="s">
        <v>171</v>
      </c>
    </row>
    <row r="513" spans="1:65" s="15" customFormat="1" ht="11.25">
      <c r="B513" s="221"/>
      <c r="C513" s="222"/>
      <c r="D513" s="193" t="s">
        <v>184</v>
      </c>
      <c r="E513" s="223" t="s">
        <v>19</v>
      </c>
      <c r="F513" s="224" t="s">
        <v>189</v>
      </c>
      <c r="G513" s="222"/>
      <c r="H513" s="225">
        <v>3.64</v>
      </c>
      <c r="I513" s="226"/>
      <c r="J513" s="222"/>
      <c r="K513" s="222"/>
      <c r="L513" s="227"/>
      <c r="M513" s="228"/>
      <c r="N513" s="229"/>
      <c r="O513" s="229"/>
      <c r="P513" s="229"/>
      <c r="Q513" s="229"/>
      <c r="R513" s="229"/>
      <c r="S513" s="229"/>
      <c r="T513" s="230"/>
      <c r="AT513" s="231" t="s">
        <v>184</v>
      </c>
      <c r="AU513" s="231" t="s">
        <v>82</v>
      </c>
      <c r="AV513" s="15" t="s">
        <v>178</v>
      </c>
      <c r="AW513" s="15" t="s">
        <v>35</v>
      </c>
      <c r="AX513" s="15" t="s">
        <v>80</v>
      </c>
      <c r="AY513" s="231" t="s">
        <v>171</v>
      </c>
    </row>
    <row r="514" spans="1:65" s="2" customFormat="1" ht="24.2" customHeight="1">
      <c r="A514" s="36"/>
      <c r="B514" s="37"/>
      <c r="C514" s="180" t="s">
        <v>664</v>
      </c>
      <c r="D514" s="180" t="s">
        <v>173</v>
      </c>
      <c r="E514" s="181" t="s">
        <v>714</v>
      </c>
      <c r="F514" s="182" t="s">
        <v>715</v>
      </c>
      <c r="G514" s="183" t="s">
        <v>493</v>
      </c>
      <c r="H514" s="184">
        <v>8</v>
      </c>
      <c r="I514" s="185"/>
      <c r="J514" s="186">
        <f>ROUND(I514*H514,2)</f>
        <v>0</v>
      </c>
      <c r="K514" s="182" t="s">
        <v>19</v>
      </c>
      <c r="L514" s="41"/>
      <c r="M514" s="187" t="s">
        <v>19</v>
      </c>
      <c r="N514" s="188" t="s">
        <v>44</v>
      </c>
      <c r="O514" s="66"/>
      <c r="P514" s="189">
        <f>O514*H514</f>
        <v>0</v>
      </c>
      <c r="Q514" s="189">
        <v>2.7699999999999999E-3</v>
      </c>
      <c r="R514" s="189">
        <f>Q514*H514</f>
        <v>2.2159999999999999E-2</v>
      </c>
      <c r="S514" s="189">
        <v>0</v>
      </c>
      <c r="T514" s="190">
        <f>S514*H514</f>
        <v>0</v>
      </c>
      <c r="U514" s="36"/>
      <c r="V514" s="36"/>
      <c r="W514" s="36"/>
      <c r="X514" s="36"/>
      <c r="Y514" s="36"/>
      <c r="Z514" s="36"/>
      <c r="AA514" s="36"/>
      <c r="AB514" s="36"/>
      <c r="AC514" s="36"/>
      <c r="AD514" s="36"/>
      <c r="AE514" s="36"/>
      <c r="AR514" s="191" t="s">
        <v>178</v>
      </c>
      <c r="AT514" s="191" t="s">
        <v>173</v>
      </c>
      <c r="AU514" s="191" t="s">
        <v>82</v>
      </c>
      <c r="AY514" s="19" t="s">
        <v>171</v>
      </c>
      <c r="BE514" s="192">
        <f>IF(N514="základní",J514,0)</f>
        <v>0</v>
      </c>
      <c r="BF514" s="192">
        <f>IF(N514="snížená",J514,0)</f>
        <v>0</v>
      </c>
      <c r="BG514" s="192">
        <f>IF(N514="zákl. přenesená",J514,0)</f>
        <v>0</v>
      </c>
      <c r="BH514" s="192">
        <f>IF(N514="sníž. přenesená",J514,0)</f>
        <v>0</v>
      </c>
      <c r="BI514" s="192">
        <f>IF(N514="nulová",J514,0)</f>
        <v>0</v>
      </c>
      <c r="BJ514" s="19" t="s">
        <v>80</v>
      </c>
      <c r="BK514" s="192">
        <f>ROUND(I514*H514,2)</f>
        <v>0</v>
      </c>
      <c r="BL514" s="19" t="s">
        <v>178</v>
      </c>
      <c r="BM514" s="191" t="s">
        <v>1227</v>
      </c>
    </row>
    <row r="515" spans="1:65" s="2" customFormat="1" ht="19.5">
      <c r="A515" s="36"/>
      <c r="B515" s="37"/>
      <c r="C515" s="38"/>
      <c r="D515" s="193" t="s">
        <v>180</v>
      </c>
      <c r="E515" s="38"/>
      <c r="F515" s="194" t="s">
        <v>717</v>
      </c>
      <c r="G515" s="38"/>
      <c r="H515" s="38"/>
      <c r="I515" s="195"/>
      <c r="J515" s="38"/>
      <c r="K515" s="38"/>
      <c r="L515" s="41"/>
      <c r="M515" s="196"/>
      <c r="N515" s="197"/>
      <c r="O515" s="66"/>
      <c r="P515" s="66"/>
      <c r="Q515" s="66"/>
      <c r="R515" s="66"/>
      <c r="S515" s="66"/>
      <c r="T515" s="67"/>
      <c r="U515" s="36"/>
      <c r="V515" s="36"/>
      <c r="W515" s="36"/>
      <c r="X515" s="36"/>
      <c r="Y515" s="36"/>
      <c r="Z515" s="36"/>
      <c r="AA515" s="36"/>
      <c r="AB515" s="36"/>
      <c r="AC515" s="36"/>
      <c r="AD515" s="36"/>
      <c r="AE515" s="36"/>
      <c r="AT515" s="19" t="s">
        <v>180</v>
      </c>
      <c r="AU515" s="19" t="s">
        <v>82</v>
      </c>
    </row>
    <row r="516" spans="1:65" s="13" customFormat="1" ht="11.25">
      <c r="B516" s="200"/>
      <c r="C516" s="201"/>
      <c r="D516" s="193" t="s">
        <v>184</v>
      </c>
      <c r="E516" s="202" t="s">
        <v>19</v>
      </c>
      <c r="F516" s="203" t="s">
        <v>719</v>
      </c>
      <c r="G516" s="201"/>
      <c r="H516" s="202" t="s">
        <v>19</v>
      </c>
      <c r="I516" s="204"/>
      <c r="J516" s="201"/>
      <c r="K516" s="201"/>
      <c r="L516" s="205"/>
      <c r="M516" s="206"/>
      <c r="N516" s="207"/>
      <c r="O516" s="207"/>
      <c r="P516" s="207"/>
      <c r="Q516" s="207"/>
      <c r="R516" s="207"/>
      <c r="S516" s="207"/>
      <c r="T516" s="208"/>
      <c r="AT516" s="209" t="s">
        <v>184</v>
      </c>
      <c r="AU516" s="209" t="s">
        <v>82</v>
      </c>
      <c r="AV516" s="13" t="s">
        <v>80</v>
      </c>
      <c r="AW516" s="13" t="s">
        <v>35</v>
      </c>
      <c r="AX516" s="13" t="s">
        <v>73</v>
      </c>
      <c r="AY516" s="209" t="s">
        <v>171</v>
      </c>
    </row>
    <row r="517" spans="1:65" s="14" customFormat="1" ht="11.25">
      <c r="B517" s="210"/>
      <c r="C517" s="211"/>
      <c r="D517" s="193" t="s">
        <v>184</v>
      </c>
      <c r="E517" s="212" t="s">
        <v>19</v>
      </c>
      <c r="F517" s="213" t="s">
        <v>1228</v>
      </c>
      <c r="G517" s="211"/>
      <c r="H517" s="214">
        <v>8</v>
      </c>
      <c r="I517" s="215"/>
      <c r="J517" s="211"/>
      <c r="K517" s="211"/>
      <c r="L517" s="216"/>
      <c r="M517" s="217"/>
      <c r="N517" s="218"/>
      <c r="O517" s="218"/>
      <c r="P517" s="218"/>
      <c r="Q517" s="218"/>
      <c r="R517" s="218"/>
      <c r="S517" s="218"/>
      <c r="T517" s="219"/>
      <c r="AT517" s="220" t="s">
        <v>184</v>
      </c>
      <c r="AU517" s="220" t="s">
        <v>82</v>
      </c>
      <c r="AV517" s="14" t="s">
        <v>82</v>
      </c>
      <c r="AW517" s="14" t="s">
        <v>35</v>
      </c>
      <c r="AX517" s="14" t="s">
        <v>73</v>
      </c>
      <c r="AY517" s="220" t="s">
        <v>171</v>
      </c>
    </row>
    <row r="518" spans="1:65" s="15" customFormat="1" ht="11.25">
      <c r="B518" s="221"/>
      <c r="C518" s="222"/>
      <c r="D518" s="193" t="s">
        <v>184</v>
      </c>
      <c r="E518" s="223" t="s">
        <v>19</v>
      </c>
      <c r="F518" s="224" t="s">
        <v>189</v>
      </c>
      <c r="G518" s="222"/>
      <c r="H518" s="225">
        <v>8</v>
      </c>
      <c r="I518" s="226"/>
      <c r="J518" s="222"/>
      <c r="K518" s="222"/>
      <c r="L518" s="227"/>
      <c r="M518" s="228"/>
      <c r="N518" s="229"/>
      <c r="O518" s="229"/>
      <c r="P518" s="229"/>
      <c r="Q518" s="229"/>
      <c r="R518" s="229"/>
      <c r="S518" s="229"/>
      <c r="T518" s="230"/>
      <c r="AT518" s="231" t="s">
        <v>184</v>
      </c>
      <c r="AU518" s="231" t="s">
        <v>82</v>
      </c>
      <c r="AV518" s="15" t="s">
        <v>178</v>
      </c>
      <c r="AW518" s="15" t="s">
        <v>35</v>
      </c>
      <c r="AX518" s="15" t="s">
        <v>80</v>
      </c>
      <c r="AY518" s="231" t="s">
        <v>171</v>
      </c>
    </row>
    <row r="519" spans="1:65" s="12" customFormat="1" ht="22.9" customHeight="1">
      <c r="B519" s="164"/>
      <c r="C519" s="165"/>
      <c r="D519" s="166" t="s">
        <v>72</v>
      </c>
      <c r="E519" s="178" t="s">
        <v>721</v>
      </c>
      <c r="F519" s="178" t="s">
        <v>722</v>
      </c>
      <c r="G519" s="165"/>
      <c r="H519" s="165"/>
      <c r="I519" s="168"/>
      <c r="J519" s="179">
        <f>BK519</f>
        <v>0</v>
      </c>
      <c r="K519" s="165"/>
      <c r="L519" s="170"/>
      <c r="M519" s="171"/>
      <c r="N519" s="172"/>
      <c r="O519" s="172"/>
      <c r="P519" s="173">
        <f>SUM(P520:P542)</f>
        <v>0</v>
      </c>
      <c r="Q519" s="172"/>
      <c r="R519" s="173">
        <f>SUM(R520:R542)</f>
        <v>0</v>
      </c>
      <c r="S519" s="172"/>
      <c r="T519" s="174">
        <f>SUM(T520:T542)</f>
        <v>0</v>
      </c>
      <c r="AR519" s="175" t="s">
        <v>80</v>
      </c>
      <c r="AT519" s="176" t="s">
        <v>72</v>
      </c>
      <c r="AU519" s="176" t="s">
        <v>80</v>
      </c>
      <c r="AY519" s="175" t="s">
        <v>171</v>
      </c>
      <c r="BK519" s="177">
        <f>SUM(BK520:BK542)</f>
        <v>0</v>
      </c>
    </row>
    <row r="520" spans="1:65" s="2" customFormat="1" ht="24.2" customHeight="1">
      <c r="A520" s="36"/>
      <c r="B520" s="37"/>
      <c r="C520" s="180" t="s">
        <v>673</v>
      </c>
      <c r="D520" s="180" t="s">
        <v>173</v>
      </c>
      <c r="E520" s="181" t="s">
        <v>724</v>
      </c>
      <c r="F520" s="182" t="s">
        <v>725</v>
      </c>
      <c r="G520" s="183" t="s">
        <v>252</v>
      </c>
      <c r="H520" s="184">
        <v>21.245999999999999</v>
      </c>
      <c r="I520" s="185"/>
      <c r="J520" s="186">
        <f>ROUND(I520*H520,2)</f>
        <v>0</v>
      </c>
      <c r="K520" s="182" t="s">
        <v>177</v>
      </c>
      <c r="L520" s="41"/>
      <c r="M520" s="187" t="s">
        <v>19</v>
      </c>
      <c r="N520" s="188" t="s">
        <v>44</v>
      </c>
      <c r="O520" s="66"/>
      <c r="P520" s="189">
        <f>O520*H520</f>
        <v>0</v>
      </c>
      <c r="Q520" s="189">
        <v>0</v>
      </c>
      <c r="R520" s="189">
        <f>Q520*H520</f>
        <v>0</v>
      </c>
      <c r="S520" s="189">
        <v>0</v>
      </c>
      <c r="T520" s="190">
        <f>S520*H520</f>
        <v>0</v>
      </c>
      <c r="U520" s="36"/>
      <c r="V520" s="36"/>
      <c r="W520" s="36"/>
      <c r="X520" s="36"/>
      <c r="Y520" s="36"/>
      <c r="Z520" s="36"/>
      <c r="AA520" s="36"/>
      <c r="AB520" s="36"/>
      <c r="AC520" s="36"/>
      <c r="AD520" s="36"/>
      <c r="AE520" s="36"/>
      <c r="AR520" s="191" t="s">
        <v>178</v>
      </c>
      <c r="AT520" s="191" t="s">
        <v>173</v>
      </c>
      <c r="AU520" s="191" t="s">
        <v>82</v>
      </c>
      <c r="AY520" s="19" t="s">
        <v>171</v>
      </c>
      <c r="BE520" s="192">
        <f>IF(N520="základní",J520,0)</f>
        <v>0</v>
      </c>
      <c r="BF520" s="192">
        <f>IF(N520="snížená",J520,0)</f>
        <v>0</v>
      </c>
      <c r="BG520" s="192">
        <f>IF(N520="zákl. přenesená",J520,0)</f>
        <v>0</v>
      </c>
      <c r="BH520" s="192">
        <f>IF(N520="sníž. přenesená",J520,0)</f>
        <v>0</v>
      </c>
      <c r="BI520" s="192">
        <f>IF(N520="nulová",J520,0)</f>
        <v>0</v>
      </c>
      <c r="BJ520" s="19" t="s">
        <v>80</v>
      </c>
      <c r="BK520" s="192">
        <f>ROUND(I520*H520,2)</f>
        <v>0</v>
      </c>
      <c r="BL520" s="19" t="s">
        <v>178</v>
      </c>
      <c r="BM520" s="191" t="s">
        <v>1229</v>
      </c>
    </row>
    <row r="521" spans="1:65" s="2" customFormat="1" ht="19.5">
      <c r="A521" s="36"/>
      <c r="B521" s="37"/>
      <c r="C521" s="38"/>
      <c r="D521" s="193" t="s">
        <v>180</v>
      </c>
      <c r="E521" s="38"/>
      <c r="F521" s="194" t="s">
        <v>727</v>
      </c>
      <c r="G521" s="38"/>
      <c r="H521" s="38"/>
      <c r="I521" s="195"/>
      <c r="J521" s="38"/>
      <c r="K521" s="38"/>
      <c r="L521" s="41"/>
      <c r="M521" s="196"/>
      <c r="N521" s="197"/>
      <c r="O521" s="66"/>
      <c r="P521" s="66"/>
      <c r="Q521" s="66"/>
      <c r="R521" s="66"/>
      <c r="S521" s="66"/>
      <c r="T521" s="67"/>
      <c r="U521" s="36"/>
      <c r="V521" s="36"/>
      <c r="W521" s="36"/>
      <c r="X521" s="36"/>
      <c r="Y521" s="36"/>
      <c r="Z521" s="36"/>
      <c r="AA521" s="36"/>
      <c r="AB521" s="36"/>
      <c r="AC521" s="36"/>
      <c r="AD521" s="36"/>
      <c r="AE521" s="36"/>
      <c r="AT521" s="19" t="s">
        <v>180</v>
      </c>
      <c r="AU521" s="19" t="s">
        <v>82</v>
      </c>
    </row>
    <row r="522" spans="1:65" s="2" customFormat="1" ht="11.25">
      <c r="A522" s="36"/>
      <c r="B522" s="37"/>
      <c r="C522" s="38"/>
      <c r="D522" s="198" t="s">
        <v>182</v>
      </c>
      <c r="E522" s="38"/>
      <c r="F522" s="199" t="s">
        <v>728</v>
      </c>
      <c r="G522" s="38"/>
      <c r="H522" s="38"/>
      <c r="I522" s="195"/>
      <c r="J522" s="38"/>
      <c r="K522" s="38"/>
      <c r="L522" s="41"/>
      <c r="M522" s="196"/>
      <c r="N522" s="197"/>
      <c r="O522" s="66"/>
      <c r="P522" s="66"/>
      <c r="Q522" s="66"/>
      <c r="R522" s="66"/>
      <c r="S522" s="66"/>
      <c r="T522" s="67"/>
      <c r="U522" s="36"/>
      <c r="V522" s="36"/>
      <c r="W522" s="36"/>
      <c r="X522" s="36"/>
      <c r="Y522" s="36"/>
      <c r="Z522" s="36"/>
      <c r="AA522" s="36"/>
      <c r="AB522" s="36"/>
      <c r="AC522" s="36"/>
      <c r="AD522" s="36"/>
      <c r="AE522" s="36"/>
      <c r="AT522" s="19" t="s">
        <v>182</v>
      </c>
      <c r="AU522" s="19" t="s">
        <v>82</v>
      </c>
    </row>
    <row r="523" spans="1:65" s="2" customFormat="1" ht="24.2" customHeight="1">
      <c r="A523" s="36"/>
      <c r="B523" s="37"/>
      <c r="C523" s="180" t="s">
        <v>680</v>
      </c>
      <c r="D523" s="180" t="s">
        <v>173</v>
      </c>
      <c r="E523" s="181" t="s">
        <v>730</v>
      </c>
      <c r="F523" s="182" t="s">
        <v>731</v>
      </c>
      <c r="G523" s="183" t="s">
        <v>252</v>
      </c>
      <c r="H523" s="184">
        <v>424.92</v>
      </c>
      <c r="I523" s="185"/>
      <c r="J523" s="186">
        <f>ROUND(I523*H523,2)</f>
        <v>0</v>
      </c>
      <c r="K523" s="182" t="s">
        <v>177</v>
      </c>
      <c r="L523" s="41"/>
      <c r="M523" s="187" t="s">
        <v>19</v>
      </c>
      <c r="N523" s="188" t="s">
        <v>44</v>
      </c>
      <c r="O523" s="66"/>
      <c r="P523" s="189">
        <f>O523*H523</f>
        <v>0</v>
      </c>
      <c r="Q523" s="189">
        <v>0</v>
      </c>
      <c r="R523" s="189">
        <f>Q523*H523</f>
        <v>0</v>
      </c>
      <c r="S523" s="189">
        <v>0</v>
      </c>
      <c r="T523" s="190">
        <f>S523*H523</f>
        <v>0</v>
      </c>
      <c r="U523" s="36"/>
      <c r="V523" s="36"/>
      <c r="W523" s="36"/>
      <c r="X523" s="36"/>
      <c r="Y523" s="36"/>
      <c r="Z523" s="36"/>
      <c r="AA523" s="36"/>
      <c r="AB523" s="36"/>
      <c r="AC523" s="36"/>
      <c r="AD523" s="36"/>
      <c r="AE523" s="36"/>
      <c r="AR523" s="191" t="s">
        <v>178</v>
      </c>
      <c r="AT523" s="191" t="s">
        <v>173</v>
      </c>
      <c r="AU523" s="191" t="s">
        <v>82</v>
      </c>
      <c r="AY523" s="19" t="s">
        <v>171</v>
      </c>
      <c r="BE523" s="192">
        <f>IF(N523="základní",J523,0)</f>
        <v>0</v>
      </c>
      <c r="BF523" s="192">
        <f>IF(N523="snížená",J523,0)</f>
        <v>0</v>
      </c>
      <c r="BG523" s="192">
        <f>IF(N523="zákl. přenesená",J523,0)</f>
        <v>0</v>
      </c>
      <c r="BH523" s="192">
        <f>IF(N523="sníž. přenesená",J523,0)</f>
        <v>0</v>
      </c>
      <c r="BI523" s="192">
        <f>IF(N523="nulová",J523,0)</f>
        <v>0</v>
      </c>
      <c r="BJ523" s="19" t="s">
        <v>80</v>
      </c>
      <c r="BK523" s="192">
        <f>ROUND(I523*H523,2)</f>
        <v>0</v>
      </c>
      <c r="BL523" s="19" t="s">
        <v>178</v>
      </c>
      <c r="BM523" s="191" t="s">
        <v>1230</v>
      </c>
    </row>
    <row r="524" spans="1:65" s="2" customFormat="1" ht="29.25">
      <c r="A524" s="36"/>
      <c r="B524" s="37"/>
      <c r="C524" s="38"/>
      <c r="D524" s="193" t="s">
        <v>180</v>
      </c>
      <c r="E524" s="38"/>
      <c r="F524" s="194" t="s">
        <v>733</v>
      </c>
      <c r="G524" s="38"/>
      <c r="H524" s="38"/>
      <c r="I524" s="195"/>
      <c r="J524" s="38"/>
      <c r="K524" s="38"/>
      <c r="L524" s="41"/>
      <c r="M524" s="196"/>
      <c r="N524" s="197"/>
      <c r="O524" s="66"/>
      <c r="P524" s="66"/>
      <c r="Q524" s="66"/>
      <c r="R524" s="66"/>
      <c r="S524" s="66"/>
      <c r="T524" s="67"/>
      <c r="U524" s="36"/>
      <c r="V524" s="36"/>
      <c r="W524" s="36"/>
      <c r="X524" s="36"/>
      <c r="Y524" s="36"/>
      <c r="Z524" s="36"/>
      <c r="AA524" s="36"/>
      <c r="AB524" s="36"/>
      <c r="AC524" s="36"/>
      <c r="AD524" s="36"/>
      <c r="AE524" s="36"/>
      <c r="AT524" s="19" t="s">
        <v>180</v>
      </c>
      <c r="AU524" s="19" t="s">
        <v>82</v>
      </c>
    </row>
    <row r="525" spans="1:65" s="2" customFormat="1" ht="11.25">
      <c r="A525" s="36"/>
      <c r="B525" s="37"/>
      <c r="C525" s="38"/>
      <c r="D525" s="198" t="s">
        <v>182</v>
      </c>
      <c r="E525" s="38"/>
      <c r="F525" s="199" t="s">
        <v>734</v>
      </c>
      <c r="G525" s="38"/>
      <c r="H525" s="38"/>
      <c r="I525" s="195"/>
      <c r="J525" s="38"/>
      <c r="K525" s="38"/>
      <c r="L525" s="41"/>
      <c r="M525" s="196"/>
      <c r="N525" s="197"/>
      <c r="O525" s="66"/>
      <c r="P525" s="66"/>
      <c r="Q525" s="66"/>
      <c r="R525" s="66"/>
      <c r="S525" s="66"/>
      <c r="T525" s="67"/>
      <c r="U525" s="36"/>
      <c r="V525" s="36"/>
      <c r="W525" s="36"/>
      <c r="X525" s="36"/>
      <c r="Y525" s="36"/>
      <c r="Z525" s="36"/>
      <c r="AA525" s="36"/>
      <c r="AB525" s="36"/>
      <c r="AC525" s="36"/>
      <c r="AD525" s="36"/>
      <c r="AE525" s="36"/>
      <c r="AT525" s="19" t="s">
        <v>182</v>
      </c>
      <c r="AU525" s="19" t="s">
        <v>82</v>
      </c>
    </row>
    <row r="526" spans="1:65" s="14" customFormat="1" ht="11.25">
      <c r="B526" s="210"/>
      <c r="C526" s="211"/>
      <c r="D526" s="193" t="s">
        <v>184</v>
      </c>
      <c r="E526" s="212" t="s">
        <v>19</v>
      </c>
      <c r="F526" s="213" t="s">
        <v>1231</v>
      </c>
      <c r="G526" s="211"/>
      <c r="H526" s="214">
        <v>424.92</v>
      </c>
      <c r="I526" s="215"/>
      <c r="J526" s="211"/>
      <c r="K526" s="211"/>
      <c r="L526" s="216"/>
      <c r="M526" s="217"/>
      <c r="N526" s="218"/>
      <c r="O526" s="218"/>
      <c r="P526" s="218"/>
      <c r="Q526" s="218"/>
      <c r="R526" s="218"/>
      <c r="S526" s="218"/>
      <c r="T526" s="219"/>
      <c r="AT526" s="220" t="s">
        <v>184</v>
      </c>
      <c r="AU526" s="220" t="s">
        <v>82</v>
      </c>
      <c r="AV526" s="14" t="s">
        <v>82</v>
      </c>
      <c r="AW526" s="14" t="s">
        <v>35</v>
      </c>
      <c r="AX526" s="14" t="s">
        <v>73</v>
      </c>
      <c r="AY526" s="220" t="s">
        <v>171</v>
      </c>
    </row>
    <row r="527" spans="1:65" s="15" customFormat="1" ht="11.25">
      <c r="B527" s="221"/>
      <c r="C527" s="222"/>
      <c r="D527" s="193" t="s">
        <v>184</v>
      </c>
      <c r="E527" s="223" t="s">
        <v>19</v>
      </c>
      <c r="F527" s="224" t="s">
        <v>189</v>
      </c>
      <c r="G527" s="222"/>
      <c r="H527" s="225">
        <v>424.92</v>
      </c>
      <c r="I527" s="226"/>
      <c r="J527" s="222"/>
      <c r="K527" s="222"/>
      <c r="L527" s="227"/>
      <c r="M527" s="228"/>
      <c r="N527" s="229"/>
      <c r="O527" s="229"/>
      <c r="P527" s="229"/>
      <c r="Q527" s="229"/>
      <c r="R527" s="229"/>
      <c r="S527" s="229"/>
      <c r="T527" s="230"/>
      <c r="AT527" s="231" t="s">
        <v>184</v>
      </c>
      <c r="AU527" s="231" t="s">
        <v>82</v>
      </c>
      <c r="AV527" s="15" t="s">
        <v>178</v>
      </c>
      <c r="AW527" s="15" t="s">
        <v>35</v>
      </c>
      <c r="AX527" s="15" t="s">
        <v>80</v>
      </c>
      <c r="AY527" s="231" t="s">
        <v>171</v>
      </c>
    </row>
    <row r="528" spans="1:65" s="2" customFormat="1" ht="33" customHeight="1">
      <c r="A528" s="36"/>
      <c r="B528" s="37"/>
      <c r="C528" s="180" t="s">
        <v>692</v>
      </c>
      <c r="D528" s="180" t="s">
        <v>173</v>
      </c>
      <c r="E528" s="181" t="s">
        <v>737</v>
      </c>
      <c r="F528" s="182" t="s">
        <v>738</v>
      </c>
      <c r="G528" s="183" t="s">
        <v>252</v>
      </c>
      <c r="H528" s="184">
        <v>21.245999999999999</v>
      </c>
      <c r="I528" s="185"/>
      <c r="J528" s="186">
        <f>ROUND(I528*H528,2)</f>
        <v>0</v>
      </c>
      <c r="K528" s="182" t="s">
        <v>177</v>
      </c>
      <c r="L528" s="41"/>
      <c r="M528" s="187" t="s">
        <v>19</v>
      </c>
      <c r="N528" s="188" t="s">
        <v>44</v>
      </c>
      <c r="O528" s="66"/>
      <c r="P528" s="189">
        <f>O528*H528</f>
        <v>0</v>
      </c>
      <c r="Q528" s="189">
        <v>0</v>
      </c>
      <c r="R528" s="189">
        <f>Q528*H528</f>
        <v>0</v>
      </c>
      <c r="S528" s="189">
        <v>0</v>
      </c>
      <c r="T528" s="190">
        <f>S528*H528</f>
        <v>0</v>
      </c>
      <c r="U528" s="36"/>
      <c r="V528" s="36"/>
      <c r="W528" s="36"/>
      <c r="X528" s="36"/>
      <c r="Y528" s="36"/>
      <c r="Z528" s="36"/>
      <c r="AA528" s="36"/>
      <c r="AB528" s="36"/>
      <c r="AC528" s="36"/>
      <c r="AD528" s="36"/>
      <c r="AE528" s="36"/>
      <c r="AR528" s="191" t="s">
        <v>178</v>
      </c>
      <c r="AT528" s="191" t="s">
        <v>173</v>
      </c>
      <c r="AU528" s="191" t="s">
        <v>82</v>
      </c>
      <c r="AY528" s="19" t="s">
        <v>171</v>
      </c>
      <c r="BE528" s="192">
        <f>IF(N528="základní",J528,0)</f>
        <v>0</v>
      </c>
      <c r="BF528" s="192">
        <f>IF(N528="snížená",J528,0)</f>
        <v>0</v>
      </c>
      <c r="BG528" s="192">
        <f>IF(N528="zákl. přenesená",J528,0)</f>
        <v>0</v>
      </c>
      <c r="BH528" s="192">
        <f>IF(N528="sníž. přenesená",J528,0)</f>
        <v>0</v>
      </c>
      <c r="BI528" s="192">
        <f>IF(N528="nulová",J528,0)</f>
        <v>0</v>
      </c>
      <c r="BJ528" s="19" t="s">
        <v>80</v>
      </c>
      <c r="BK528" s="192">
        <f>ROUND(I528*H528,2)</f>
        <v>0</v>
      </c>
      <c r="BL528" s="19" t="s">
        <v>178</v>
      </c>
      <c r="BM528" s="191" t="s">
        <v>1232</v>
      </c>
    </row>
    <row r="529" spans="1:65" s="2" customFormat="1" ht="29.25">
      <c r="A529" s="36"/>
      <c r="B529" s="37"/>
      <c r="C529" s="38"/>
      <c r="D529" s="193" t="s">
        <v>180</v>
      </c>
      <c r="E529" s="38"/>
      <c r="F529" s="194" t="s">
        <v>740</v>
      </c>
      <c r="G529" s="38"/>
      <c r="H529" s="38"/>
      <c r="I529" s="195"/>
      <c r="J529" s="38"/>
      <c r="K529" s="38"/>
      <c r="L529" s="41"/>
      <c r="M529" s="196"/>
      <c r="N529" s="197"/>
      <c r="O529" s="66"/>
      <c r="P529" s="66"/>
      <c r="Q529" s="66"/>
      <c r="R529" s="66"/>
      <c r="S529" s="66"/>
      <c r="T529" s="67"/>
      <c r="U529" s="36"/>
      <c r="V529" s="36"/>
      <c r="W529" s="36"/>
      <c r="X529" s="36"/>
      <c r="Y529" s="36"/>
      <c r="Z529" s="36"/>
      <c r="AA529" s="36"/>
      <c r="AB529" s="36"/>
      <c r="AC529" s="36"/>
      <c r="AD529" s="36"/>
      <c r="AE529" s="36"/>
      <c r="AT529" s="19" t="s">
        <v>180</v>
      </c>
      <c r="AU529" s="19" t="s">
        <v>82</v>
      </c>
    </row>
    <row r="530" spans="1:65" s="2" customFormat="1" ht="11.25">
      <c r="A530" s="36"/>
      <c r="B530" s="37"/>
      <c r="C530" s="38"/>
      <c r="D530" s="198" t="s">
        <v>182</v>
      </c>
      <c r="E530" s="38"/>
      <c r="F530" s="199" t="s">
        <v>741</v>
      </c>
      <c r="G530" s="38"/>
      <c r="H530" s="38"/>
      <c r="I530" s="195"/>
      <c r="J530" s="38"/>
      <c r="K530" s="38"/>
      <c r="L530" s="41"/>
      <c r="M530" s="196"/>
      <c r="N530" s="197"/>
      <c r="O530" s="66"/>
      <c r="P530" s="66"/>
      <c r="Q530" s="66"/>
      <c r="R530" s="66"/>
      <c r="S530" s="66"/>
      <c r="T530" s="67"/>
      <c r="U530" s="36"/>
      <c r="V530" s="36"/>
      <c r="W530" s="36"/>
      <c r="X530" s="36"/>
      <c r="Y530" s="36"/>
      <c r="Z530" s="36"/>
      <c r="AA530" s="36"/>
      <c r="AB530" s="36"/>
      <c r="AC530" s="36"/>
      <c r="AD530" s="36"/>
      <c r="AE530" s="36"/>
      <c r="AT530" s="19" t="s">
        <v>182</v>
      </c>
      <c r="AU530" s="19" t="s">
        <v>82</v>
      </c>
    </row>
    <row r="531" spans="1:65" s="2" customFormat="1" ht="24.2" customHeight="1">
      <c r="A531" s="36"/>
      <c r="B531" s="37"/>
      <c r="C531" s="180" t="s">
        <v>699</v>
      </c>
      <c r="D531" s="180" t="s">
        <v>173</v>
      </c>
      <c r="E531" s="181" t="s">
        <v>749</v>
      </c>
      <c r="F531" s="182" t="s">
        <v>750</v>
      </c>
      <c r="G531" s="183" t="s">
        <v>252</v>
      </c>
      <c r="H531" s="184">
        <v>21.245999999999999</v>
      </c>
      <c r="I531" s="185"/>
      <c r="J531" s="186">
        <f>ROUND(I531*H531,2)</f>
        <v>0</v>
      </c>
      <c r="K531" s="182" t="s">
        <v>177</v>
      </c>
      <c r="L531" s="41"/>
      <c r="M531" s="187" t="s">
        <v>19</v>
      </c>
      <c r="N531" s="188" t="s">
        <v>44</v>
      </c>
      <c r="O531" s="66"/>
      <c r="P531" s="189">
        <f>O531*H531</f>
        <v>0</v>
      </c>
      <c r="Q531" s="189">
        <v>0</v>
      </c>
      <c r="R531" s="189">
        <f>Q531*H531</f>
        <v>0</v>
      </c>
      <c r="S531" s="189">
        <v>0</v>
      </c>
      <c r="T531" s="190">
        <f>S531*H531</f>
        <v>0</v>
      </c>
      <c r="U531" s="36"/>
      <c r="V531" s="36"/>
      <c r="W531" s="36"/>
      <c r="X531" s="36"/>
      <c r="Y531" s="36"/>
      <c r="Z531" s="36"/>
      <c r="AA531" s="36"/>
      <c r="AB531" s="36"/>
      <c r="AC531" s="36"/>
      <c r="AD531" s="36"/>
      <c r="AE531" s="36"/>
      <c r="AR531" s="191" t="s">
        <v>178</v>
      </c>
      <c r="AT531" s="191" t="s">
        <v>173</v>
      </c>
      <c r="AU531" s="191" t="s">
        <v>82</v>
      </c>
      <c r="AY531" s="19" t="s">
        <v>171</v>
      </c>
      <c r="BE531" s="192">
        <f>IF(N531="základní",J531,0)</f>
        <v>0</v>
      </c>
      <c r="BF531" s="192">
        <f>IF(N531="snížená",J531,0)</f>
        <v>0</v>
      </c>
      <c r="BG531" s="192">
        <f>IF(N531="zákl. přenesená",J531,0)</f>
        <v>0</v>
      </c>
      <c r="BH531" s="192">
        <f>IF(N531="sníž. přenesená",J531,0)</f>
        <v>0</v>
      </c>
      <c r="BI531" s="192">
        <f>IF(N531="nulová",J531,0)</f>
        <v>0</v>
      </c>
      <c r="BJ531" s="19" t="s">
        <v>80</v>
      </c>
      <c r="BK531" s="192">
        <f>ROUND(I531*H531,2)</f>
        <v>0</v>
      </c>
      <c r="BL531" s="19" t="s">
        <v>178</v>
      </c>
      <c r="BM531" s="191" t="s">
        <v>1233</v>
      </c>
    </row>
    <row r="532" spans="1:65" s="2" customFormat="1" ht="29.25">
      <c r="A532" s="36"/>
      <c r="B532" s="37"/>
      <c r="C532" s="38"/>
      <c r="D532" s="193" t="s">
        <v>180</v>
      </c>
      <c r="E532" s="38"/>
      <c r="F532" s="194" t="s">
        <v>752</v>
      </c>
      <c r="G532" s="38"/>
      <c r="H532" s="38"/>
      <c r="I532" s="195"/>
      <c r="J532" s="38"/>
      <c r="K532" s="38"/>
      <c r="L532" s="41"/>
      <c r="M532" s="196"/>
      <c r="N532" s="197"/>
      <c r="O532" s="66"/>
      <c r="P532" s="66"/>
      <c r="Q532" s="66"/>
      <c r="R532" s="66"/>
      <c r="S532" s="66"/>
      <c r="T532" s="67"/>
      <c r="U532" s="36"/>
      <c r="V532" s="36"/>
      <c r="W532" s="36"/>
      <c r="X532" s="36"/>
      <c r="Y532" s="36"/>
      <c r="Z532" s="36"/>
      <c r="AA532" s="36"/>
      <c r="AB532" s="36"/>
      <c r="AC532" s="36"/>
      <c r="AD532" s="36"/>
      <c r="AE532" s="36"/>
      <c r="AT532" s="19" t="s">
        <v>180</v>
      </c>
      <c r="AU532" s="19" t="s">
        <v>82</v>
      </c>
    </row>
    <row r="533" spans="1:65" s="2" customFormat="1" ht="11.25">
      <c r="A533" s="36"/>
      <c r="B533" s="37"/>
      <c r="C533" s="38"/>
      <c r="D533" s="198" t="s">
        <v>182</v>
      </c>
      <c r="E533" s="38"/>
      <c r="F533" s="199" t="s">
        <v>753</v>
      </c>
      <c r="G533" s="38"/>
      <c r="H533" s="38"/>
      <c r="I533" s="195"/>
      <c r="J533" s="38"/>
      <c r="K533" s="38"/>
      <c r="L533" s="41"/>
      <c r="M533" s="196"/>
      <c r="N533" s="197"/>
      <c r="O533" s="66"/>
      <c r="P533" s="66"/>
      <c r="Q533" s="66"/>
      <c r="R533" s="66"/>
      <c r="S533" s="66"/>
      <c r="T533" s="67"/>
      <c r="U533" s="36"/>
      <c r="V533" s="36"/>
      <c r="W533" s="36"/>
      <c r="X533" s="36"/>
      <c r="Y533" s="36"/>
      <c r="Z533" s="36"/>
      <c r="AA533" s="36"/>
      <c r="AB533" s="36"/>
      <c r="AC533" s="36"/>
      <c r="AD533" s="36"/>
      <c r="AE533" s="36"/>
      <c r="AT533" s="19" t="s">
        <v>182</v>
      </c>
      <c r="AU533" s="19" t="s">
        <v>82</v>
      </c>
    </row>
    <row r="534" spans="1:65" s="2" customFormat="1" ht="24.2" customHeight="1">
      <c r="A534" s="36"/>
      <c r="B534" s="37"/>
      <c r="C534" s="180" t="s">
        <v>706</v>
      </c>
      <c r="D534" s="180" t="s">
        <v>173</v>
      </c>
      <c r="E534" s="181" t="s">
        <v>755</v>
      </c>
      <c r="F534" s="182" t="s">
        <v>756</v>
      </c>
      <c r="G534" s="183" t="s">
        <v>252</v>
      </c>
      <c r="H534" s="184">
        <v>63.738</v>
      </c>
      <c r="I534" s="185"/>
      <c r="J534" s="186">
        <f>ROUND(I534*H534,2)</f>
        <v>0</v>
      </c>
      <c r="K534" s="182" t="s">
        <v>177</v>
      </c>
      <c r="L534" s="41"/>
      <c r="M534" s="187" t="s">
        <v>19</v>
      </c>
      <c r="N534" s="188" t="s">
        <v>44</v>
      </c>
      <c r="O534" s="66"/>
      <c r="P534" s="189">
        <f>O534*H534</f>
        <v>0</v>
      </c>
      <c r="Q534" s="189">
        <v>0</v>
      </c>
      <c r="R534" s="189">
        <f>Q534*H534</f>
        <v>0</v>
      </c>
      <c r="S534" s="189">
        <v>0</v>
      </c>
      <c r="T534" s="190">
        <f>S534*H534</f>
        <v>0</v>
      </c>
      <c r="U534" s="36"/>
      <c r="V534" s="36"/>
      <c r="W534" s="36"/>
      <c r="X534" s="36"/>
      <c r="Y534" s="36"/>
      <c r="Z534" s="36"/>
      <c r="AA534" s="36"/>
      <c r="AB534" s="36"/>
      <c r="AC534" s="36"/>
      <c r="AD534" s="36"/>
      <c r="AE534" s="36"/>
      <c r="AR534" s="191" t="s">
        <v>178</v>
      </c>
      <c r="AT534" s="191" t="s">
        <v>173</v>
      </c>
      <c r="AU534" s="191" t="s">
        <v>82</v>
      </c>
      <c r="AY534" s="19" t="s">
        <v>171</v>
      </c>
      <c r="BE534" s="192">
        <f>IF(N534="základní",J534,0)</f>
        <v>0</v>
      </c>
      <c r="BF534" s="192">
        <f>IF(N534="snížená",J534,0)</f>
        <v>0</v>
      </c>
      <c r="BG534" s="192">
        <f>IF(N534="zákl. přenesená",J534,0)</f>
        <v>0</v>
      </c>
      <c r="BH534" s="192">
        <f>IF(N534="sníž. přenesená",J534,0)</f>
        <v>0</v>
      </c>
      <c r="BI534" s="192">
        <f>IF(N534="nulová",J534,0)</f>
        <v>0</v>
      </c>
      <c r="BJ534" s="19" t="s">
        <v>80</v>
      </c>
      <c r="BK534" s="192">
        <f>ROUND(I534*H534,2)</f>
        <v>0</v>
      </c>
      <c r="BL534" s="19" t="s">
        <v>178</v>
      </c>
      <c r="BM534" s="191" t="s">
        <v>1234</v>
      </c>
    </row>
    <row r="535" spans="1:65" s="2" customFormat="1" ht="39">
      <c r="A535" s="36"/>
      <c r="B535" s="37"/>
      <c r="C535" s="38"/>
      <c r="D535" s="193" t="s">
        <v>180</v>
      </c>
      <c r="E535" s="38"/>
      <c r="F535" s="194" t="s">
        <v>758</v>
      </c>
      <c r="G535" s="38"/>
      <c r="H535" s="38"/>
      <c r="I535" s="195"/>
      <c r="J535" s="38"/>
      <c r="K535" s="38"/>
      <c r="L535" s="41"/>
      <c r="M535" s="196"/>
      <c r="N535" s="197"/>
      <c r="O535" s="66"/>
      <c r="P535" s="66"/>
      <c r="Q535" s="66"/>
      <c r="R535" s="66"/>
      <c r="S535" s="66"/>
      <c r="T535" s="67"/>
      <c r="U535" s="36"/>
      <c r="V535" s="36"/>
      <c r="W535" s="36"/>
      <c r="X535" s="36"/>
      <c r="Y535" s="36"/>
      <c r="Z535" s="36"/>
      <c r="AA535" s="36"/>
      <c r="AB535" s="36"/>
      <c r="AC535" s="36"/>
      <c r="AD535" s="36"/>
      <c r="AE535" s="36"/>
      <c r="AT535" s="19" t="s">
        <v>180</v>
      </c>
      <c r="AU535" s="19" t="s">
        <v>82</v>
      </c>
    </row>
    <row r="536" spans="1:65" s="2" customFormat="1" ht="11.25">
      <c r="A536" s="36"/>
      <c r="B536" s="37"/>
      <c r="C536" s="38"/>
      <c r="D536" s="198" t="s">
        <v>182</v>
      </c>
      <c r="E536" s="38"/>
      <c r="F536" s="199" t="s">
        <v>759</v>
      </c>
      <c r="G536" s="38"/>
      <c r="H536" s="38"/>
      <c r="I536" s="195"/>
      <c r="J536" s="38"/>
      <c r="K536" s="38"/>
      <c r="L536" s="41"/>
      <c r="M536" s="196"/>
      <c r="N536" s="197"/>
      <c r="O536" s="66"/>
      <c r="P536" s="66"/>
      <c r="Q536" s="66"/>
      <c r="R536" s="66"/>
      <c r="S536" s="66"/>
      <c r="T536" s="67"/>
      <c r="U536" s="36"/>
      <c r="V536" s="36"/>
      <c r="W536" s="36"/>
      <c r="X536" s="36"/>
      <c r="Y536" s="36"/>
      <c r="Z536" s="36"/>
      <c r="AA536" s="36"/>
      <c r="AB536" s="36"/>
      <c r="AC536" s="36"/>
      <c r="AD536" s="36"/>
      <c r="AE536" s="36"/>
      <c r="AT536" s="19" t="s">
        <v>182</v>
      </c>
      <c r="AU536" s="19" t="s">
        <v>82</v>
      </c>
    </row>
    <row r="537" spans="1:65" s="13" customFormat="1" ht="11.25">
      <c r="B537" s="200"/>
      <c r="C537" s="201"/>
      <c r="D537" s="193" t="s">
        <v>184</v>
      </c>
      <c r="E537" s="202" t="s">
        <v>19</v>
      </c>
      <c r="F537" s="203" t="s">
        <v>760</v>
      </c>
      <c r="G537" s="201"/>
      <c r="H537" s="202" t="s">
        <v>19</v>
      </c>
      <c r="I537" s="204"/>
      <c r="J537" s="201"/>
      <c r="K537" s="201"/>
      <c r="L537" s="205"/>
      <c r="M537" s="206"/>
      <c r="N537" s="207"/>
      <c r="O537" s="207"/>
      <c r="P537" s="207"/>
      <c r="Q537" s="207"/>
      <c r="R537" s="207"/>
      <c r="S537" s="207"/>
      <c r="T537" s="208"/>
      <c r="AT537" s="209" t="s">
        <v>184</v>
      </c>
      <c r="AU537" s="209" t="s">
        <v>82</v>
      </c>
      <c r="AV537" s="13" t="s">
        <v>80</v>
      </c>
      <c r="AW537" s="13" t="s">
        <v>35</v>
      </c>
      <c r="AX537" s="13" t="s">
        <v>73</v>
      </c>
      <c r="AY537" s="209" t="s">
        <v>171</v>
      </c>
    </row>
    <row r="538" spans="1:65" s="14" customFormat="1" ht="11.25">
      <c r="B538" s="210"/>
      <c r="C538" s="211"/>
      <c r="D538" s="193" t="s">
        <v>184</v>
      </c>
      <c r="E538" s="212" t="s">
        <v>19</v>
      </c>
      <c r="F538" s="213" t="s">
        <v>1235</v>
      </c>
      <c r="G538" s="211"/>
      <c r="H538" s="214">
        <v>63.738</v>
      </c>
      <c r="I538" s="215"/>
      <c r="J538" s="211"/>
      <c r="K538" s="211"/>
      <c r="L538" s="216"/>
      <c r="M538" s="217"/>
      <c r="N538" s="218"/>
      <c r="O538" s="218"/>
      <c r="P538" s="218"/>
      <c r="Q538" s="218"/>
      <c r="R538" s="218"/>
      <c r="S538" s="218"/>
      <c r="T538" s="219"/>
      <c r="AT538" s="220" t="s">
        <v>184</v>
      </c>
      <c r="AU538" s="220" t="s">
        <v>82</v>
      </c>
      <c r="AV538" s="14" t="s">
        <v>82</v>
      </c>
      <c r="AW538" s="14" t="s">
        <v>35</v>
      </c>
      <c r="AX538" s="14" t="s">
        <v>73</v>
      </c>
      <c r="AY538" s="220" t="s">
        <v>171</v>
      </c>
    </row>
    <row r="539" spans="1:65" s="15" customFormat="1" ht="11.25">
      <c r="B539" s="221"/>
      <c r="C539" s="222"/>
      <c r="D539" s="193" t="s">
        <v>184</v>
      </c>
      <c r="E539" s="223" t="s">
        <v>19</v>
      </c>
      <c r="F539" s="224" t="s">
        <v>189</v>
      </c>
      <c r="G539" s="222"/>
      <c r="H539" s="225">
        <v>63.738</v>
      </c>
      <c r="I539" s="226"/>
      <c r="J539" s="222"/>
      <c r="K539" s="222"/>
      <c r="L539" s="227"/>
      <c r="M539" s="228"/>
      <c r="N539" s="229"/>
      <c r="O539" s="229"/>
      <c r="P539" s="229"/>
      <c r="Q539" s="229"/>
      <c r="R539" s="229"/>
      <c r="S539" s="229"/>
      <c r="T539" s="230"/>
      <c r="AT539" s="231" t="s">
        <v>184</v>
      </c>
      <c r="AU539" s="231" t="s">
        <v>82</v>
      </c>
      <c r="AV539" s="15" t="s">
        <v>178</v>
      </c>
      <c r="AW539" s="15" t="s">
        <v>35</v>
      </c>
      <c r="AX539" s="15" t="s">
        <v>80</v>
      </c>
      <c r="AY539" s="231" t="s">
        <v>171</v>
      </c>
    </row>
    <row r="540" spans="1:65" s="2" customFormat="1" ht="24.2" customHeight="1">
      <c r="A540" s="36"/>
      <c r="B540" s="37"/>
      <c r="C540" s="180" t="s">
        <v>713</v>
      </c>
      <c r="D540" s="180" t="s">
        <v>173</v>
      </c>
      <c r="E540" s="181" t="s">
        <v>763</v>
      </c>
      <c r="F540" s="182" t="s">
        <v>764</v>
      </c>
      <c r="G540" s="183" t="s">
        <v>252</v>
      </c>
      <c r="H540" s="184">
        <v>21.245999999999999</v>
      </c>
      <c r="I540" s="185"/>
      <c r="J540" s="186">
        <f>ROUND(I540*H540,2)</f>
        <v>0</v>
      </c>
      <c r="K540" s="182" t="s">
        <v>177</v>
      </c>
      <c r="L540" s="41"/>
      <c r="M540" s="187" t="s">
        <v>19</v>
      </c>
      <c r="N540" s="188" t="s">
        <v>44</v>
      </c>
      <c r="O540" s="66"/>
      <c r="P540" s="189">
        <f>O540*H540</f>
        <v>0</v>
      </c>
      <c r="Q540" s="189">
        <v>0</v>
      </c>
      <c r="R540" s="189">
        <f>Q540*H540</f>
        <v>0</v>
      </c>
      <c r="S540" s="189">
        <v>0</v>
      </c>
      <c r="T540" s="190">
        <f>S540*H540</f>
        <v>0</v>
      </c>
      <c r="U540" s="36"/>
      <c r="V540" s="36"/>
      <c r="W540" s="36"/>
      <c r="X540" s="36"/>
      <c r="Y540" s="36"/>
      <c r="Z540" s="36"/>
      <c r="AA540" s="36"/>
      <c r="AB540" s="36"/>
      <c r="AC540" s="36"/>
      <c r="AD540" s="36"/>
      <c r="AE540" s="36"/>
      <c r="AR540" s="191" t="s">
        <v>178</v>
      </c>
      <c r="AT540" s="191" t="s">
        <v>173</v>
      </c>
      <c r="AU540" s="191" t="s">
        <v>82</v>
      </c>
      <c r="AY540" s="19" t="s">
        <v>171</v>
      </c>
      <c r="BE540" s="192">
        <f>IF(N540="základní",J540,0)</f>
        <v>0</v>
      </c>
      <c r="BF540" s="192">
        <f>IF(N540="snížená",J540,0)</f>
        <v>0</v>
      </c>
      <c r="BG540" s="192">
        <f>IF(N540="zákl. přenesená",J540,0)</f>
        <v>0</v>
      </c>
      <c r="BH540" s="192">
        <f>IF(N540="sníž. přenesená",J540,0)</f>
        <v>0</v>
      </c>
      <c r="BI540" s="192">
        <f>IF(N540="nulová",J540,0)</f>
        <v>0</v>
      </c>
      <c r="BJ540" s="19" t="s">
        <v>80</v>
      </c>
      <c r="BK540" s="192">
        <f>ROUND(I540*H540,2)</f>
        <v>0</v>
      </c>
      <c r="BL540" s="19" t="s">
        <v>178</v>
      </c>
      <c r="BM540" s="191" t="s">
        <v>1236</v>
      </c>
    </row>
    <row r="541" spans="1:65" s="2" customFormat="1" ht="19.5">
      <c r="A541" s="36"/>
      <c r="B541" s="37"/>
      <c r="C541" s="38"/>
      <c r="D541" s="193" t="s">
        <v>180</v>
      </c>
      <c r="E541" s="38"/>
      <c r="F541" s="194" t="s">
        <v>766</v>
      </c>
      <c r="G541" s="38"/>
      <c r="H541" s="38"/>
      <c r="I541" s="195"/>
      <c r="J541" s="38"/>
      <c r="K541" s="38"/>
      <c r="L541" s="41"/>
      <c r="M541" s="196"/>
      <c r="N541" s="197"/>
      <c r="O541" s="66"/>
      <c r="P541" s="66"/>
      <c r="Q541" s="66"/>
      <c r="R541" s="66"/>
      <c r="S541" s="66"/>
      <c r="T541" s="67"/>
      <c r="U541" s="36"/>
      <c r="V541" s="36"/>
      <c r="W541" s="36"/>
      <c r="X541" s="36"/>
      <c r="Y541" s="36"/>
      <c r="Z541" s="36"/>
      <c r="AA541" s="36"/>
      <c r="AB541" s="36"/>
      <c r="AC541" s="36"/>
      <c r="AD541" s="36"/>
      <c r="AE541" s="36"/>
      <c r="AT541" s="19" t="s">
        <v>180</v>
      </c>
      <c r="AU541" s="19" t="s">
        <v>82</v>
      </c>
    </row>
    <row r="542" spans="1:65" s="2" customFormat="1" ht="11.25">
      <c r="A542" s="36"/>
      <c r="B542" s="37"/>
      <c r="C542" s="38"/>
      <c r="D542" s="198" t="s">
        <v>182</v>
      </c>
      <c r="E542" s="38"/>
      <c r="F542" s="199" t="s">
        <v>767</v>
      </c>
      <c r="G542" s="38"/>
      <c r="H542" s="38"/>
      <c r="I542" s="195"/>
      <c r="J542" s="38"/>
      <c r="K542" s="38"/>
      <c r="L542" s="41"/>
      <c r="M542" s="196"/>
      <c r="N542" s="197"/>
      <c r="O542" s="66"/>
      <c r="P542" s="66"/>
      <c r="Q542" s="66"/>
      <c r="R542" s="66"/>
      <c r="S542" s="66"/>
      <c r="T542" s="67"/>
      <c r="U542" s="36"/>
      <c r="V542" s="36"/>
      <c r="W542" s="36"/>
      <c r="X542" s="36"/>
      <c r="Y542" s="36"/>
      <c r="Z542" s="36"/>
      <c r="AA542" s="36"/>
      <c r="AB542" s="36"/>
      <c r="AC542" s="36"/>
      <c r="AD542" s="36"/>
      <c r="AE542" s="36"/>
      <c r="AT542" s="19" t="s">
        <v>182</v>
      </c>
      <c r="AU542" s="19" t="s">
        <v>82</v>
      </c>
    </row>
    <row r="543" spans="1:65" s="12" customFormat="1" ht="22.9" customHeight="1">
      <c r="B543" s="164"/>
      <c r="C543" s="165"/>
      <c r="D543" s="166" t="s">
        <v>72</v>
      </c>
      <c r="E543" s="178" t="s">
        <v>768</v>
      </c>
      <c r="F543" s="178" t="s">
        <v>769</v>
      </c>
      <c r="G543" s="165"/>
      <c r="H543" s="165"/>
      <c r="I543" s="168"/>
      <c r="J543" s="179">
        <f>BK543</f>
        <v>0</v>
      </c>
      <c r="K543" s="165"/>
      <c r="L543" s="170"/>
      <c r="M543" s="171"/>
      <c r="N543" s="172"/>
      <c r="O543" s="172"/>
      <c r="P543" s="173">
        <f>SUM(P544:P549)</f>
        <v>0</v>
      </c>
      <c r="Q543" s="172"/>
      <c r="R543" s="173">
        <f>SUM(R544:R549)</f>
        <v>0</v>
      </c>
      <c r="S543" s="172"/>
      <c r="T543" s="174">
        <f>SUM(T544:T549)</f>
        <v>0</v>
      </c>
      <c r="AR543" s="175" t="s">
        <v>80</v>
      </c>
      <c r="AT543" s="176" t="s">
        <v>72</v>
      </c>
      <c r="AU543" s="176" t="s">
        <v>80</v>
      </c>
      <c r="AY543" s="175" t="s">
        <v>171</v>
      </c>
      <c r="BK543" s="177">
        <f>SUM(BK544:BK549)</f>
        <v>0</v>
      </c>
    </row>
    <row r="544" spans="1:65" s="2" customFormat="1" ht="24.2" customHeight="1">
      <c r="A544" s="36"/>
      <c r="B544" s="37"/>
      <c r="C544" s="180" t="s">
        <v>723</v>
      </c>
      <c r="D544" s="180" t="s">
        <v>173</v>
      </c>
      <c r="E544" s="181" t="s">
        <v>771</v>
      </c>
      <c r="F544" s="182" t="s">
        <v>772</v>
      </c>
      <c r="G544" s="183" t="s">
        <v>252</v>
      </c>
      <c r="H544" s="184">
        <v>202.572</v>
      </c>
      <c r="I544" s="185"/>
      <c r="J544" s="186">
        <f>ROUND(I544*H544,2)</f>
        <v>0</v>
      </c>
      <c r="K544" s="182" t="s">
        <v>177</v>
      </c>
      <c r="L544" s="41"/>
      <c r="M544" s="187" t="s">
        <v>19</v>
      </c>
      <c r="N544" s="188" t="s">
        <v>44</v>
      </c>
      <c r="O544" s="66"/>
      <c r="P544" s="189">
        <f>O544*H544</f>
        <v>0</v>
      </c>
      <c r="Q544" s="189">
        <v>0</v>
      </c>
      <c r="R544" s="189">
        <f>Q544*H544</f>
        <v>0</v>
      </c>
      <c r="S544" s="189">
        <v>0</v>
      </c>
      <c r="T544" s="190">
        <f>S544*H544</f>
        <v>0</v>
      </c>
      <c r="U544" s="36"/>
      <c r="V544" s="36"/>
      <c r="W544" s="36"/>
      <c r="X544" s="36"/>
      <c r="Y544" s="36"/>
      <c r="Z544" s="36"/>
      <c r="AA544" s="36"/>
      <c r="AB544" s="36"/>
      <c r="AC544" s="36"/>
      <c r="AD544" s="36"/>
      <c r="AE544" s="36"/>
      <c r="AR544" s="191" t="s">
        <v>178</v>
      </c>
      <c r="AT544" s="191" t="s">
        <v>173</v>
      </c>
      <c r="AU544" s="191" t="s">
        <v>82</v>
      </c>
      <c r="AY544" s="19" t="s">
        <v>171</v>
      </c>
      <c r="BE544" s="192">
        <f>IF(N544="základní",J544,0)</f>
        <v>0</v>
      </c>
      <c r="BF544" s="192">
        <f>IF(N544="snížená",J544,0)</f>
        <v>0</v>
      </c>
      <c r="BG544" s="192">
        <f>IF(N544="zákl. přenesená",J544,0)</f>
        <v>0</v>
      </c>
      <c r="BH544" s="192">
        <f>IF(N544="sníž. přenesená",J544,0)</f>
        <v>0</v>
      </c>
      <c r="BI544" s="192">
        <f>IF(N544="nulová",J544,0)</f>
        <v>0</v>
      </c>
      <c r="BJ544" s="19" t="s">
        <v>80</v>
      </c>
      <c r="BK544" s="192">
        <f>ROUND(I544*H544,2)</f>
        <v>0</v>
      </c>
      <c r="BL544" s="19" t="s">
        <v>178</v>
      </c>
      <c r="BM544" s="191" t="s">
        <v>1237</v>
      </c>
    </row>
    <row r="545" spans="1:65" s="2" customFormat="1" ht="29.25">
      <c r="A545" s="36"/>
      <c r="B545" s="37"/>
      <c r="C545" s="38"/>
      <c r="D545" s="193" t="s">
        <v>180</v>
      </c>
      <c r="E545" s="38"/>
      <c r="F545" s="194" t="s">
        <v>774</v>
      </c>
      <c r="G545" s="38"/>
      <c r="H545" s="38"/>
      <c r="I545" s="195"/>
      <c r="J545" s="38"/>
      <c r="K545" s="38"/>
      <c r="L545" s="41"/>
      <c r="M545" s="196"/>
      <c r="N545" s="197"/>
      <c r="O545" s="66"/>
      <c r="P545" s="66"/>
      <c r="Q545" s="66"/>
      <c r="R545" s="66"/>
      <c r="S545" s="66"/>
      <c r="T545" s="67"/>
      <c r="U545" s="36"/>
      <c r="V545" s="36"/>
      <c r="W545" s="36"/>
      <c r="X545" s="36"/>
      <c r="Y545" s="36"/>
      <c r="Z545" s="36"/>
      <c r="AA545" s="36"/>
      <c r="AB545" s="36"/>
      <c r="AC545" s="36"/>
      <c r="AD545" s="36"/>
      <c r="AE545" s="36"/>
      <c r="AT545" s="19" t="s">
        <v>180</v>
      </c>
      <c r="AU545" s="19" t="s">
        <v>82</v>
      </c>
    </row>
    <row r="546" spans="1:65" s="2" customFormat="1" ht="11.25">
      <c r="A546" s="36"/>
      <c r="B546" s="37"/>
      <c r="C546" s="38"/>
      <c r="D546" s="198" t="s">
        <v>182</v>
      </c>
      <c r="E546" s="38"/>
      <c r="F546" s="199" t="s">
        <v>775</v>
      </c>
      <c r="G546" s="38"/>
      <c r="H546" s="38"/>
      <c r="I546" s="195"/>
      <c r="J546" s="38"/>
      <c r="K546" s="38"/>
      <c r="L546" s="41"/>
      <c r="M546" s="196"/>
      <c r="N546" s="197"/>
      <c r="O546" s="66"/>
      <c r="P546" s="66"/>
      <c r="Q546" s="66"/>
      <c r="R546" s="66"/>
      <c r="S546" s="66"/>
      <c r="T546" s="67"/>
      <c r="U546" s="36"/>
      <c r="V546" s="36"/>
      <c r="W546" s="36"/>
      <c r="X546" s="36"/>
      <c r="Y546" s="36"/>
      <c r="Z546" s="36"/>
      <c r="AA546" s="36"/>
      <c r="AB546" s="36"/>
      <c r="AC546" s="36"/>
      <c r="AD546" s="36"/>
      <c r="AE546" s="36"/>
      <c r="AT546" s="19" t="s">
        <v>182</v>
      </c>
      <c r="AU546" s="19" t="s">
        <v>82</v>
      </c>
    </row>
    <row r="547" spans="1:65" s="2" customFormat="1" ht="33" customHeight="1">
      <c r="A547" s="36"/>
      <c r="B547" s="37"/>
      <c r="C547" s="180" t="s">
        <v>729</v>
      </c>
      <c r="D547" s="180" t="s">
        <v>173</v>
      </c>
      <c r="E547" s="181" t="s">
        <v>1238</v>
      </c>
      <c r="F547" s="182" t="s">
        <v>1239</v>
      </c>
      <c r="G547" s="183" t="s">
        <v>252</v>
      </c>
      <c r="H547" s="184">
        <v>202.572</v>
      </c>
      <c r="I547" s="185"/>
      <c r="J547" s="186">
        <f>ROUND(I547*H547,2)</f>
        <v>0</v>
      </c>
      <c r="K547" s="182" t="s">
        <v>177</v>
      </c>
      <c r="L547" s="41"/>
      <c r="M547" s="187" t="s">
        <v>19</v>
      </c>
      <c r="N547" s="188" t="s">
        <v>44</v>
      </c>
      <c r="O547" s="66"/>
      <c r="P547" s="189">
        <f>O547*H547</f>
        <v>0</v>
      </c>
      <c r="Q547" s="189">
        <v>0</v>
      </c>
      <c r="R547" s="189">
        <f>Q547*H547</f>
        <v>0</v>
      </c>
      <c r="S547" s="189">
        <v>0</v>
      </c>
      <c r="T547" s="190">
        <f>S547*H547</f>
        <v>0</v>
      </c>
      <c r="U547" s="36"/>
      <c r="V547" s="36"/>
      <c r="W547" s="36"/>
      <c r="X547" s="36"/>
      <c r="Y547" s="36"/>
      <c r="Z547" s="36"/>
      <c r="AA547" s="36"/>
      <c r="AB547" s="36"/>
      <c r="AC547" s="36"/>
      <c r="AD547" s="36"/>
      <c r="AE547" s="36"/>
      <c r="AR547" s="191" t="s">
        <v>178</v>
      </c>
      <c r="AT547" s="191" t="s">
        <v>173</v>
      </c>
      <c r="AU547" s="191" t="s">
        <v>82</v>
      </c>
      <c r="AY547" s="19" t="s">
        <v>171</v>
      </c>
      <c r="BE547" s="192">
        <f>IF(N547="základní",J547,0)</f>
        <v>0</v>
      </c>
      <c r="BF547" s="192">
        <f>IF(N547="snížená",J547,0)</f>
        <v>0</v>
      </c>
      <c r="BG547" s="192">
        <f>IF(N547="zákl. přenesená",J547,0)</f>
        <v>0</v>
      </c>
      <c r="BH547" s="192">
        <f>IF(N547="sníž. přenesená",J547,0)</f>
        <v>0</v>
      </c>
      <c r="BI547" s="192">
        <f>IF(N547="nulová",J547,0)</f>
        <v>0</v>
      </c>
      <c r="BJ547" s="19" t="s">
        <v>80</v>
      </c>
      <c r="BK547" s="192">
        <f>ROUND(I547*H547,2)</f>
        <v>0</v>
      </c>
      <c r="BL547" s="19" t="s">
        <v>178</v>
      </c>
      <c r="BM547" s="191" t="s">
        <v>1240</v>
      </c>
    </row>
    <row r="548" spans="1:65" s="2" customFormat="1" ht="29.25">
      <c r="A548" s="36"/>
      <c r="B548" s="37"/>
      <c r="C548" s="38"/>
      <c r="D548" s="193" t="s">
        <v>180</v>
      </c>
      <c r="E548" s="38"/>
      <c r="F548" s="194" t="s">
        <v>1241</v>
      </c>
      <c r="G548" s="38"/>
      <c r="H548" s="38"/>
      <c r="I548" s="195"/>
      <c r="J548" s="38"/>
      <c r="K548" s="38"/>
      <c r="L548" s="41"/>
      <c r="M548" s="196"/>
      <c r="N548" s="197"/>
      <c r="O548" s="66"/>
      <c r="P548" s="66"/>
      <c r="Q548" s="66"/>
      <c r="R548" s="66"/>
      <c r="S548" s="66"/>
      <c r="T548" s="67"/>
      <c r="U548" s="36"/>
      <c r="V548" s="36"/>
      <c r="W548" s="36"/>
      <c r="X548" s="36"/>
      <c r="Y548" s="36"/>
      <c r="Z548" s="36"/>
      <c r="AA548" s="36"/>
      <c r="AB548" s="36"/>
      <c r="AC548" s="36"/>
      <c r="AD548" s="36"/>
      <c r="AE548" s="36"/>
      <c r="AT548" s="19" t="s">
        <v>180</v>
      </c>
      <c r="AU548" s="19" t="s">
        <v>82</v>
      </c>
    </row>
    <row r="549" spans="1:65" s="2" customFormat="1" ht="11.25">
      <c r="A549" s="36"/>
      <c r="B549" s="37"/>
      <c r="C549" s="38"/>
      <c r="D549" s="198" t="s">
        <v>182</v>
      </c>
      <c r="E549" s="38"/>
      <c r="F549" s="199" t="s">
        <v>1242</v>
      </c>
      <c r="G549" s="38"/>
      <c r="H549" s="38"/>
      <c r="I549" s="195"/>
      <c r="J549" s="38"/>
      <c r="K549" s="38"/>
      <c r="L549" s="41"/>
      <c r="M549" s="196"/>
      <c r="N549" s="197"/>
      <c r="O549" s="66"/>
      <c r="P549" s="66"/>
      <c r="Q549" s="66"/>
      <c r="R549" s="66"/>
      <c r="S549" s="66"/>
      <c r="T549" s="67"/>
      <c r="U549" s="36"/>
      <c r="V549" s="36"/>
      <c r="W549" s="36"/>
      <c r="X549" s="36"/>
      <c r="Y549" s="36"/>
      <c r="Z549" s="36"/>
      <c r="AA549" s="36"/>
      <c r="AB549" s="36"/>
      <c r="AC549" s="36"/>
      <c r="AD549" s="36"/>
      <c r="AE549" s="36"/>
      <c r="AT549" s="19" t="s">
        <v>182</v>
      </c>
      <c r="AU549" s="19" t="s">
        <v>82</v>
      </c>
    </row>
    <row r="550" spans="1:65" s="12" customFormat="1" ht="25.9" customHeight="1">
      <c r="B550" s="164"/>
      <c r="C550" s="165"/>
      <c r="D550" s="166" t="s">
        <v>72</v>
      </c>
      <c r="E550" s="167" t="s">
        <v>782</v>
      </c>
      <c r="F550" s="167" t="s">
        <v>783</v>
      </c>
      <c r="G550" s="165"/>
      <c r="H550" s="165"/>
      <c r="I550" s="168"/>
      <c r="J550" s="169">
        <f>BK550</f>
        <v>0</v>
      </c>
      <c r="K550" s="165"/>
      <c r="L550" s="170"/>
      <c r="M550" s="171"/>
      <c r="N550" s="172"/>
      <c r="O550" s="172"/>
      <c r="P550" s="173">
        <f>P551</f>
        <v>0</v>
      </c>
      <c r="Q550" s="172"/>
      <c r="R550" s="173">
        <f>R551</f>
        <v>5.8000000000000003E-2</v>
      </c>
      <c r="S550" s="172"/>
      <c r="T550" s="174">
        <f>T551</f>
        <v>0</v>
      </c>
      <c r="AR550" s="175" t="s">
        <v>82</v>
      </c>
      <c r="AT550" s="176" t="s">
        <v>72</v>
      </c>
      <c r="AU550" s="176" t="s">
        <v>73</v>
      </c>
      <c r="AY550" s="175" t="s">
        <v>171</v>
      </c>
      <c r="BK550" s="177">
        <f>BK551</f>
        <v>0</v>
      </c>
    </row>
    <row r="551" spans="1:65" s="12" customFormat="1" ht="22.9" customHeight="1">
      <c r="B551" s="164"/>
      <c r="C551" s="165"/>
      <c r="D551" s="166" t="s">
        <v>72</v>
      </c>
      <c r="E551" s="178" t="s">
        <v>784</v>
      </c>
      <c r="F551" s="178" t="s">
        <v>785</v>
      </c>
      <c r="G551" s="165"/>
      <c r="H551" s="165"/>
      <c r="I551" s="168"/>
      <c r="J551" s="179">
        <f>BK551</f>
        <v>0</v>
      </c>
      <c r="K551" s="165"/>
      <c r="L551" s="170"/>
      <c r="M551" s="171"/>
      <c r="N551" s="172"/>
      <c r="O551" s="172"/>
      <c r="P551" s="173">
        <f>SUM(P552:P582)</f>
        <v>0</v>
      </c>
      <c r="Q551" s="172"/>
      <c r="R551" s="173">
        <f>SUM(R552:R582)</f>
        <v>5.8000000000000003E-2</v>
      </c>
      <c r="S551" s="172"/>
      <c r="T551" s="174">
        <f>SUM(T552:T582)</f>
        <v>0</v>
      </c>
      <c r="AR551" s="175" t="s">
        <v>82</v>
      </c>
      <c r="AT551" s="176" t="s">
        <v>72</v>
      </c>
      <c r="AU551" s="176" t="s">
        <v>80</v>
      </c>
      <c r="AY551" s="175" t="s">
        <v>171</v>
      </c>
      <c r="BK551" s="177">
        <f>SUM(BK552:BK582)</f>
        <v>0</v>
      </c>
    </row>
    <row r="552" spans="1:65" s="2" customFormat="1" ht="24.2" customHeight="1">
      <c r="A552" s="36"/>
      <c r="B552" s="37"/>
      <c r="C552" s="180" t="s">
        <v>736</v>
      </c>
      <c r="D552" s="180" t="s">
        <v>173</v>
      </c>
      <c r="E552" s="181" t="s">
        <v>787</v>
      </c>
      <c r="F552" s="182" t="s">
        <v>788</v>
      </c>
      <c r="G552" s="183" t="s">
        <v>176</v>
      </c>
      <c r="H552" s="184">
        <v>49.55</v>
      </c>
      <c r="I552" s="185"/>
      <c r="J552" s="186">
        <f>ROUND(I552*H552,2)</f>
        <v>0</v>
      </c>
      <c r="K552" s="182" t="s">
        <v>177</v>
      </c>
      <c r="L552" s="41"/>
      <c r="M552" s="187" t="s">
        <v>19</v>
      </c>
      <c r="N552" s="188" t="s">
        <v>44</v>
      </c>
      <c r="O552" s="66"/>
      <c r="P552" s="189">
        <f>O552*H552</f>
        <v>0</v>
      </c>
      <c r="Q552" s="189">
        <v>0</v>
      </c>
      <c r="R552" s="189">
        <f>Q552*H552</f>
        <v>0</v>
      </c>
      <c r="S552" s="189">
        <v>0</v>
      </c>
      <c r="T552" s="190">
        <f>S552*H552</f>
        <v>0</v>
      </c>
      <c r="U552" s="36"/>
      <c r="V552" s="36"/>
      <c r="W552" s="36"/>
      <c r="X552" s="36"/>
      <c r="Y552" s="36"/>
      <c r="Z552" s="36"/>
      <c r="AA552" s="36"/>
      <c r="AB552" s="36"/>
      <c r="AC552" s="36"/>
      <c r="AD552" s="36"/>
      <c r="AE552" s="36"/>
      <c r="AR552" s="191" t="s">
        <v>301</v>
      </c>
      <c r="AT552" s="191" t="s">
        <v>173</v>
      </c>
      <c r="AU552" s="191" t="s">
        <v>82</v>
      </c>
      <c r="AY552" s="19" t="s">
        <v>171</v>
      </c>
      <c r="BE552" s="192">
        <f>IF(N552="základní",J552,0)</f>
        <v>0</v>
      </c>
      <c r="BF552" s="192">
        <f>IF(N552="snížená",J552,0)</f>
        <v>0</v>
      </c>
      <c r="BG552" s="192">
        <f>IF(N552="zákl. přenesená",J552,0)</f>
        <v>0</v>
      </c>
      <c r="BH552" s="192">
        <f>IF(N552="sníž. přenesená",J552,0)</f>
        <v>0</v>
      </c>
      <c r="BI552" s="192">
        <f>IF(N552="nulová",J552,0)</f>
        <v>0</v>
      </c>
      <c r="BJ552" s="19" t="s">
        <v>80</v>
      </c>
      <c r="BK552" s="192">
        <f>ROUND(I552*H552,2)</f>
        <v>0</v>
      </c>
      <c r="BL552" s="19" t="s">
        <v>301</v>
      </c>
      <c r="BM552" s="191" t="s">
        <v>1243</v>
      </c>
    </row>
    <row r="553" spans="1:65" s="2" customFormat="1" ht="19.5">
      <c r="A553" s="36"/>
      <c r="B553" s="37"/>
      <c r="C553" s="38"/>
      <c r="D553" s="193" t="s">
        <v>180</v>
      </c>
      <c r="E553" s="38"/>
      <c r="F553" s="194" t="s">
        <v>790</v>
      </c>
      <c r="G553" s="38"/>
      <c r="H553" s="38"/>
      <c r="I553" s="195"/>
      <c r="J553" s="38"/>
      <c r="K553" s="38"/>
      <c r="L553" s="41"/>
      <c r="M553" s="196"/>
      <c r="N553" s="197"/>
      <c r="O553" s="66"/>
      <c r="P553" s="66"/>
      <c r="Q553" s="66"/>
      <c r="R553" s="66"/>
      <c r="S553" s="66"/>
      <c r="T553" s="67"/>
      <c r="U553" s="36"/>
      <c r="V553" s="36"/>
      <c r="W553" s="36"/>
      <c r="X553" s="36"/>
      <c r="Y553" s="36"/>
      <c r="Z553" s="36"/>
      <c r="AA553" s="36"/>
      <c r="AB553" s="36"/>
      <c r="AC553" s="36"/>
      <c r="AD553" s="36"/>
      <c r="AE553" s="36"/>
      <c r="AT553" s="19" t="s">
        <v>180</v>
      </c>
      <c r="AU553" s="19" t="s">
        <v>82</v>
      </c>
    </row>
    <row r="554" spans="1:65" s="2" customFormat="1" ht="11.25">
      <c r="A554" s="36"/>
      <c r="B554" s="37"/>
      <c r="C554" s="38"/>
      <c r="D554" s="198" t="s">
        <v>182</v>
      </c>
      <c r="E554" s="38"/>
      <c r="F554" s="199" t="s">
        <v>791</v>
      </c>
      <c r="G554" s="38"/>
      <c r="H554" s="38"/>
      <c r="I554" s="195"/>
      <c r="J554" s="38"/>
      <c r="K554" s="38"/>
      <c r="L554" s="41"/>
      <c r="M554" s="196"/>
      <c r="N554" s="197"/>
      <c r="O554" s="66"/>
      <c r="P554" s="66"/>
      <c r="Q554" s="66"/>
      <c r="R554" s="66"/>
      <c r="S554" s="66"/>
      <c r="T554" s="67"/>
      <c r="U554" s="36"/>
      <c r="V554" s="36"/>
      <c r="W554" s="36"/>
      <c r="X554" s="36"/>
      <c r="Y554" s="36"/>
      <c r="Z554" s="36"/>
      <c r="AA554" s="36"/>
      <c r="AB554" s="36"/>
      <c r="AC554" s="36"/>
      <c r="AD554" s="36"/>
      <c r="AE554" s="36"/>
      <c r="AT554" s="19" t="s">
        <v>182</v>
      </c>
      <c r="AU554" s="19" t="s">
        <v>82</v>
      </c>
    </row>
    <row r="555" spans="1:65" s="13" customFormat="1" ht="11.25">
      <c r="B555" s="200"/>
      <c r="C555" s="201"/>
      <c r="D555" s="193" t="s">
        <v>184</v>
      </c>
      <c r="E555" s="202" t="s">
        <v>19</v>
      </c>
      <c r="F555" s="203" t="s">
        <v>792</v>
      </c>
      <c r="G555" s="201"/>
      <c r="H555" s="202" t="s">
        <v>19</v>
      </c>
      <c r="I555" s="204"/>
      <c r="J555" s="201"/>
      <c r="K555" s="201"/>
      <c r="L555" s="205"/>
      <c r="M555" s="206"/>
      <c r="N555" s="207"/>
      <c r="O555" s="207"/>
      <c r="P555" s="207"/>
      <c r="Q555" s="207"/>
      <c r="R555" s="207"/>
      <c r="S555" s="207"/>
      <c r="T555" s="208"/>
      <c r="AT555" s="209" t="s">
        <v>184</v>
      </c>
      <c r="AU555" s="209" t="s">
        <v>82</v>
      </c>
      <c r="AV555" s="13" t="s">
        <v>80</v>
      </c>
      <c r="AW555" s="13" t="s">
        <v>35</v>
      </c>
      <c r="AX555" s="13" t="s">
        <v>73</v>
      </c>
      <c r="AY555" s="209" t="s">
        <v>171</v>
      </c>
    </row>
    <row r="556" spans="1:65" s="14" customFormat="1" ht="11.25">
      <c r="B556" s="210"/>
      <c r="C556" s="211"/>
      <c r="D556" s="193" t="s">
        <v>184</v>
      </c>
      <c r="E556" s="212" t="s">
        <v>19</v>
      </c>
      <c r="F556" s="213" t="s">
        <v>1244</v>
      </c>
      <c r="G556" s="211"/>
      <c r="H556" s="214">
        <v>26.936</v>
      </c>
      <c r="I556" s="215"/>
      <c r="J556" s="211"/>
      <c r="K556" s="211"/>
      <c r="L556" s="216"/>
      <c r="M556" s="217"/>
      <c r="N556" s="218"/>
      <c r="O556" s="218"/>
      <c r="P556" s="218"/>
      <c r="Q556" s="218"/>
      <c r="R556" s="218"/>
      <c r="S556" s="218"/>
      <c r="T556" s="219"/>
      <c r="AT556" s="220" t="s">
        <v>184</v>
      </c>
      <c r="AU556" s="220" t="s">
        <v>82</v>
      </c>
      <c r="AV556" s="14" t="s">
        <v>82</v>
      </c>
      <c r="AW556" s="14" t="s">
        <v>35</v>
      </c>
      <c r="AX556" s="14" t="s">
        <v>73</v>
      </c>
      <c r="AY556" s="220" t="s">
        <v>171</v>
      </c>
    </row>
    <row r="557" spans="1:65" s="13" customFormat="1" ht="11.25">
      <c r="B557" s="200"/>
      <c r="C557" s="201"/>
      <c r="D557" s="193" t="s">
        <v>184</v>
      </c>
      <c r="E557" s="202" t="s">
        <v>19</v>
      </c>
      <c r="F557" s="203" t="s">
        <v>794</v>
      </c>
      <c r="G557" s="201"/>
      <c r="H557" s="202" t="s">
        <v>19</v>
      </c>
      <c r="I557" s="204"/>
      <c r="J557" s="201"/>
      <c r="K557" s="201"/>
      <c r="L557" s="205"/>
      <c r="M557" s="206"/>
      <c r="N557" s="207"/>
      <c r="O557" s="207"/>
      <c r="P557" s="207"/>
      <c r="Q557" s="207"/>
      <c r="R557" s="207"/>
      <c r="S557" s="207"/>
      <c r="T557" s="208"/>
      <c r="AT557" s="209" t="s">
        <v>184</v>
      </c>
      <c r="AU557" s="209" t="s">
        <v>82</v>
      </c>
      <c r="AV557" s="13" t="s">
        <v>80</v>
      </c>
      <c r="AW557" s="13" t="s">
        <v>35</v>
      </c>
      <c r="AX557" s="13" t="s">
        <v>73</v>
      </c>
      <c r="AY557" s="209" t="s">
        <v>171</v>
      </c>
    </row>
    <row r="558" spans="1:65" s="14" customFormat="1" ht="11.25">
      <c r="B558" s="210"/>
      <c r="C558" s="211"/>
      <c r="D558" s="193" t="s">
        <v>184</v>
      </c>
      <c r="E558" s="212" t="s">
        <v>19</v>
      </c>
      <c r="F558" s="213" t="s">
        <v>1245</v>
      </c>
      <c r="G558" s="211"/>
      <c r="H558" s="214">
        <v>16.829999999999998</v>
      </c>
      <c r="I558" s="215"/>
      <c r="J558" s="211"/>
      <c r="K558" s="211"/>
      <c r="L558" s="216"/>
      <c r="M558" s="217"/>
      <c r="N558" s="218"/>
      <c r="O558" s="218"/>
      <c r="P558" s="218"/>
      <c r="Q558" s="218"/>
      <c r="R558" s="218"/>
      <c r="S558" s="218"/>
      <c r="T558" s="219"/>
      <c r="AT558" s="220" t="s">
        <v>184</v>
      </c>
      <c r="AU558" s="220" t="s">
        <v>82</v>
      </c>
      <c r="AV558" s="14" t="s">
        <v>82</v>
      </c>
      <c r="AW558" s="14" t="s">
        <v>35</v>
      </c>
      <c r="AX558" s="14" t="s">
        <v>73</v>
      </c>
      <c r="AY558" s="220" t="s">
        <v>171</v>
      </c>
    </row>
    <row r="559" spans="1:65" s="13" customFormat="1" ht="11.25">
      <c r="B559" s="200"/>
      <c r="C559" s="201"/>
      <c r="D559" s="193" t="s">
        <v>184</v>
      </c>
      <c r="E559" s="202" t="s">
        <v>19</v>
      </c>
      <c r="F559" s="203" t="s">
        <v>796</v>
      </c>
      <c r="G559" s="201"/>
      <c r="H559" s="202" t="s">
        <v>19</v>
      </c>
      <c r="I559" s="204"/>
      <c r="J559" s="201"/>
      <c r="K559" s="201"/>
      <c r="L559" s="205"/>
      <c r="M559" s="206"/>
      <c r="N559" s="207"/>
      <c r="O559" s="207"/>
      <c r="P559" s="207"/>
      <c r="Q559" s="207"/>
      <c r="R559" s="207"/>
      <c r="S559" s="207"/>
      <c r="T559" s="208"/>
      <c r="AT559" s="209" t="s">
        <v>184</v>
      </c>
      <c r="AU559" s="209" t="s">
        <v>82</v>
      </c>
      <c r="AV559" s="13" t="s">
        <v>80</v>
      </c>
      <c r="AW559" s="13" t="s">
        <v>35</v>
      </c>
      <c r="AX559" s="13" t="s">
        <v>73</v>
      </c>
      <c r="AY559" s="209" t="s">
        <v>171</v>
      </c>
    </row>
    <row r="560" spans="1:65" s="13" customFormat="1" ht="11.25">
      <c r="B560" s="200"/>
      <c r="C560" s="201"/>
      <c r="D560" s="193" t="s">
        <v>184</v>
      </c>
      <c r="E560" s="202" t="s">
        <v>19</v>
      </c>
      <c r="F560" s="203" t="s">
        <v>187</v>
      </c>
      <c r="G560" s="201"/>
      <c r="H560" s="202" t="s">
        <v>19</v>
      </c>
      <c r="I560" s="204"/>
      <c r="J560" s="201"/>
      <c r="K560" s="201"/>
      <c r="L560" s="205"/>
      <c r="M560" s="206"/>
      <c r="N560" s="207"/>
      <c r="O560" s="207"/>
      <c r="P560" s="207"/>
      <c r="Q560" s="207"/>
      <c r="R560" s="207"/>
      <c r="S560" s="207"/>
      <c r="T560" s="208"/>
      <c r="AT560" s="209" t="s">
        <v>184</v>
      </c>
      <c r="AU560" s="209" t="s">
        <v>82</v>
      </c>
      <c r="AV560" s="13" t="s">
        <v>80</v>
      </c>
      <c r="AW560" s="13" t="s">
        <v>35</v>
      </c>
      <c r="AX560" s="13" t="s">
        <v>73</v>
      </c>
      <c r="AY560" s="209" t="s">
        <v>171</v>
      </c>
    </row>
    <row r="561" spans="1:65" s="14" customFormat="1" ht="11.25">
      <c r="B561" s="210"/>
      <c r="C561" s="211"/>
      <c r="D561" s="193" t="s">
        <v>184</v>
      </c>
      <c r="E561" s="212" t="s">
        <v>19</v>
      </c>
      <c r="F561" s="213" t="s">
        <v>1246</v>
      </c>
      <c r="G561" s="211"/>
      <c r="H561" s="214">
        <v>5.7839999999999998</v>
      </c>
      <c r="I561" s="215"/>
      <c r="J561" s="211"/>
      <c r="K561" s="211"/>
      <c r="L561" s="216"/>
      <c r="M561" s="217"/>
      <c r="N561" s="218"/>
      <c r="O561" s="218"/>
      <c r="P561" s="218"/>
      <c r="Q561" s="218"/>
      <c r="R561" s="218"/>
      <c r="S561" s="218"/>
      <c r="T561" s="219"/>
      <c r="AT561" s="220" t="s">
        <v>184</v>
      </c>
      <c r="AU561" s="220" t="s">
        <v>82</v>
      </c>
      <c r="AV561" s="14" t="s">
        <v>82</v>
      </c>
      <c r="AW561" s="14" t="s">
        <v>35</v>
      </c>
      <c r="AX561" s="14" t="s">
        <v>73</v>
      </c>
      <c r="AY561" s="220" t="s">
        <v>171</v>
      </c>
    </row>
    <row r="562" spans="1:65" s="15" customFormat="1" ht="11.25">
      <c r="B562" s="221"/>
      <c r="C562" s="222"/>
      <c r="D562" s="193" t="s">
        <v>184</v>
      </c>
      <c r="E562" s="223" t="s">
        <v>19</v>
      </c>
      <c r="F562" s="224" t="s">
        <v>189</v>
      </c>
      <c r="G562" s="222"/>
      <c r="H562" s="225">
        <v>49.55</v>
      </c>
      <c r="I562" s="226"/>
      <c r="J562" s="222"/>
      <c r="K562" s="222"/>
      <c r="L562" s="227"/>
      <c r="M562" s="228"/>
      <c r="N562" s="229"/>
      <c r="O562" s="229"/>
      <c r="P562" s="229"/>
      <c r="Q562" s="229"/>
      <c r="R562" s="229"/>
      <c r="S562" s="229"/>
      <c r="T562" s="230"/>
      <c r="AT562" s="231" t="s">
        <v>184</v>
      </c>
      <c r="AU562" s="231" t="s">
        <v>82</v>
      </c>
      <c r="AV562" s="15" t="s">
        <v>178</v>
      </c>
      <c r="AW562" s="15" t="s">
        <v>35</v>
      </c>
      <c r="AX562" s="15" t="s">
        <v>80</v>
      </c>
      <c r="AY562" s="231" t="s">
        <v>171</v>
      </c>
    </row>
    <row r="563" spans="1:65" s="2" customFormat="1" ht="16.5" customHeight="1">
      <c r="A563" s="36"/>
      <c r="B563" s="37"/>
      <c r="C563" s="232" t="s">
        <v>742</v>
      </c>
      <c r="D563" s="232" t="s">
        <v>335</v>
      </c>
      <c r="E563" s="233" t="s">
        <v>800</v>
      </c>
      <c r="F563" s="234" t="s">
        <v>801</v>
      </c>
      <c r="G563" s="235" t="s">
        <v>252</v>
      </c>
      <c r="H563" s="236">
        <v>1.7000000000000001E-2</v>
      </c>
      <c r="I563" s="237"/>
      <c r="J563" s="238">
        <f>ROUND(I563*H563,2)</f>
        <v>0</v>
      </c>
      <c r="K563" s="234" t="s">
        <v>177</v>
      </c>
      <c r="L563" s="239"/>
      <c r="M563" s="240" t="s">
        <v>19</v>
      </c>
      <c r="N563" s="241" t="s">
        <v>44</v>
      </c>
      <c r="O563" s="66"/>
      <c r="P563" s="189">
        <f>O563*H563</f>
        <v>0</v>
      </c>
      <c r="Q563" s="189">
        <v>1</v>
      </c>
      <c r="R563" s="189">
        <f>Q563*H563</f>
        <v>1.7000000000000001E-2</v>
      </c>
      <c r="S563" s="189">
        <v>0</v>
      </c>
      <c r="T563" s="190">
        <f>S563*H563</f>
        <v>0</v>
      </c>
      <c r="U563" s="36"/>
      <c r="V563" s="36"/>
      <c r="W563" s="36"/>
      <c r="X563" s="36"/>
      <c r="Y563" s="36"/>
      <c r="Z563" s="36"/>
      <c r="AA563" s="36"/>
      <c r="AB563" s="36"/>
      <c r="AC563" s="36"/>
      <c r="AD563" s="36"/>
      <c r="AE563" s="36"/>
      <c r="AR563" s="191" t="s">
        <v>429</v>
      </c>
      <c r="AT563" s="191" t="s">
        <v>335</v>
      </c>
      <c r="AU563" s="191" t="s">
        <v>82</v>
      </c>
      <c r="AY563" s="19" t="s">
        <v>171</v>
      </c>
      <c r="BE563" s="192">
        <f>IF(N563="základní",J563,0)</f>
        <v>0</v>
      </c>
      <c r="BF563" s="192">
        <f>IF(N563="snížená",J563,0)</f>
        <v>0</v>
      </c>
      <c r="BG563" s="192">
        <f>IF(N563="zákl. přenesená",J563,0)</f>
        <v>0</v>
      </c>
      <c r="BH563" s="192">
        <f>IF(N563="sníž. přenesená",J563,0)</f>
        <v>0</v>
      </c>
      <c r="BI563" s="192">
        <f>IF(N563="nulová",J563,0)</f>
        <v>0</v>
      </c>
      <c r="BJ563" s="19" t="s">
        <v>80</v>
      </c>
      <c r="BK563" s="192">
        <f>ROUND(I563*H563,2)</f>
        <v>0</v>
      </c>
      <c r="BL563" s="19" t="s">
        <v>301</v>
      </c>
      <c r="BM563" s="191" t="s">
        <v>1247</v>
      </c>
    </row>
    <row r="564" spans="1:65" s="2" customFormat="1" ht="11.25">
      <c r="A564" s="36"/>
      <c r="B564" s="37"/>
      <c r="C564" s="38"/>
      <c r="D564" s="193" t="s">
        <v>180</v>
      </c>
      <c r="E564" s="38"/>
      <c r="F564" s="194" t="s">
        <v>801</v>
      </c>
      <c r="G564" s="38"/>
      <c r="H564" s="38"/>
      <c r="I564" s="195"/>
      <c r="J564" s="38"/>
      <c r="K564" s="38"/>
      <c r="L564" s="41"/>
      <c r="M564" s="196"/>
      <c r="N564" s="197"/>
      <c r="O564" s="66"/>
      <c r="P564" s="66"/>
      <c r="Q564" s="66"/>
      <c r="R564" s="66"/>
      <c r="S564" s="66"/>
      <c r="T564" s="67"/>
      <c r="U564" s="36"/>
      <c r="V564" s="36"/>
      <c r="W564" s="36"/>
      <c r="X564" s="36"/>
      <c r="Y564" s="36"/>
      <c r="Z564" s="36"/>
      <c r="AA564" s="36"/>
      <c r="AB564" s="36"/>
      <c r="AC564" s="36"/>
      <c r="AD564" s="36"/>
      <c r="AE564" s="36"/>
      <c r="AT564" s="19" t="s">
        <v>180</v>
      </c>
      <c r="AU564" s="19" t="s">
        <v>82</v>
      </c>
    </row>
    <row r="565" spans="1:65" s="14" customFormat="1" ht="11.25">
      <c r="B565" s="210"/>
      <c r="C565" s="211"/>
      <c r="D565" s="193" t="s">
        <v>184</v>
      </c>
      <c r="E565" s="212" t="s">
        <v>19</v>
      </c>
      <c r="F565" s="213" t="s">
        <v>1248</v>
      </c>
      <c r="G565" s="211"/>
      <c r="H565" s="214">
        <v>1.7000000000000001E-2</v>
      </c>
      <c r="I565" s="215"/>
      <c r="J565" s="211"/>
      <c r="K565" s="211"/>
      <c r="L565" s="216"/>
      <c r="M565" s="217"/>
      <c r="N565" s="218"/>
      <c r="O565" s="218"/>
      <c r="P565" s="218"/>
      <c r="Q565" s="218"/>
      <c r="R565" s="218"/>
      <c r="S565" s="218"/>
      <c r="T565" s="219"/>
      <c r="AT565" s="220" t="s">
        <v>184</v>
      </c>
      <c r="AU565" s="220" t="s">
        <v>82</v>
      </c>
      <c r="AV565" s="14" t="s">
        <v>82</v>
      </c>
      <c r="AW565" s="14" t="s">
        <v>35</v>
      </c>
      <c r="AX565" s="14" t="s">
        <v>73</v>
      </c>
      <c r="AY565" s="220" t="s">
        <v>171</v>
      </c>
    </row>
    <row r="566" spans="1:65" s="15" customFormat="1" ht="11.25">
      <c r="B566" s="221"/>
      <c r="C566" s="222"/>
      <c r="D566" s="193" t="s">
        <v>184</v>
      </c>
      <c r="E566" s="223" t="s">
        <v>19</v>
      </c>
      <c r="F566" s="224" t="s">
        <v>189</v>
      </c>
      <c r="G566" s="222"/>
      <c r="H566" s="225">
        <v>1.7000000000000001E-2</v>
      </c>
      <c r="I566" s="226"/>
      <c r="J566" s="222"/>
      <c r="K566" s="222"/>
      <c r="L566" s="227"/>
      <c r="M566" s="228"/>
      <c r="N566" s="229"/>
      <c r="O566" s="229"/>
      <c r="P566" s="229"/>
      <c r="Q566" s="229"/>
      <c r="R566" s="229"/>
      <c r="S566" s="229"/>
      <c r="T566" s="230"/>
      <c r="AT566" s="231" t="s">
        <v>184</v>
      </c>
      <c r="AU566" s="231" t="s">
        <v>82</v>
      </c>
      <c r="AV566" s="15" t="s">
        <v>178</v>
      </c>
      <c r="AW566" s="15" t="s">
        <v>35</v>
      </c>
      <c r="AX566" s="15" t="s">
        <v>80</v>
      </c>
      <c r="AY566" s="231" t="s">
        <v>171</v>
      </c>
    </row>
    <row r="567" spans="1:65" s="2" customFormat="1" ht="24.2" customHeight="1">
      <c r="A567" s="36"/>
      <c r="B567" s="37"/>
      <c r="C567" s="180" t="s">
        <v>748</v>
      </c>
      <c r="D567" s="180" t="s">
        <v>173</v>
      </c>
      <c r="E567" s="181" t="s">
        <v>805</v>
      </c>
      <c r="F567" s="182" t="s">
        <v>806</v>
      </c>
      <c r="G567" s="183" t="s">
        <v>176</v>
      </c>
      <c r="H567" s="184">
        <v>99.099000000000004</v>
      </c>
      <c r="I567" s="185"/>
      <c r="J567" s="186">
        <f>ROUND(I567*H567,2)</f>
        <v>0</v>
      </c>
      <c r="K567" s="182" t="s">
        <v>177</v>
      </c>
      <c r="L567" s="41"/>
      <c r="M567" s="187" t="s">
        <v>19</v>
      </c>
      <c r="N567" s="188" t="s">
        <v>44</v>
      </c>
      <c r="O567" s="66"/>
      <c r="P567" s="189">
        <f>O567*H567</f>
        <v>0</v>
      </c>
      <c r="Q567" s="189">
        <v>0</v>
      </c>
      <c r="R567" s="189">
        <f>Q567*H567</f>
        <v>0</v>
      </c>
      <c r="S567" s="189">
        <v>0</v>
      </c>
      <c r="T567" s="190">
        <f>S567*H567</f>
        <v>0</v>
      </c>
      <c r="U567" s="36"/>
      <c r="V567" s="36"/>
      <c r="W567" s="36"/>
      <c r="X567" s="36"/>
      <c r="Y567" s="36"/>
      <c r="Z567" s="36"/>
      <c r="AA567" s="36"/>
      <c r="AB567" s="36"/>
      <c r="AC567" s="36"/>
      <c r="AD567" s="36"/>
      <c r="AE567" s="36"/>
      <c r="AR567" s="191" t="s">
        <v>301</v>
      </c>
      <c r="AT567" s="191" t="s">
        <v>173</v>
      </c>
      <c r="AU567" s="191" t="s">
        <v>82</v>
      </c>
      <c r="AY567" s="19" t="s">
        <v>171</v>
      </c>
      <c r="BE567" s="192">
        <f>IF(N567="základní",J567,0)</f>
        <v>0</v>
      </c>
      <c r="BF567" s="192">
        <f>IF(N567="snížená",J567,0)</f>
        <v>0</v>
      </c>
      <c r="BG567" s="192">
        <f>IF(N567="zákl. přenesená",J567,0)</f>
        <v>0</v>
      </c>
      <c r="BH567" s="192">
        <f>IF(N567="sníž. přenesená",J567,0)</f>
        <v>0</v>
      </c>
      <c r="BI567" s="192">
        <f>IF(N567="nulová",J567,0)</f>
        <v>0</v>
      </c>
      <c r="BJ567" s="19" t="s">
        <v>80</v>
      </c>
      <c r="BK567" s="192">
        <f>ROUND(I567*H567,2)</f>
        <v>0</v>
      </c>
      <c r="BL567" s="19" t="s">
        <v>301</v>
      </c>
      <c r="BM567" s="191" t="s">
        <v>1249</v>
      </c>
    </row>
    <row r="568" spans="1:65" s="2" customFormat="1" ht="19.5">
      <c r="A568" s="36"/>
      <c r="B568" s="37"/>
      <c r="C568" s="38"/>
      <c r="D568" s="193" t="s">
        <v>180</v>
      </c>
      <c r="E568" s="38"/>
      <c r="F568" s="194" t="s">
        <v>808</v>
      </c>
      <c r="G568" s="38"/>
      <c r="H568" s="38"/>
      <c r="I568" s="195"/>
      <c r="J568" s="38"/>
      <c r="K568" s="38"/>
      <c r="L568" s="41"/>
      <c r="M568" s="196"/>
      <c r="N568" s="197"/>
      <c r="O568" s="66"/>
      <c r="P568" s="66"/>
      <c r="Q568" s="66"/>
      <c r="R568" s="66"/>
      <c r="S568" s="66"/>
      <c r="T568" s="67"/>
      <c r="U568" s="36"/>
      <c r="V568" s="36"/>
      <c r="W568" s="36"/>
      <c r="X568" s="36"/>
      <c r="Y568" s="36"/>
      <c r="Z568" s="36"/>
      <c r="AA568" s="36"/>
      <c r="AB568" s="36"/>
      <c r="AC568" s="36"/>
      <c r="AD568" s="36"/>
      <c r="AE568" s="36"/>
      <c r="AT568" s="19" t="s">
        <v>180</v>
      </c>
      <c r="AU568" s="19" t="s">
        <v>82</v>
      </c>
    </row>
    <row r="569" spans="1:65" s="2" customFormat="1" ht="11.25">
      <c r="A569" s="36"/>
      <c r="B569" s="37"/>
      <c r="C569" s="38"/>
      <c r="D569" s="198" t="s">
        <v>182</v>
      </c>
      <c r="E569" s="38"/>
      <c r="F569" s="199" t="s">
        <v>809</v>
      </c>
      <c r="G569" s="38"/>
      <c r="H569" s="38"/>
      <c r="I569" s="195"/>
      <c r="J569" s="38"/>
      <c r="K569" s="38"/>
      <c r="L569" s="41"/>
      <c r="M569" s="196"/>
      <c r="N569" s="197"/>
      <c r="O569" s="66"/>
      <c r="P569" s="66"/>
      <c r="Q569" s="66"/>
      <c r="R569" s="66"/>
      <c r="S569" s="66"/>
      <c r="T569" s="67"/>
      <c r="U569" s="36"/>
      <c r="V569" s="36"/>
      <c r="W569" s="36"/>
      <c r="X569" s="36"/>
      <c r="Y569" s="36"/>
      <c r="Z569" s="36"/>
      <c r="AA569" s="36"/>
      <c r="AB569" s="36"/>
      <c r="AC569" s="36"/>
      <c r="AD569" s="36"/>
      <c r="AE569" s="36"/>
      <c r="AT569" s="19" t="s">
        <v>182</v>
      </c>
      <c r="AU569" s="19" t="s">
        <v>82</v>
      </c>
    </row>
    <row r="570" spans="1:65" s="13" customFormat="1" ht="11.25">
      <c r="B570" s="200"/>
      <c r="C570" s="201"/>
      <c r="D570" s="193" t="s">
        <v>184</v>
      </c>
      <c r="E570" s="202" t="s">
        <v>19</v>
      </c>
      <c r="F570" s="203" t="s">
        <v>810</v>
      </c>
      <c r="G570" s="201"/>
      <c r="H570" s="202" t="s">
        <v>19</v>
      </c>
      <c r="I570" s="204"/>
      <c r="J570" s="201"/>
      <c r="K570" s="201"/>
      <c r="L570" s="205"/>
      <c r="M570" s="206"/>
      <c r="N570" s="207"/>
      <c r="O570" s="207"/>
      <c r="P570" s="207"/>
      <c r="Q570" s="207"/>
      <c r="R570" s="207"/>
      <c r="S570" s="207"/>
      <c r="T570" s="208"/>
      <c r="AT570" s="209" t="s">
        <v>184</v>
      </c>
      <c r="AU570" s="209" t="s">
        <v>82</v>
      </c>
      <c r="AV570" s="13" t="s">
        <v>80</v>
      </c>
      <c r="AW570" s="13" t="s">
        <v>35</v>
      </c>
      <c r="AX570" s="13" t="s">
        <v>73</v>
      </c>
      <c r="AY570" s="209" t="s">
        <v>171</v>
      </c>
    </row>
    <row r="571" spans="1:65" s="13" customFormat="1" ht="11.25">
      <c r="B571" s="200"/>
      <c r="C571" s="201"/>
      <c r="D571" s="193" t="s">
        <v>184</v>
      </c>
      <c r="E571" s="202" t="s">
        <v>19</v>
      </c>
      <c r="F571" s="203" t="s">
        <v>792</v>
      </c>
      <c r="G571" s="201"/>
      <c r="H571" s="202" t="s">
        <v>19</v>
      </c>
      <c r="I571" s="204"/>
      <c r="J571" s="201"/>
      <c r="K571" s="201"/>
      <c r="L571" s="205"/>
      <c r="M571" s="206"/>
      <c r="N571" s="207"/>
      <c r="O571" s="207"/>
      <c r="P571" s="207"/>
      <c r="Q571" s="207"/>
      <c r="R571" s="207"/>
      <c r="S571" s="207"/>
      <c r="T571" s="208"/>
      <c r="AT571" s="209" t="s">
        <v>184</v>
      </c>
      <c r="AU571" s="209" t="s">
        <v>82</v>
      </c>
      <c r="AV571" s="13" t="s">
        <v>80</v>
      </c>
      <c r="AW571" s="13" t="s">
        <v>35</v>
      </c>
      <c r="AX571" s="13" t="s">
        <v>73</v>
      </c>
      <c r="AY571" s="209" t="s">
        <v>171</v>
      </c>
    </row>
    <row r="572" spans="1:65" s="14" customFormat="1" ht="11.25">
      <c r="B572" s="210"/>
      <c r="C572" s="211"/>
      <c r="D572" s="193" t="s">
        <v>184</v>
      </c>
      <c r="E572" s="212" t="s">
        <v>19</v>
      </c>
      <c r="F572" s="213" t="s">
        <v>1250</v>
      </c>
      <c r="G572" s="211"/>
      <c r="H572" s="214">
        <v>53.872</v>
      </c>
      <c r="I572" s="215"/>
      <c r="J572" s="211"/>
      <c r="K572" s="211"/>
      <c r="L572" s="216"/>
      <c r="M572" s="217"/>
      <c r="N572" s="218"/>
      <c r="O572" s="218"/>
      <c r="P572" s="218"/>
      <c r="Q572" s="218"/>
      <c r="R572" s="218"/>
      <c r="S572" s="218"/>
      <c r="T572" s="219"/>
      <c r="AT572" s="220" t="s">
        <v>184</v>
      </c>
      <c r="AU572" s="220" t="s">
        <v>82</v>
      </c>
      <c r="AV572" s="14" t="s">
        <v>82</v>
      </c>
      <c r="AW572" s="14" t="s">
        <v>35</v>
      </c>
      <c r="AX572" s="14" t="s">
        <v>73</v>
      </c>
      <c r="AY572" s="220" t="s">
        <v>171</v>
      </c>
    </row>
    <row r="573" spans="1:65" s="13" customFormat="1" ht="11.25">
      <c r="B573" s="200"/>
      <c r="C573" s="201"/>
      <c r="D573" s="193" t="s">
        <v>184</v>
      </c>
      <c r="E573" s="202" t="s">
        <v>19</v>
      </c>
      <c r="F573" s="203" t="s">
        <v>794</v>
      </c>
      <c r="G573" s="201"/>
      <c r="H573" s="202" t="s">
        <v>19</v>
      </c>
      <c r="I573" s="204"/>
      <c r="J573" s="201"/>
      <c r="K573" s="201"/>
      <c r="L573" s="205"/>
      <c r="M573" s="206"/>
      <c r="N573" s="207"/>
      <c r="O573" s="207"/>
      <c r="P573" s="207"/>
      <c r="Q573" s="207"/>
      <c r="R573" s="207"/>
      <c r="S573" s="207"/>
      <c r="T573" s="208"/>
      <c r="AT573" s="209" t="s">
        <v>184</v>
      </c>
      <c r="AU573" s="209" t="s">
        <v>82</v>
      </c>
      <c r="AV573" s="13" t="s">
        <v>80</v>
      </c>
      <c r="AW573" s="13" t="s">
        <v>35</v>
      </c>
      <c r="AX573" s="13" t="s">
        <v>73</v>
      </c>
      <c r="AY573" s="209" t="s">
        <v>171</v>
      </c>
    </row>
    <row r="574" spans="1:65" s="14" customFormat="1" ht="11.25">
      <c r="B574" s="210"/>
      <c r="C574" s="211"/>
      <c r="D574" s="193" t="s">
        <v>184</v>
      </c>
      <c r="E574" s="212" t="s">
        <v>19</v>
      </c>
      <c r="F574" s="213" t="s">
        <v>1251</v>
      </c>
      <c r="G574" s="211"/>
      <c r="H574" s="214">
        <v>33.659999999999997</v>
      </c>
      <c r="I574" s="215"/>
      <c r="J574" s="211"/>
      <c r="K574" s="211"/>
      <c r="L574" s="216"/>
      <c r="M574" s="217"/>
      <c r="N574" s="218"/>
      <c r="O574" s="218"/>
      <c r="P574" s="218"/>
      <c r="Q574" s="218"/>
      <c r="R574" s="218"/>
      <c r="S574" s="218"/>
      <c r="T574" s="219"/>
      <c r="AT574" s="220" t="s">
        <v>184</v>
      </c>
      <c r="AU574" s="220" t="s">
        <v>82</v>
      </c>
      <c r="AV574" s="14" t="s">
        <v>82</v>
      </c>
      <c r="AW574" s="14" t="s">
        <v>35</v>
      </c>
      <c r="AX574" s="14" t="s">
        <v>73</v>
      </c>
      <c r="AY574" s="220" t="s">
        <v>171</v>
      </c>
    </row>
    <row r="575" spans="1:65" s="13" customFormat="1" ht="11.25">
      <c r="B575" s="200"/>
      <c r="C575" s="201"/>
      <c r="D575" s="193" t="s">
        <v>184</v>
      </c>
      <c r="E575" s="202" t="s">
        <v>19</v>
      </c>
      <c r="F575" s="203" t="s">
        <v>796</v>
      </c>
      <c r="G575" s="201"/>
      <c r="H575" s="202" t="s">
        <v>19</v>
      </c>
      <c r="I575" s="204"/>
      <c r="J575" s="201"/>
      <c r="K575" s="201"/>
      <c r="L575" s="205"/>
      <c r="M575" s="206"/>
      <c r="N575" s="207"/>
      <c r="O575" s="207"/>
      <c r="P575" s="207"/>
      <c r="Q575" s="207"/>
      <c r="R575" s="207"/>
      <c r="S575" s="207"/>
      <c r="T575" s="208"/>
      <c r="AT575" s="209" t="s">
        <v>184</v>
      </c>
      <c r="AU575" s="209" t="s">
        <v>82</v>
      </c>
      <c r="AV575" s="13" t="s">
        <v>80</v>
      </c>
      <c r="AW575" s="13" t="s">
        <v>35</v>
      </c>
      <c r="AX575" s="13" t="s">
        <v>73</v>
      </c>
      <c r="AY575" s="209" t="s">
        <v>171</v>
      </c>
    </row>
    <row r="576" spans="1:65" s="13" customFormat="1" ht="11.25">
      <c r="B576" s="200"/>
      <c r="C576" s="201"/>
      <c r="D576" s="193" t="s">
        <v>184</v>
      </c>
      <c r="E576" s="202" t="s">
        <v>19</v>
      </c>
      <c r="F576" s="203" t="s">
        <v>187</v>
      </c>
      <c r="G576" s="201"/>
      <c r="H576" s="202" t="s">
        <v>19</v>
      </c>
      <c r="I576" s="204"/>
      <c r="J576" s="201"/>
      <c r="K576" s="201"/>
      <c r="L576" s="205"/>
      <c r="M576" s="206"/>
      <c r="N576" s="207"/>
      <c r="O576" s="207"/>
      <c r="P576" s="207"/>
      <c r="Q576" s="207"/>
      <c r="R576" s="207"/>
      <c r="S576" s="207"/>
      <c r="T576" s="208"/>
      <c r="AT576" s="209" t="s">
        <v>184</v>
      </c>
      <c r="AU576" s="209" t="s">
        <v>82</v>
      </c>
      <c r="AV576" s="13" t="s">
        <v>80</v>
      </c>
      <c r="AW576" s="13" t="s">
        <v>35</v>
      </c>
      <c r="AX576" s="13" t="s">
        <v>73</v>
      </c>
      <c r="AY576" s="209" t="s">
        <v>171</v>
      </c>
    </row>
    <row r="577" spans="1:65" s="14" customFormat="1" ht="11.25">
      <c r="B577" s="210"/>
      <c r="C577" s="211"/>
      <c r="D577" s="193" t="s">
        <v>184</v>
      </c>
      <c r="E577" s="212" t="s">
        <v>19</v>
      </c>
      <c r="F577" s="213" t="s">
        <v>1252</v>
      </c>
      <c r="G577" s="211"/>
      <c r="H577" s="214">
        <v>11.567</v>
      </c>
      <c r="I577" s="215"/>
      <c r="J577" s="211"/>
      <c r="K577" s="211"/>
      <c r="L577" s="216"/>
      <c r="M577" s="217"/>
      <c r="N577" s="218"/>
      <c r="O577" s="218"/>
      <c r="P577" s="218"/>
      <c r="Q577" s="218"/>
      <c r="R577" s="218"/>
      <c r="S577" s="218"/>
      <c r="T577" s="219"/>
      <c r="AT577" s="220" t="s">
        <v>184</v>
      </c>
      <c r="AU577" s="220" t="s">
        <v>82</v>
      </c>
      <c r="AV577" s="14" t="s">
        <v>82</v>
      </c>
      <c r="AW577" s="14" t="s">
        <v>35</v>
      </c>
      <c r="AX577" s="14" t="s">
        <v>73</v>
      </c>
      <c r="AY577" s="220" t="s">
        <v>171</v>
      </c>
    </row>
    <row r="578" spans="1:65" s="15" customFormat="1" ht="11.25">
      <c r="B578" s="221"/>
      <c r="C578" s="222"/>
      <c r="D578" s="193" t="s">
        <v>184</v>
      </c>
      <c r="E578" s="223" t="s">
        <v>19</v>
      </c>
      <c r="F578" s="224" t="s">
        <v>189</v>
      </c>
      <c r="G578" s="222"/>
      <c r="H578" s="225">
        <v>99.09899999999999</v>
      </c>
      <c r="I578" s="226"/>
      <c r="J578" s="222"/>
      <c r="K578" s="222"/>
      <c r="L578" s="227"/>
      <c r="M578" s="228"/>
      <c r="N578" s="229"/>
      <c r="O578" s="229"/>
      <c r="P578" s="229"/>
      <c r="Q578" s="229"/>
      <c r="R578" s="229"/>
      <c r="S578" s="229"/>
      <c r="T578" s="230"/>
      <c r="AT578" s="231" t="s">
        <v>184</v>
      </c>
      <c r="AU578" s="231" t="s">
        <v>82</v>
      </c>
      <c r="AV578" s="15" t="s">
        <v>178</v>
      </c>
      <c r="AW578" s="15" t="s">
        <v>35</v>
      </c>
      <c r="AX578" s="15" t="s">
        <v>80</v>
      </c>
      <c r="AY578" s="231" t="s">
        <v>171</v>
      </c>
    </row>
    <row r="579" spans="1:65" s="2" customFormat="1" ht="16.5" customHeight="1">
      <c r="A579" s="36"/>
      <c r="B579" s="37"/>
      <c r="C579" s="232" t="s">
        <v>754</v>
      </c>
      <c r="D579" s="232" t="s">
        <v>335</v>
      </c>
      <c r="E579" s="233" t="s">
        <v>816</v>
      </c>
      <c r="F579" s="234" t="s">
        <v>817</v>
      </c>
      <c r="G579" s="235" t="s">
        <v>252</v>
      </c>
      <c r="H579" s="236">
        <v>4.1000000000000002E-2</v>
      </c>
      <c r="I579" s="237"/>
      <c r="J579" s="238">
        <f>ROUND(I579*H579,2)</f>
        <v>0</v>
      </c>
      <c r="K579" s="234" t="s">
        <v>177</v>
      </c>
      <c r="L579" s="239"/>
      <c r="M579" s="240" t="s">
        <v>19</v>
      </c>
      <c r="N579" s="241" t="s">
        <v>44</v>
      </c>
      <c r="O579" s="66"/>
      <c r="P579" s="189">
        <f>O579*H579</f>
        <v>0</v>
      </c>
      <c r="Q579" s="189">
        <v>1</v>
      </c>
      <c r="R579" s="189">
        <f>Q579*H579</f>
        <v>4.1000000000000002E-2</v>
      </c>
      <c r="S579" s="189">
        <v>0</v>
      </c>
      <c r="T579" s="190">
        <f>S579*H579</f>
        <v>0</v>
      </c>
      <c r="U579" s="36"/>
      <c r="V579" s="36"/>
      <c r="W579" s="36"/>
      <c r="X579" s="36"/>
      <c r="Y579" s="36"/>
      <c r="Z579" s="36"/>
      <c r="AA579" s="36"/>
      <c r="AB579" s="36"/>
      <c r="AC579" s="36"/>
      <c r="AD579" s="36"/>
      <c r="AE579" s="36"/>
      <c r="AR579" s="191" t="s">
        <v>429</v>
      </c>
      <c r="AT579" s="191" t="s">
        <v>335</v>
      </c>
      <c r="AU579" s="191" t="s">
        <v>82</v>
      </c>
      <c r="AY579" s="19" t="s">
        <v>171</v>
      </c>
      <c r="BE579" s="192">
        <f>IF(N579="základní",J579,0)</f>
        <v>0</v>
      </c>
      <c r="BF579" s="192">
        <f>IF(N579="snížená",J579,0)</f>
        <v>0</v>
      </c>
      <c r="BG579" s="192">
        <f>IF(N579="zákl. přenesená",J579,0)</f>
        <v>0</v>
      </c>
      <c r="BH579" s="192">
        <f>IF(N579="sníž. přenesená",J579,0)</f>
        <v>0</v>
      </c>
      <c r="BI579" s="192">
        <f>IF(N579="nulová",J579,0)</f>
        <v>0</v>
      </c>
      <c r="BJ579" s="19" t="s">
        <v>80</v>
      </c>
      <c r="BK579" s="192">
        <f>ROUND(I579*H579,2)</f>
        <v>0</v>
      </c>
      <c r="BL579" s="19" t="s">
        <v>301</v>
      </c>
      <c r="BM579" s="191" t="s">
        <v>1253</v>
      </c>
    </row>
    <row r="580" spans="1:65" s="2" customFormat="1" ht="11.25">
      <c r="A580" s="36"/>
      <c r="B580" s="37"/>
      <c r="C580" s="38"/>
      <c r="D580" s="193" t="s">
        <v>180</v>
      </c>
      <c r="E580" s="38"/>
      <c r="F580" s="194" t="s">
        <v>817</v>
      </c>
      <c r="G580" s="38"/>
      <c r="H580" s="38"/>
      <c r="I580" s="195"/>
      <c r="J580" s="38"/>
      <c r="K580" s="38"/>
      <c r="L580" s="41"/>
      <c r="M580" s="196"/>
      <c r="N580" s="197"/>
      <c r="O580" s="66"/>
      <c r="P580" s="66"/>
      <c r="Q580" s="66"/>
      <c r="R580" s="66"/>
      <c r="S580" s="66"/>
      <c r="T580" s="67"/>
      <c r="U580" s="36"/>
      <c r="V580" s="36"/>
      <c r="W580" s="36"/>
      <c r="X580" s="36"/>
      <c r="Y580" s="36"/>
      <c r="Z580" s="36"/>
      <c r="AA580" s="36"/>
      <c r="AB580" s="36"/>
      <c r="AC580" s="36"/>
      <c r="AD580" s="36"/>
      <c r="AE580" s="36"/>
      <c r="AT580" s="19" t="s">
        <v>180</v>
      </c>
      <c r="AU580" s="19" t="s">
        <v>82</v>
      </c>
    </row>
    <row r="581" spans="1:65" s="14" customFormat="1" ht="11.25">
      <c r="B581" s="210"/>
      <c r="C581" s="211"/>
      <c r="D581" s="193" t="s">
        <v>184</v>
      </c>
      <c r="E581" s="212" t="s">
        <v>19</v>
      </c>
      <c r="F581" s="213" t="s">
        <v>1254</v>
      </c>
      <c r="G581" s="211"/>
      <c r="H581" s="214">
        <v>4.1000000000000002E-2</v>
      </c>
      <c r="I581" s="215"/>
      <c r="J581" s="211"/>
      <c r="K581" s="211"/>
      <c r="L581" s="216"/>
      <c r="M581" s="217"/>
      <c r="N581" s="218"/>
      <c r="O581" s="218"/>
      <c r="P581" s="218"/>
      <c r="Q581" s="218"/>
      <c r="R581" s="218"/>
      <c r="S581" s="218"/>
      <c r="T581" s="219"/>
      <c r="AT581" s="220" t="s">
        <v>184</v>
      </c>
      <c r="AU581" s="220" t="s">
        <v>82</v>
      </c>
      <c r="AV581" s="14" t="s">
        <v>82</v>
      </c>
      <c r="AW581" s="14" t="s">
        <v>35</v>
      </c>
      <c r="AX581" s="14" t="s">
        <v>73</v>
      </c>
      <c r="AY581" s="220" t="s">
        <v>171</v>
      </c>
    </row>
    <row r="582" spans="1:65" s="15" customFormat="1" ht="11.25">
      <c r="B582" s="221"/>
      <c r="C582" s="222"/>
      <c r="D582" s="193" t="s">
        <v>184</v>
      </c>
      <c r="E582" s="223" t="s">
        <v>19</v>
      </c>
      <c r="F582" s="224" t="s">
        <v>189</v>
      </c>
      <c r="G582" s="222"/>
      <c r="H582" s="225">
        <v>4.1000000000000002E-2</v>
      </c>
      <c r="I582" s="226"/>
      <c r="J582" s="222"/>
      <c r="K582" s="222"/>
      <c r="L582" s="227"/>
      <c r="M582" s="228"/>
      <c r="N582" s="229"/>
      <c r="O582" s="229"/>
      <c r="P582" s="229"/>
      <c r="Q582" s="229"/>
      <c r="R582" s="229"/>
      <c r="S582" s="229"/>
      <c r="T582" s="230"/>
      <c r="AT582" s="231" t="s">
        <v>184</v>
      </c>
      <c r="AU582" s="231" t="s">
        <v>82</v>
      </c>
      <c r="AV582" s="15" t="s">
        <v>178</v>
      </c>
      <c r="AW582" s="15" t="s">
        <v>35</v>
      </c>
      <c r="AX582" s="15" t="s">
        <v>80</v>
      </c>
      <c r="AY582" s="231" t="s">
        <v>171</v>
      </c>
    </row>
    <row r="583" spans="1:65" s="12" customFormat="1" ht="25.9" customHeight="1">
      <c r="B583" s="164"/>
      <c r="C583" s="165"/>
      <c r="D583" s="166" t="s">
        <v>72</v>
      </c>
      <c r="E583" s="167" t="s">
        <v>130</v>
      </c>
      <c r="F583" s="167" t="s">
        <v>131</v>
      </c>
      <c r="G583" s="165"/>
      <c r="H583" s="165"/>
      <c r="I583" s="168"/>
      <c r="J583" s="169">
        <f>BK583</f>
        <v>0</v>
      </c>
      <c r="K583" s="165"/>
      <c r="L583" s="170"/>
      <c r="M583" s="171"/>
      <c r="N583" s="172"/>
      <c r="O583" s="172"/>
      <c r="P583" s="173">
        <f>P584</f>
        <v>0</v>
      </c>
      <c r="Q583" s="172"/>
      <c r="R583" s="173">
        <f>R584</f>
        <v>0</v>
      </c>
      <c r="S583" s="172"/>
      <c r="T583" s="174">
        <f>T584</f>
        <v>0</v>
      </c>
      <c r="AR583" s="175" t="s">
        <v>210</v>
      </c>
      <c r="AT583" s="176" t="s">
        <v>72</v>
      </c>
      <c r="AU583" s="176" t="s">
        <v>73</v>
      </c>
      <c r="AY583" s="175" t="s">
        <v>171</v>
      </c>
      <c r="BK583" s="177">
        <f>BK584</f>
        <v>0</v>
      </c>
    </row>
    <row r="584" spans="1:65" s="12" customFormat="1" ht="22.9" customHeight="1">
      <c r="B584" s="164"/>
      <c r="C584" s="165"/>
      <c r="D584" s="166" t="s">
        <v>72</v>
      </c>
      <c r="E584" s="178" t="s">
        <v>820</v>
      </c>
      <c r="F584" s="178" t="s">
        <v>821</v>
      </c>
      <c r="G584" s="165"/>
      <c r="H584" s="165"/>
      <c r="I584" s="168"/>
      <c r="J584" s="179">
        <f>BK584</f>
        <v>0</v>
      </c>
      <c r="K584" s="165"/>
      <c r="L584" s="170"/>
      <c r="M584" s="171"/>
      <c r="N584" s="172"/>
      <c r="O584" s="172"/>
      <c r="P584" s="173">
        <f>SUM(P585:P593)</f>
        <v>0</v>
      </c>
      <c r="Q584" s="172"/>
      <c r="R584" s="173">
        <f>SUM(R585:R593)</f>
        <v>0</v>
      </c>
      <c r="S584" s="172"/>
      <c r="T584" s="174">
        <f>SUM(T585:T593)</f>
        <v>0</v>
      </c>
      <c r="AR584" s="175" t="s">
        <v>210</v>
      </c>
      <c r="AT584" s="176" t="s">
        <v>72</v>
      </c>
      <c r="AU584" s="176" t="s">
        <v>80</v>
      </c>
      <c r="AY584" s="175" t="s">
        <v>171</v>
      </c>
      <c r="BK584" s="177">
        <f>SUM(BK585:BK593)</f>
        <v>0</v>
      </c>
    </row>
    <row r="585" spans="1:65" s="2" customFormat="1" ht="16.5" customHeight="1">
      <c r="A585" s="36"/>
      <c r="B585" s="37"/>
      <c r="C585" s="180" t="s">
        <v>762</v>
      </c>
      <c r="D585" s="180" t="s">
        <v>173</v>
      </c>
      <c r="E585" s="181" t="s">
        <v>823</v>
      </c>
      <c r="F585" s="182" t="s">
        <v>824</v>
      </c>
      <c r="G585" s="183" t="s">
        <v>825</v>
      </c>
      <c r="H585" s="184">
        <v>70</v>
      </c>
      <c r="I585" s="185"/>
      <c r="J585" s="186">
        <f>ROUND(I585*H585,2)</f>
        <v>0</v>
      </c>
      <c r="K585" s="182" t="s">
        <v>19</v>
      </c>
      <c r="L585" s="41"/>
      <c r="M585" s="187" t="s">
        <v>19</v>
      </c>
      <c r="N585" s="188" t="s">
        <v>44</v>
      </c>
      <c r="O585" s="66"/>
      <c r="P585" s="189">
        <f>O585*H585</f>
        <v>0</v>
      </c>
      <c r="Q585" s="189">
        <v>0</v>
      </c>
      <c r="R585" s="189">
        <f>Q585*H585</f>
        <v>0</v>
      </c>
      <c r="S585" s="189">
        <v>0</v>
      </c>
      <c r="T585" s="190">
        <f>S585*H585</f>
        <v>0</v>
      </c>
      <c r="U585" s="36"/>
      <c r="V585" s="36"/>
      <c r="W585" s="36"/>
      <c r="X585" s="36"/>
      <c r="Y585" s="36"/>
      <c r="Z585" s="36"/>
      <c r="AA585" s="36"/>
      <c r="AB585" s="36"/>
      <c r="AC585" s="36"/>
      <c r="AD585" s="36"/>
      <c r="AE585" s="36"/>
      <c r="AR585" s="191" t="s">
        <v>826</v>
      </c>
      <c r="AT585" s="191" t="s">
        <v>173</v>
      </c>
      <c r="AU585" s="191" t="s">
        <v>82</v>
      </c>
      <c r="AY585" s="19" t="s">
        <v>171</v>
      </c>
      <c r="BE585" s="192">
        <f>IF(N585="základní",J585,0)</f>
        <v>0</v>
      </c>
      <c r="BF585" s="192">
        <f>IF(N585="snížená",J585,0)</f>
        <v>0</v>
      </c>
      <c r="BG585" s="192">
        <f>IF(N585="zákl. přenesená",J585,0)</f>
        <v>0</v>
      </c>
      <c r="BH585" s="192">
        <f>IF(N585="sníž. přenesená",J585,0)</f>
        <v>0</v>
      </c>
      <c r="BI585" s="192">
        <f>IF(N585="nulová",J585,0)</f>
        <v>0</v>
      </c>
      <c r="BJ585" s="19" t="s">
        <v>80</v>
      </c>
      <c r="BK585" s="192">
        <f>ROUND(I585*H585,2)</f>
        <v>0</v>
      </c>
      <c r="BL585" s="19" t="s">
        <v>826</v>
      </c>
      <c r="BM585" s="191" t="s">
        <v>1255</v>
      </c>
    </row>
    <row r="586" spans="1:65" s="2" customFormat="1" ht="11.25">
      <c r="A586" s="36"/>
      <c r="B586" s="37"/>
      <c r="C586" s="38"/>
      <c r="D586" s="193" t="s">
        <v>180</v>
      </c>
      <c r="E586" s="38"/>
      <c r="F586" s="194" t="s">
        <v>824</v>
      </c>
      <c r="G586" s="38"/>
      <c r="H586" s="38"/>
      <c r="I586" s="195"/>
      <c r="J586" s="38"/>
      <c r="K586" s="38"/>
      <c r="L586" s="41"/>
      <c r="M586" s="196"/>
      <c r="N586" s="197"/>
      <c r="O586" s="66"/>
      <c r="P586" s="66"/>
      <c r="Q586" s="66"/>
      <c r="R586" s="66"/>
      <c r="S586" s="66"/>
      <c r="T586" s="67"/>
      <c r="U586" s="36"/>
      <c r="V586" s="36"/>
      <c r="W586" s="36"/>
      <c r="X586" s="36"/>
      <c r="Y586" s="36"/>
      <c r="Z586" s="36"/>
      <c r="AA586" s="36"/>
      <c r="AB586" s="36"/>
      <c r="AC586" s="36"/>
      <c r="AD586" s="36"/>
      <c r="AE586" s="36"/>
      <c r="AT586" s="19" t="s">
        <v>180</v>
      </c>
      <c r="AU586" s="19" t="s">
        <v>82</v>
      </c>
    </row>
    <row r="587" spans="1:65" s="14" customFormat="1" ht="11.25">
      <c r="B587" s="210"/>
      <c r="C587" s="211"/>
      <c r="D587" s="193" t="s">
        <v>184</v>
      </c>
      <c r="E587" s="212" t="s">
        <v>19</v>
      </c>
      <c r="F587" s="213" t="s">
        <v>1256</v>
      </c>
      <c r="G587" s="211"/>
      <c r="H587" s="214">
        <v>70</v>
      </c>
      <c r="I587" s="215"/>
      <c r="J587" s="211"/>
      <c r="K587" s="211"/>
      <c r="L587" s="216"/>
      <c r="M587" s="217"/>
      <c r="N587" s="218"/>
      <c r="O587" s="218"/>
      <c r="P587" s="218"/>
      <c r="Q587" s="218"/>
      <c r="R587" s="218"/>
      <c r="S587" s="218"/>
      <c r="T587" s="219"/>
      <c r="AT587" s="220" t="s">
        <v>184</v>
      </c>
      <c r="AU587" s="220" t="s">
        <v>82</v>
      </c>
      <c r="AV587" s="14" t="s">
        <v>82</v>
      </c>
      <c r="AW587" s="14" t="s">
        <v>35</v>
      </c>
      <c r="AX587" s="14" t="s">
        <v>73</v>
      </c>
      <c r="AY587" s="220" t="s">
        <v>171</v>
      </c>
    </row>
    <row r="588" spans="1:65" s="15" customFormat="1" ht="11.25">
      <c r="B588" s="221"/>
      <c r="C588" s="222"/>
      <c r="D588" s="193" t="s">
        <v>184</v>
      </c>
      <c r="E588" s="223" t="s">
        <v>19</v>
      </c>
      <c r="F588" s="224" t="s">
        <v>189</v>
      </c>
      <c r="G588" s="222"/>
      <c r="H588" s="225">
        <v>70</v>
      </c>
      <c r="I588" s="226"/>
      <c r="J588" s="222"/>
      <c r="K588" s="222"/>
      <c r="L588" s="227"/>
      <c r="M588" s="228"/>
      <c r="N588" s="229"/>
      <c r="O588" s="229"/>
      <c r="P588" s="229"/>
      <c r="Q588" s="229"/>
      <c r="R588" s="229"/>
      <c r="S588" s="229"/>
      <c r="T588" s="230"/>
      <c r="AT588" s="231" t="s">
        <v>184</v>
      </c>
      <c r="AU588" s="231" t="s">
        <v>82</v>
      </c>
      <c r="AV588" s="15" t="s">
        <v>178</v>
      </c>
      <c r="AW588" s="15" t="s">
        <v>35</v>
      </c>
      <c r="AX588" s="15" t="s">
        <v>80</v>
      </c>
      <c r="AY588" s="231" t="s">
        <v>171</v>
      </c>
    </row>
    <row r="589" spans="1:65" s="2" customFormat="1" ht="21.75" customHeight="1">
      <c r="A589" s="36"/>
      <c r="B589" s="37"/>
      <c r="C589" s="180" t="s">
        <v>770</v>
      </c>
      <c r="D589" s="180" t="s">
        <v>173</v>
      </c>
      <c r="E589" s="181" t="s">
        <v>830</v>
      </c>
      <c r="F589" s="182" t="s">
        <v>831</v>
      </c>
      <c r="G589" s="183" t="s">
        <v>825</v>
      </c>
      <c r="H589" s="184">
        <v>5</v>
      </c>
      <c r="I589" s="185"/>
      <c r="J589" s="186">
        <f>ROUND(I589*H589,2)</f>
        <v>0</v>
      </c>
      <c r="K589" s="182" t="s">
        <v>19</v>
      </c>
      <c r="L589" s="41"/>
      <c r="M589" s="187" t="s">
        <v>19</v>
      </c>
      <c r="N589" s="188" t="s">
        <v>44</v>
      </c>
      <c r="O589" s="66"/>
      <c r="P589" s="189">
        <f>O589*H589</f>
        <v>0</v>
      </c>
      <c r="Q589" s="189">
        <v>0</v>
      </c>
      <c r="R589" s="189">
        <f>Q589*H589</f>
        <v>0</v>
      </c>
      <c r="S589" s="189">
        <v>0</v>
      </c>
      <c r="T589" s="190">
        <f>S589*H589</f>
        <v>0</v>
      </c>
      <c r="U589" s="36"/>
      <c r="V589" s="36"/>
      <c r="W589" s="36"/>
      <c r="X589" s="36"/>
      <c r="Y589" s="36"/>
      <c r="Z589" s="36"/>
      <c r="AA589" s="36"/>
      <c r="AB589" s="36"/>
      <c r="AC589" s="36"/>
      <c r="AD589" s="36"/>
      <c r="AE589" s="36"/>
      <c r="AR589" s="191" t="s">
        <v>826</v>
      </c>
      <c r="AT589" s="191" t="s">
        <v>173</v>
      </c>
      <c r="AU589" s="191" t="s">
        <v>82</v>
      </c>
      <c r="AY589" s="19" t="s">
        <v>171</v>
      </c>
      <c r="BE589" s="192">
        <f>IF(N589="základní",J589,0)</f>
        <v>0</v>
      </c>
      <c r="BF589" s="192">
        <f>IF(N589="snížená",J589,0)</f>
        <v>0</v>
      </c>
      <c r="BG589" s="192">
        <f>IF(N589="zákl. přenesená",J589,0)</f>
        <v>0</v>
      </c>
      <c r="BH589" s="192">
        <f>IF(N589="sníž. přenesená",J589,0)</f>
        <v>0</v>
      </c>
      <c r="BI589" s="192">
        <f>IF(N589="nulová",J589,0)</f>
        <v>0</v>
      </c>
      <c r="BJ589" s="19" t="s">
        <v>80</v>
      </c>
      <c r="BK589" s="192">
        <f>ROUND(I589*H589,2)</f>
        <v>0</v>
      </c>
      <c r="BL589" s="19" t="s">
        <v>826</v>
      </c>
      <c r="BM589" s="191" t="s">
        <v>1257</v>
      </c>
    </row>
    <row r="590" spans="1:65" s="2" customFormat="1" ht="11.25">
      <c r="A590" s="36"/>
      <c r="B590" s="37"/>
      <c r="C590" s="38"/>
      <c r="D590" s="193" t="s">
        <v>180</v>
      </c>
      <c r="E590" s="38"/>
      <c r="F590" s="194" t="s">
        <v>831</v>
      </c>
      <c r="G590" s="38"/>
      <c r="H590" s="38"/>
      <c r="I590" s="195"/>
      <c r="J590" s="38"/>
      <c r="K590" s="38"/>
      <c r="L590" s="41"/>
      <c r="M590" s="196"/>
      <c r="N590" s="197"/>
      <c r="O590" s="66"/>
      <c r="P590" s="66"/>
      <c r="Q590" s="66"/>
      <c r="R590" s="66"/>
      <c r="S590" s="66"/>
      <c r="T590" s="67"/>
      <c r="U590" s="36"/>
      <c r="V590" s="36"/>
      <c r="W590" s="36"/>
      <c r="X590" s="36"/>
      <c r="Y590" s="36"/>
      <c r="Z590" s="36"/>
      <c r="AA590" s="36"/>
      <c r="AB590" s="36"/>
      <c r="AC590" s="36"/>
      <c r="AD590" s="36"/>
      <c r="AE590" s="36"/>
      <c r="AT590" s="19" t="s">
        <v>180</v>
      </c>
      <c r="AU590" s="19" t="s">
        <v>82</v>
      </c>
    </row>
    <row r="591" spans="1:65" s="13" customFormat="1" ht="11.25">
      <c r="B591" s="200"/>
      <c r="C591" s="201"/>
      <c r="D591" s="193" t="s">
        <v>184</v>
      </c>
      <c r="E591" s="202" t="s">
        <v>19</v>
      </c>
      <c r="F591" s="203" t="s">
        <v>833</v>
      </c>
      <c r="G591" s="201"/>
      <c r="H591" s="202" t="s">
        <v>19</v>
      </c>
      <c r="I591" s="204"/>
      <c r="J591" s="201"/>
      <c r="K591" s="201"/>
      <c r="L591" s="205"/>
      <c r="M591" s="206"/>
      <c r="N591" s="207"/>
      <c r="O591" s="207"/>
      <c r="P591" s="207"/>
      <c r="Q591" s="207"/>
      <c r="R591" s="207"/>
      <c r="S591" s="207"/>
      <c r="T591" s="208"/>
      <c r="AT591" s="209" t="s">
        <v>184</v>
      </c>
      <c r="AU591" s="209" t="s">
        <v>82</v>
      </c>
      <c r="AV591" s="13" t="s">
        <v>80</v>
      </c>
      <c r="AW591" s="13" t="s">
        <v>35</v>
      </c>
      <c r="AX591" s="13" t="s">
        <v>73</v>
      </c>
      <c r="AY591" s="209" t="s">
        <v>171</v>
      </c>
    </row>
    <row r="592" spans="1:65" s="14" customFormat="1" ht="11.25">
      <c r="B592" s="210"/>
      <c r="C592" s="211"/>
      <c r="D592" s="193" t="s">
        <v>184</v>
      </c>
      <c r="E592" s="212" t="s">
        <v>19</v>
      </c>
      <c r="F592" s="213" t="s">
        <v>834</v>
      </c>
      <c r="G592" s="211"/>
      <c r="H592" s="214">
        <v>5</v>
      </c>
      <c r="I592" s="215"/>
      <c r="J592" s="211"/>
      <c r="K592" s="211"/>
      <c r="L592" s="216"/>
      <c r="M592" s="217"/>
      <c r="N592" s="218"/>
      <c r="O592" s="218"/>
      <c r="P592" s="218"/>
      <c r="Q592" s="218"/>
      <c r="R592" s="218"/>
      <c r="S592" s="218"/>
      <c r="T592" s="219"/>
      <c r="AT592" s="220" t="s">
        <v>184</v>
      </c>
      <c r="AU592" s="220" t="s">
        <v>82</v>
      </c>
      <c r="AV592" s="14" t="s">
        <v>82</v>
      </c>
      <c r="AW592" s="14" t="s">
        <v>35</v>
      </c>
      <c r="AX592" s="14" t="s">
        <v>73</v>
      </c>
      <c r="AY592" s="220" t="s">
        <v>171</v>
      </c>
    </row>
    <row r="593" spans="1:51" s="15" customFormat="1" ht="11.25">
      <c r="B593" s="221"/>
      <c r="C593" s="222"/>
      <c r="D593" s="193" t="s">
        <v>184</v>
      </c>
      <c r="E593" s="223" t="s">
        <v>19</v>
      </c>
      <c r="F593" s="224" t="s">
        <v>189</v>
      </c>
      <c r="G593" s="222"/>
      <c r="H593" s="225">
        <v>5</v>
      </c>
      <c r="I593" s="226"/>
      <c r="J593" s="222"/>
      <c r="K593" s="222"/>
      <c r="L593" s="227"/>
      <c r="M593" s="253"/>
      <c r="N593" s="254"/>
      <c r="O593" s="254"/>
      <c r="P593" s="254"/>
      <c r="Q593" s="254"/>
      <c r="R593" s="254"/>
      <c r="S593" s="254"/>
      <c r="T593" s="255"/>
      <c r="AT593" s="231" t="s">
        <v>184</v>
      </c>
      <c r="AU593" s="231" t="s">
        <v>82</v>
      </c>
      <c r="AV593" s="15" t="s">
        <v>178</v>
      </c>
      <c r="AW593" s="15" t="s">
        <v>35</v>
      </c>
      <c r="AX593" s="15" t="s">
        <v>80</v>
      </c>
      <c r="AY593" s="231" t="s">
        <v>171</v>
      </c>
    </row>
    <row r="594" spans="1:51" s="2" customFormat="1" ht="6.95" customHeight="1">
      <c r="A594" s="36"/>
      <c r="B594" s="49"/>
      <c r="C594" s="50"/>
      <c r="D594" s="50"/>
      <c r="E594" s="50"/>
      <c r="F594" s="50"/>
      <c r="G594" s="50"/>
      <c r="H594" s="50"/>
      <c r="I594" s="50"/>
      <c r="J594" s="50"/>
      <c r="K594" s="50"/>
      <c r="L594" s="41"/>
      <c r="M594" s="36"/>
      <c r="O594" s="36"/>
      <c r="P594" s="36"/>
      <c r="Q594" s="36"/>
      <c r="R594" s="36"/>
      <c r="S594" s="36"/>
      <c r="T594" s="36"/>
      <c r="U594" s="36"/>
      <c r="V594" s="36"/>
      <c r="W594" s="36"/>
      <c r="X594" s="36"/>
      <c r="Y594" s="36"/>
      <c r="Z594" s="36"/>
      <c r="AA594" s="36"/>
      <c r="AB594" s="36"/>
      <c r="AC594" s="36"/>
      <c r="AD594" s="36"/>
      <c r="AE594" s="36"/>
    </row>
  </sheetData>
  <sheetProtection algorithmName="SHA-512" hashValue="dbFADUMam2xvfLe5n+1bZRvq0mSR/2JUE3BXrJm2PZC96iQ8OMZOW4wgSheKtvt+ulDOoy3WaQvX+IjNOtOKfw==" saltValue="R1Ms0ICTdzAo7coc8Cy2HLdGVWpYChnEwlhINFqQ3lBDh9kc1B8OBHehHDOOXWFswFx4H0fKSuIG9H8GzfCVyA==" spinCount="100000" sheet="1" objects="1" scenarios="1" formatColumns="0" formatRows="0" autoFilter="0"/>
  <autoFilter ref="C97:K593"/>
  <mergeCells count="12">
    <mergeCell ref="E90:H90"/>
    <mergeCell ref="L2:V2"/>
    <mergeCell ref="E50:H50"/>
    <mergeCell ref="E52:H52"/>
    <mergeCell ref="E54:H54"/>
    <mergeCell ref="E86:H86"/>
    <mergeCell ref="E88:H88"/>
    <mergeCell ref="E7:H7"/>
    <mergeCell ref="E9:H9"/>
    <mergeCell ref="E11:H11"/>
    <mergeCell ref="E20:H20"/>
    <mergeCell ref="E29:H29"/>
  </mergeCells>
  <hyperlinks>
    <hyperlink ref="F103" r:id="rId1"/>
    <hyperlink ref="F111" r:id="rId2"/>
    <hyperlink ref="F114" r:id="rId3"/>
    <hyperlink ref="F122" r:id="rId4"/>
    <hyperlink ref="F133" r:id="rId5"/>
    <hyperlink ref="F138" r:id="rId6"/>
    <hyperlink ref="F147" r:id="rId7"/>
    <hyperlink ref="F156" r:id="rId8"/>
    <hyperlink ref="F162" r:id="rId9"/>
    <hyperlink ref="F168" r:id="rId10"/>
    <hyperlink ref="F173" r:id="rId11"/>
    <hyperlink ref="F178" r:id="rId12"/>
    <hyperlink ref="F184" r:id="rId13"/>
    <hyperlink ref="F190" r:id="rId14"/>
    <hyperlink ref="F195" r:id="rId15"/>
    <hyperlink ref="F201" r:id="rId16"/>
    <hyperlink ref="F210" r:id="rId17"/>
    <hyperlink ref="F222" r:id="rId18"/>
    <hyperlink ref="F233" r:id="rId19"/>
    <hyperlink ref="F242" r:id="rId20"/>
    <hyperlink ref="F252" r:id="rId21"/>
    <hyperlink ref="F258" r:id="rId22"/>
    <hyperlink ref="F263" r:id="rId23"/>
    <hyperlink ref="F269" r:id="rId24"/>
    <hyperlink ref="F274" r:id="rId25"/>
    <hyperlink ref="F281" r:id="rId26"/>
    <hyperlink ref="F289" r:id="rId27"/>
    <hyperlink ref="F294" r:id="rId28"/>
    <hyperlink ref="F304" r:id="rId29"/>
    <hyperlink ref="F316" r:id="rId30"/>
    <hyperlink ref="F321" r:id="rId31"/>
    <hyperlink ref="F329" r:id="rId32"/>
    <hyperlink ref="F335" r:id="rId33"/>
    <hyperlink ref="F340" r:id="rId34"/>
    <hyperlink ref="F346" r:id="rId35"/>
    <hyperlink ref="F351" r:id="rId36"/>
    <hyperlink ref="F369" r:id="rId37"/>
    <hyperlink ref="F376" r:id="rId38"/>
    <hyperlink ref="F381" r:id="rId39"/>
    <hyperlink ref="F388" r:id="rId40"/>
    <hyperlink ref="F391" r:id="rId41"/>
    <hyperlink ref="F394" r:id="rId42"/>
    <hyperlink ref="F402" r:id="rId43"/>
    <hyperlink ref="F412" r:id="rId44"/>
    <hyperlink ref="F425" r:id="rId45"/>
    <hyperlink ref="F434" r:id="rId46"/>
    <hyperlink ref="F442" r:id="rId47"/>
    <hyperlink ref="F450" r:id="rId48"/>
    <hyperlink ref="F467" r:id="rId49"/>
    <hyperlink ref="F476" r:id="rId50"/>
    <hyperlink ref="F482" r:id="rId51"/>
    <hyperlink ref="F488" r:id="rId52"/>
    <hyperlink ref="F495" r:id="rId53"/>
    <hyperlink ref="F501" r:id="rId54"/>
    <hyperlink ref="F510" r:id="rId55"/>
    <hyperlink ref="F522" r:id="rId56"/>
    <hyperlink ref="F525" r:id="rId57"/>
    <hyperlink ref="F530" r:id="rId58"/>
    <hyperlink ref="F533" r:id="rId59"/>
    <hyperlink ref="F536" r:id="rId60"/>
    <hyperlink ref="F542" r:id="rId61"/>
    <hyperlink ref="F546" r:id="rId62"/>
    <hyperlink ref="F549" r:id="rId63"/>
    <hyperlink ref="F554" r:id="rId64"/>
    <hyperlink ref="F569" r:id="rId65"/>
  </hyperlinks>
  <pageMargins left="0.39374999999999999" right="0.39374999999999999" top="0.39374999999999999" bottom="0.39374999999999999" header="0" footer="0"/>
  <pageSetup paperSize="9" fitToHeight="100" orientation="portrait" blackAndWhite="1"/>
  <headerFooter>
    <oddFooter>&amp;CStrana &amp;P z &amp;N</oddFooter>
  </headerFooter>
  <drawing r:id="rId66"/>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230"/>
  <sheetViews>
    <sheetView showGridLines="0" workbookViewId="0"/>
  </sheetViews>
  <sheetFormatPr defaultRowHeight="12.7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370"/>
      <c r="M2" s="370"/>
      <c r="N2" s="370"/>
      <c r="O2" s="370"/>
      <c r="P2" s="370"/>
      <c r="Q2" s="370"/>
      <c r="R2" s="370"/>
      <c r="S2" s="370"/>
      <c r="T2" s="370"/>
      <c r="U2" s="370"/>
      <c r="V2" s="370"/>
      <c r="AT2" s="19" t="s">
        <v>102</v>
      </c>
    </row>
    <row r="3" spans="1:46" s="1" customFormat="1" ht="6.95" customHeight="1">
      <c r="B3" s="110"/>
      <c r="C3" s="111"/>
      <c r="D3" s="111"/>
      <c r="E3" s="111"/>
      <c r="F3" s="111"/>
      <c r="G3" s="111"/>
      <c r="H3" s="111"/>
      <c r="I3" s="111"/>
      <c r="J3" s="111"/>
      <c r="K3" s="111"/>
      <c r="L3" s="22"/>
      <c r="AT3" s="19" t="s">
        <v>82</v>
      </c>
    </row>
    <row r="4" spans="1:46" s="1" customFormat="1" ht="24.95" customHeight="1">
      <c r="B4" s="22"/>
      <c r="D4" s="112" t="s">
        <v>133</v>
      </c>
      <c r="L4" s="22"/>
      <c r="M4" s="113" t="s">
        <v>10</v>
      </c>
      <c r="AT4" s="19" t="s">
        <v>4</v>
      </c>
    </row>
    <row r="5" spans="1:46" s="1" customFormat="1" ht="6.95" customHeight="1">
      <c r="B5" s="22"/>
      <c r="L5" s="22"/>
    </row>
    <row r="6" spans="1:46" s="1" customFormat="1" ht="12" customHeight="1">
      <c r="B6" s="22"/>
      <c r="D6" s="114" t="s">
        <v>16</v>
      </c>
      <c r="L6" s="22"/>
    </row>
    <row r="7" spans="1:46" s="1" customFormat="1" ht="16.5" customHeight="1">
      <c r="B7" s="22"/>
      <c r="E7" s="387" t="str">
        <f>'Rekapitulace stavby'!K6</f>
        <v>Oprava propustků na trati odb. Moravice - Svobodné Heřmanice</v>
      </c>
      <c r="F7" s="388"/>
      <c r="G7" s="388"/>
      <c r="H7" s="388"/>
      <c r="L7" s="22"/>
    </row>
    <row r="8" spans="1:46" s="1" customFormat="1" ht="12" customHeight="1">
      <c r="B8" s="22"/>
      <c r="D8" s="114" t="s">
        <v>134</v>
      </c>
      <c r="L8" s="22"/>
    </row>
    <row r="9" spans="1:46" s="2" customFormat="1" ht="16.5" customHeight="1">
      <c r="A9" s="36"/>
      <c r="B9" s="41"/>
      <c r="C9" s="36"/>
      <c r="D9" s="36"/>
      <c r="E9" s="387" t="s">
        <v>1041</v>
      </c>
      <c r="F9" s="389"/>
      <c r="G9" s="389"/>
      <c r="H9" s="389"/>
      <c r="I9" s="36"/>
      <c r="J9" s="36"/>
      <c r="K9" s="36"/>
      <c r="L9" s="115"/>
      <c r="S9" s="36"/>
      <c r="T9" s="36"/>
      <c r="U9" s="36"/>
      <c r="V9" s="36"/>
      <c r="W9" s="36"/>
      <c r="X9" s="36"/>
      <c r="Y9" s="36"/>
      <c r="Z9" s="36"/>
      <c r="AA9" s="36"/>
      <c r="AB9" s="36"/>
      <c r="AC9" s="36"/>
      <c r="AD9" s="36"/>
      <c r="AE9" s="36"/>
    </row>
    <row r="10" spans="1:46" s="2" customFormat="1" ht="12" customHeight="1">
      <c r="A10" s="36"/>
      <c r="B10" s="41"/>
      <c r="C10" s="36"/>
      <c r="D10" s="114" t="s">
        <v>136</v>
      </c>
      <c r="E10" s="36"/>
      <c r="F10" s="36"/>
      <c r="G10" s="36"/>
      <c r="H10" s="36"/>
      <c r="I10" s="36"/>
      <c r="J10" s="36"/>
      <c r="K10" s="36"/>
      <c r="L10" s="115"/>
      <c r="S10" s="36"/>
      <c r="T10" s="36"/>
      <c r="U10" s="36"/>
      <c r="V10" s="36"/>
      <c r="W10" s="36"/>
      <c r="X10" s="36"/>
      <c r="Y10" s="36"/>
      <c r="Z10" s="36"/>
      <c r="AA10" s="36"/>
      <c r="AB10" s="36"/>
      <c r="AC10" s="36"/>
      <c r="AD10" s="36"/>
      <c r="AE10" s="36"/>
    </row>
    <row r="11" spans="1:46" s="2" customFormat="1" ht="16.5" customHeight="1">
      <c r="A11" s="36"/>
      <c r="B11" s="41"/>
      <c r="C11" s="36"/>
      <c r="D11" s="36"/>
      <c r="E11" s="390" t="s">
        <v>1258</v>
      </c>
      <c r="F11" s="389"/>
      <c r="G11" s="389"/>
      <c r="H11" s="389"/>
      <c r="I11" s="36"/>
      <c r="J11" s="36"/>
      <c r="K11" s="36"/>
      <c r="L11" s="115"/>
      <c r="S11" s="36"/>
      <c r="T11" s="36"/>
      <c r="U11" s="36"/>
      <c r="V11" s="36"/>
      <c r="W11" s="36"/>
      <c r="X11" s="36"/>
      <c r="Y11" s="36"/>
      <c r="Z11" s="36"/>
      <c r="AA11" s="36"/>
      <c r="AB11" s="36"/>
      <c r="AC11" s="36"/>
      <c r="AD11" s="36"/>
      <c r="AE11" s="36"/>
    </row>
    <row r="12" spans="1:46" s="2" customFormat="1" ht="11.25">
      <c r="A12" s="36"/>
      <c r="B12" s="41"/>
      <c r="C12" s="36"/>
      <c r="D12" s="36"/>
      <c r="E12" s="36"/>
      <c r="F12" s="36"/>
      <c r="G12" s="36"/>
      <c r="H12" s="36"/>
      <c r="I12" s="36"/>
      <c r="J12" s="36"/>
      <c r="K12" s="36"/>
      <c r="L12" s="115"/>
      <c r="S12" s="36"/>
      <c r="T12" s="36"/>
      <c r="U12" s="36"/>
      <c r="V12" s="36"/>
      <c r="W12" s="36"/>
      <c r="X12" s="36"/>
      <c r="Y12" s="36"/>
      <c r="Z12" s="36"/>
      <c r="AA12" s="36"/>
      <c r="AB12" s="36"/>
      <c r="AC12" s="36"/>
      <c r="AD12" s="36"/>
      <c r="AE12" s="36"/>
    </row>
    <row r="13" spans="1:46" s="2" customFormat="1" ht="12" customHeight="1">
      <c r="A13" s="36"/>
      <c r="B13" s="41"/>
      <c r="C13" s="36"/>
      <c r="D13" s="114" t="s">
        <v>18</v>
      </c>
      <c r="E13" s="36"/>
      <c r="F13" s="105" t="s">
        <v>19</v>
      </c>
      <c r="G13" s="36"/>
      <c r="H13" s="36"/>
      <c r="I13" s="114" t="s">
        <v>20</v>
      </c>
      <c r="J13" s="105" t="s">
        <v>19</v>
      </c>
      <c r="K13" s="36"/>
      <c r="L13" s="115"/>
      <c r="S13" s="36"/>
      <c r="T13" s="36"/>
      <c r="U13" s="36"/>
      <c r="V13" s="36"/>
      <c r="W13" s="36"/>
      <c r="X13" s="36"/>
      <c r="Y13" s="36"/>
      <c r="Z13" s="36"/>
      <c r="AA13" s="36"/>
      <c r="AB13" s="36"/>
      <c r="AC13" s="36"/>
      <c r="AD13" s="36"/>
      <c r="AE13" s="36"/>
    </row>
    <row r="14" spans="1:46" s="2" customFormat="1" ht="12" customHeight="1">
      <c r="A14" s="36"/>
      <c r="B14" s="41"/>
      <c r="C14" s="36"/>
      <c r="D14" s="114" t="s">
        <v>21</v>
      </c>
      <c r="E14" s="36"/>
      <c r="F14" s="105" t="s">
        <v>22</v>
      </c>
      <c r="G14" s="36"/>
      <c r="H14" s="36"/>
      <c r="I14" s="114" t="s">
        <v>23</v>
      </c>
      <c r="J14" s="116" t="str">
        <f>'Rekapitulace stavby'!AN8</f>
        <v>10. 5. 2023</v>
      </c>
      <c r="K14" s="36"/>
      <c r="L14" s="115"/>
      <c r="S14" s="36"/>
      <c r="T14" s="36"/>
      <c r="U14" s="36"/>
      <c r="V14" s="36"/>
      <c r="W14" s="36"/>
      <c r="X14" s="36"/>
      <c r="Y14" s="36"/>
      <c r="Z14" s="36"/>
      <c r="AA14" s="36"/>
      <c r="AB14" s="36"/>
      <c r="AC14" s="36"/>
      <c r="AD14" s="36"/>
      <c r="AE14" s="36"/>
    </row>
    <row r="15" spans="1:46" s="2" customFormat="1" ht="10.9" customHeight="1">
      <c r="A15" s="36"/>
      <c r="B15" s="41"/>
      <c r="C15" s="36"/>
      <c r="D15" s="36"/>
      <c r="E15" s="36"/>
      <c r="F15" s="36"/>
      <c r="G15" s="36"/>
      <c r="H15" s="36"/>
      <c r="I15" s="36"/>
      <c r="J15" s="36"/>
      <c r="K15" s="36"/>
      <c r="L15" s="115"/>
      <c r="S15" s="36"/>
      <c r="T15" s="36"/>
      <c r="U15" s="36"/>
      <c r="V15" s="36"/>
      <c r="W15" s="36"/>
      <c r="X15" s="36"/>
      <c r="Y15" s="36"/>
      <c r="Z15" s="36"/>
      <c r="AA15" s="36"/>
      <c r="AB15" s="36"/>
      <c r="AC15" s="36"/>
      <c r="AD15" s="36"/>
      <c r="AE15" s="36"/>
    </row>
    <row r="16" spans="1:46" s="2" customFormat="1" ht="12" customHeight="1">
      <c r="A16" s="36"/>
      <c r="B16" s="41"/>
      <c r="C16" s="36"/>
      <c r="D16" s="114" t="s">
        <v>25</v>
      </c>
      <c r="E16" s="36"/>
      <c r="F16" s="36"/>
      <c r="G16" s="36"/>
      <c r="H16" s="36"/>
      <c r="I16" s="114" t="s">
        <v>26</v>
      </c>
      <c r="J16" s="105" t="s">
        <v>27</v>
      </c>
      <c r="K16" s="36"/>
      <c r="L16" s="115"/>
      <c r="S16" s="36"/>
      <c r="T16" s="36"/>
      <c r="U16" s="36"/>
      <c r="V16" s="36"/>
      <c r="W16" s="36"/>
      <c r="X16" s="36"/>
      <c r="Y16" s="36"/>
      <c r="Z16" s="36"/>
      <c r="AA16" s="36"/>
      <c r="AB16" s="36"/>
      <c r="AC16" s="36"/>
      <c r="AD16" s="36"/>
      <c r="AE16" s="36"/>
    </row>
    <row r="17" spans="1:31" s="2" customFormat="1" ht="18" customHeight="1">
      <c r="A17" s="36"/>
      <c r="B17" s="41"/>
      <c r="C17" s="36"/>
      <c r="D17" s="36"/>
      <c r="E17" s="105" t="s">
        <v>28</v>
      </c>
      <c r="F17" s="36"/>
      <c r="G17" s="36"/>
      <c r="H17" s="36"/>
      <c r="I17" s="114" t="s">
        <v>29</v>
      </c>
      <c r="J17" s="105" t="s">
        <v>30</v>
      </c>
      <c r="K17" s="36"/>
      <c r="L17" s="115"/>
      <c r="S17" s="36"/>
      <c r="T17" s="36"/>
      <c r="U17" s="36"/>
      <c r="V17" s="36"/>
      <c r="W17" s="36"/>
      <c r="X17" s="36"/>
      <c r="Y17" s="36"/>
      <c r="Z17" s="36"/>
      <c r="AA17" s="36"/>
      <c r="AB17" s="36"/>
      <c r="AC17" s="36"/>
      <c r="AD17" s="36"/>
      <c r="AE17" s="36"/>
    </row>
    <row r="18" spans="1:31" s="2" customFormat="1" ht="6.95" customHeight="1">
      <c r="A18" s="36"/>
      <c r="B18" s="41"/>
      <c r="C18" s="36"/>
      <c r="D18" s="36"/>
      <c r="E18" s="36"/>
      <c r="F18" s="36"/>
      <c r="G18" s="36"/>
      <c r="H18" s="36"/>
      <c r="I18" s="36"/>
      <c r="J18" s="36"/>
      <c r="K18" s="36"/>
      <c r="L18" s="115"/>
      <c r="S18" s="36"/>
      <c r="T18" s="36"/>
      <c r="U18" s="36"/>
      <c r="V18" s="36"/>
      <c r="W18" s="36"/>
      <c r="X18" s="36"/>
      <c r="Y18" s="36"/>
      <c r="Z18" s="36"/>
      <c r="AA18" s="36"/>
      <c r="AB18" s="36"/>
      <c r="AC18" s="36"/>
      <c r="AD18" s="36"/>
      <c r="AE18" s="36"/>
    </row>
    <row r="19" spans="1:31" s="2" customFormat="1" ht="12" customHeight="1">
      <c r="A19" s="36"/>
      <c r="B19" s="41"/>
      <c r="C19" s="36"/>
      <c r="D19" s="114" t="s">
        <v>31</v>
      </c>
      <c r="E19" s="36"/>
      <c r="F19" s="36"/>
      <c r="G19" s="36"/>
      <c r="H19" s="36"/>
      <c r="I19" s="114" t="s">
        <v>26</v>
      </c>
      <c r="J19" s="32" t="str">
        <f>'Rekapitulace stavby'!AN13</f>
        <v>Vyplň údaj</v>
      </c>
      <c r="K19" s="36"/>
      <c r="L19" s="115"/>
      <c r="S19" s="36"/>
      <c r="T19" s="36"/>
      <c r="U19" s="36"/>
      <c r="V19" s="36"/>
      <c r="W19" s="36"/>
      <c r="X19" s="36"/>
      <c r="Y19" s="36"/>
      <c r="Z19" s="36"/>
      <c r="AA19" s="36"/>
      <c r="AB19" s="36"/>
      <c r="AC19" s="36"/>
      <c r="AD19" s="36"/>
      <c r="AE19" s="36"/>
    </row>
    <row r="20" spans="1:31" s="2" customFormat="1" ht="18" customHeight="1">
      <c r="A20" s="36"/>
      <c r="B20" s="41"/>
      <c r="C20" s="36"/>
      <c r="D20" s="36"/>
      <c r="E20" s="391" t="str">
        <f>'Rekapitulace stavby'!E14</f>
        <v>Vyplň údaj</v>
      </c>
      <c r="F20" s="392"/>
      <c r="G20" s="392"/>
      <c r="H20" s="392"/>
      <c r="I20" s="114" t="s">
        <v>29</v>
      </c>
      <c r="J20" s="32" t="str">
        <f>'Rekapitulace stavby'!AN14</f>
        <v>Vyplň údaj</v>
      </c>
      <c r="K20" s="36"/>
      <c r="L20" s="115"/>
      <c r="S20" s="36"/>
      <c r="T20" s="36"/>
      <c r="U20" s="36"/>
      <c r="V20" s="36"/>
      <c r="W20" s="36"/>
      <c r="X20" s="36"/>
      <c r="Y20" s="36"/>
      <c r="Z20" s="36"/>
      <c r="AA20" s="36"/>
      <c r="AB20" s="36"/>
      <c r="AC20" s="36"/>
      <c r="AD20" s="36"/>
      <c r="AE20" s="36"/>
    </row>
    <row r="21" spans="1:31" s="2" customFormat="1" ht="6.95" customHeight="1">
      <c r="A21" s="36"/>
      <c r="B21" s="41"/>
      <c r="C21" s="36"/>
      <c r="D21" s="36"/>
      <c r="E21" s="36"/>
      <c r="F21" s="36"/>
      <c r="G21" s="36"/>
      <c r="H21" s="36"/>
      <c r="I21" s="36"/>
      <c r="J21" s="36"/>
      <c r="K21" s="36"/>
      <c r="L21" s="115"/>
      <c r="S21" s="36"/>
      <c r="T21" s="36"/>
      <c r="U21" s="36"/>
      <c r="V21" s="36"/>
      <c r="W21" s="36"/>
      <c r="X21" s="36"/>
      <c r="Y21" s="36"/>
      <c r="Z21" s="36"/>
      <c r="AA21" s="36"/>
      <c r="AB21" s="36"/>
      <c r="AC21" s="36"/>
      <c r="AD21" s="36"/>
      <c r="AE21" s="36"/>
    </row>
    <row r="22" spans="1:31" s="2" customFormat="1" ht="12" customHeight="1">
      <c r="A22" s="36"/>
      <c r="B22" s="41"/>
      <c r="C22" s="36"/>
      <c r="D22" s="114" t="s">
        <v>33</v>
      </c>
      <c r="E22" s="36"/>
      <c r="F22" s="36"/>
      <c r="G22" s="36"/>
      <c r="H22" s="36"/>
      <c r="I22" s="114" t="s">
        <v>26</v>
      </c>
      <c r="J22" s="105" t="str">
        <f>IF('Rekapitulace stavby'!AN16="","",'Rekapitulace stavby'!AN16)</f>
        <v/>
      </c>
      <c r="K22" s="36"/>
      <c r="L22" s="115"/>
      <c r="S22" s="36"/>
      <c r="T22" s="36"/>
      <c r="U22" s="36"/>
      <c r="V22" s="36"/>
      <c r="W22" s="36"/>
      <c r="X22" s="36"/>
      <c r="Y22" s="36"/>
      <c r="Z22" s="36"/>
      <c r="AA22" s="36"/>
      <c r="AB22" s="36"/>
      <c r="AC22" s="36"/>
      <c r="AD22" s="36"/>
      <c r="AE22" s="36"/>
    </row>
    <row r="23" spans="1:31" s="2" customFormat="1" ht="18" customHeight="1">
      <c r="A23" s="36"/>
      <c r="B23" s="41"/>
      <c r="C23" s="36"/>
      <c r="D23" s="36"/>
      <c r="E23" s="105" t="str">
        <f>IF('Rekapitulace stavby'!E17="","",'Rekapitulace stavby'!E17)</f>
        <v xml:space="preserve"> </v>
      </c>
      <c r="F23" s="36"/>
      <c r="G23" s="36"/>
      <c r="H23" s="36"/>
      <c r="I23" s="114" t="s">
        <v>29</v>
      </c>
      <c r="J23" s="105" t="str">
        <f>IF('Rekapitulace stavby'!AN17="","",'Rekapitulace stavby'!AN17)</f>
        <v/>
      </c>
      <c r="K23" s="36"/>
      <c r="L23" s="115"/>
      <c r="S23" s="36"/>
      <c r="T23" s="36"/>
      <c r="U23" s="36"/>
      <c r="V23" s="36"/>
      <c r="W23" s="36"/>
      <c r="X23" s="36"/>
      <c r="Y23" s="36"/>
      <c r="Z23" s="36"/>
      <c r="AA23" s="36"/>
      <c r="AB23" s="36"/>
      <c r="AC23" s="36"/>
      <c r="AD23" s="36"/>
      <c r="AE23" s="36"/>
    </row>
    <row r="24" spans="1:31" s="2" customFormat="1" ht="6.95" customHeight="1">
      <c r="A24" s="36"/>
      <c r="B24" s="41"/>
      <c r="C24" s="36"/>
      <c r="D24" s="36"/>
      <c r="E24" s="36"/>
      <c r="F24" s="36"/>
      <c r="G24" s="36"/>
      <c r="H24" s="36"/>
      <c r="I24" s="36"/>
      <c r="J24" s="36"/>
      <c r="K24" s="36"/>
      <c r="L24" s="115"/>
      <c r="S24" s="36"/>
      <c r="T24" s="36"/>
      <c r="U24" s="36"/>
      <c r="V24" s="36"/>
      <c r="W24" s="36"/>
      <c r="X24" s="36"/>
      <c r="Y24" s="36"/>
      <c r="Z24" s="36"/>
      <c r="AA24" s="36"/>
      <c r="AB24" s="36"/>
      <c r="AC24" s="36"/>
      <c r="AD24" s="36"/>
      <c r="AE24" s="36"/>
    </row>
    <row r="25" spans="1:31" s="2" customFormat="1" ht="12" customHeight="1">
      <c r="A25" s="36"/>
      <c r="B25" s="41"/>
      <c r="C25" s="36"/>
      <c r="D25" s="114" t="s">
        <v>36</v>
      </c>
      <c r="E25" s="36"/>
      <c r="F25" s="36"/>
      <c r="G25" s="36"/>
      <c r="H25" s="36"/>
      <c r="I25" s="114" t="s">
        <v>26</v>
      </c>
      <c r="J25" s="105" t="str">
        <f>IF('Rekapitulace stavby'!AN19="","",'Rekapitulace stavby'!AN19)</f>
        <v/>
      </c>
      <c r="K25" s="36"/>
      <c r="L25" s="115"/>
      <c r="S25" s="36"/>
      <c r="T25" s="36"/>
      <c r="U25" s="36"/>
      <c r="V25" s="36"/>
      <c r="W25" s="36"/>
      <c r="X25" s="36"/>
      <c r="Y25" s="36"/>
      <c r="Z25" s="36"/>
      <c r="AA25" s="36"/>
      <c r="AB25" s="36"/>
      <c r="AC25" s="36"/>
      <c r="AD25" s="36"/>
      <c r="AE25" s="36"/>
    </row>
    <row r="26" spans="1:31" s="2" customFormat="1" ht="18" customHeight="1">
      <c r="A26" s="36"/>
      <c r="B26" s="41"/>
      <c r="C26" s="36"/>
      <c r="D26" s="36"/>
      <c r="E26" s="105" t="str">
        <f>IF('Rekapitulace stavby'!E20="","",'Rekapitulace stavby'!E20)</f>
        <v xml:space="preserve"> </v>
      </c>
      <c r="F26" s="36"/>
      <c r="G26" s="36"/>
      <c r="H26" s="36"/>
      <c r="I26" s="114" t="s">
        <v>29</v>
      </c>
      <c r="J26" s="105" t="str">
        <f>IF('Rekapitulace stavby'!AN20="","",'Rekapitulace stavby'!AN20)</f>
        <v/>
      </c>
      <c r="K26" s="36"/>
      <c r="L26" s="115"/>
      <c r="S26" s="36"/>
      <c r="T26" s="36"/>
      <c r="U26" s="36"/>
      <c r="V26" s="36"/>
      <c r="W26" s="36"/>
      <c r="X26" s="36"/>
      <c r="Y26" s="36"/>
      <c r="Z26" s="36"/>
      <c r="AA26" s="36"/>
      <c r="AB26" s="36"/>
      <c r="AC26" s="36"/>
      <c r="AD26" s="36"/>
      <c r="AE26" s="36"/>
    </row>
    <row r="27" spans="1:31" s="2" customFormat="1" ht="6.95" customHeight="1">
      <c r="A27" s="36"/>
      <c r="B27" s="41"/>
      <c r="C27" s="36"/>
      <c r="D27" s="36"/>
      <c r="E27" s="36"/>
      <c r="F27" s="36"/>
      <c r="G27" s="36"/>
      <c r="H27" s="36"/>
      <c r="I27" s="36"/>
      <c r="J27" s="36"/>
      <c r="K27" s="36"/>
      <c r="L27" s="115"/>
      <c r="S27" s="36"/>
      <c r="T27" s="36"/>
      <c r="U27" s="36"/>
      <c r="V27" s="36"/>
      <c r="W27" s="36"/>
      <c r="X27" s="36"/>
      <c r="Y27" s="36"/>
      <c r="Z27" s="36"/>
      <c r="AA27" s="36"/>
      <c r="AB27" s="36"/>
      <c r="AC27" s="36"/>
      <c r="AD27" s="36"/>
      <c r="AE27" s="36"/>
    </row>
    <row r="28" spans="1:31" s="2" customFormat="1" ht="12" customHeight="1">
      <c r="A28" s="36"/>
      <c r="B28" s="41"/>
      <c r="C28" s="36"/>
      <c r="D28" s="114" t="s">
        <v>37</v>
      </c>
      <c r="E28" s="36"/>
      <c r="F28" s="36"/>
      <c r="G28" s="36"/>
      <c r="H28" s="36"/>
      <c r="I28" s="36"/>
      <c r="J28" s="36"/>
      <c r="K28" s="36"/>
      <c r="L28" s="115"/>
      <c r="S28" s="36"/>
      <c r="T28" s="36"/>
      <c r="U28" s="36"/>
      <c r="V28" s="36"/>
      <c r="W28" s="36"/>
      <c r="X28" s="36"/>
      <c r="Y28" s="36"/>
      <c r="Z28" s="36"/>
      <c r="AA28" s="36"/>
      <c r="AB28" s="36"/>
      <c r="AC28" s="36"/>
      <c r="AD28" s="36"/>
      <c r="AE28" s="36"/>
    </row>
    <row r="29" spans="1:31" s="8" customFormat="1" ht="16.5" customHeight="1">
      <c r="A29" s="117"/>
      <c r="B29" s="118"/>
      <c r="C29" s="117"/>
      <c r="D29" s="117"/>
      <c r="E29" s="393" t="s">
        <v>19</v>
      </c>
      <c r="F29" s="393"/>
      <c r="G29" s="393"/>
      <c r="H29" s="393"/>
      <c r="I29" s="117"/>
      <c r="J29" s="117"/>
      <c r="K29" s="117"/>
      <c r="L29" s="119"/>
      <c r="S29" s="117"/>
      <c r="T29" s="117"/>
      <c r="U29" s="117"/>
      <c r="V29" s="117"/>
      <c r="W29" s="117"/>
      <c r="X29" s="117"/>
      <c r="Y29" s="117"/>
      <c r="Z29" s="117"/>
      <c r="AA29" s="117"/>
      <c r="AB29" s="117"/>
      <c r="AC29" s="117"/>
      <c r="AD29" s="117"/>
      <c r="AE29" s="117"/>
    </row>
    <row r="30" spans="1:31" s="2" customFormat="1" ht="6.95" customHeight="1">
      <c r="A30" s="36"/>
      <c r="B30" s="41"/>
      <c r="C30" s="36"/>
      <c r="D30" s="36"/>
      <c r="E30" s="36"/>
      <c r="F30" s="36"/>
      <c r="G30" s="36"/>
      <c r="H30" s="36"/>
      <c r="I30" s="36"/>
      <c r="J30" s="36"/>
      <c r="K30" s="36"/>
      <c r="L30" s="115"/>
      <c r="S30" s="36"/>
      <c r="T30" s="36"/>
      <c r="U30" s="36"/>
      <c r="V30" s="36"/>
      <c r="W30" s="36"/>
      <c r="X30" s="36"/>
      <c r="Y30" s="36"/>
      <c r="Z30" s="36"/>
      <c r="AA30" s="36"/>
      <c r="AB30" s="36"/>
      <c r="AC30" s="36"/>
      <c r="AD30" s="36"/>
      <c r="AE30" s="36"/>
    </row>
    <row r="31" spans="1:31" s="2" customFormat="1" ht="6.95" customHeight="1">
      <c r="A31" s="36"/>
      <c r="B31" s="41"/>
      <c r="C31" s="36"/>
      <c r="D31" s="120"/>
      <c r="E31" s="120"/>
      <c r="F31" s="120"/>
      <c r="G31" s="120"/>
      <c r="H31" s="120"/>
      <c r="I31" s="120"/>
      <c r="J31" s="120"/>
      <c r="K31" s="120"/>
      <c r="L31" s="115"/>
      <c r="S31" s="36"/>
      <c r="T31" s="36"/>
      <c r="U31" s="36"/>
      <c r="V31" s="36"/>
      <c r="W31" s="36"/>
      <c r="X31" s="36"/>
      <c r="Y31" s="36"/>
      <c r="Z31" s="36"/>
      <c r="AA31" s="36"/>
      <c r="AB31" s="36"/>
      <c r="AC31" s="36"/>
      <c r="AD31" s="36"/>
      <c r="AE31" s="36"/>
    </row>
    <row r="32" spans="1:31" s="2" customFormat="1" ht="25.35" customHeight="1">
      <c r="A32" s="36"/>
      <c r="B32" s="41"/>
      <c r="C32" s="36"/>
      <c r="D32" s="121" t="s">
        <v>39</v>
      </c>
      <c r="E32" s="36"/>
      <c r="F32" s="36"/>
      <c r="G32" s="36"/>
      <c r="H32" s="36"/>
      <c r="I32" s="36"/>
      <c r="J32" s="122">
        <f>ROUND(J88, 2)</f>
        <v>0</v>
      </c>
      <c r="K32" s="36"/>
      <c r="L32" s="115"/>
      <c r="S32" s="36"/>
      <c r="T32" s="36"/>
      <c r="U32" s="36"/>
      <c r="V32" s="36"/>
      <c r="W32" s="36"/>
      <c r="X32" s="36"/>
      <c r="Y32" s="36"/>
      <c r="Z32" s="36"/>
      <c r="AA32" s="36"/>
      <c r="AB32" s="36"/>
      <c r="AC32" s="36"/>
      <c r="AD32" s="36"/>
      <c r="AE32" s="36"/>
    </row>
    <row r="33" spans="1:31" s="2" customFormat="1" ht="6.95" customHeight="1">
      <c r="A33" s="36"/>
      <c r="B33" s="41"/>
      <c r="C33" s="36"/>
      <c r="D33" s="120"/>
      <c r="E33" s="120"/>
      <c r="F33" s="120"/>
      <c r="G33" s="120"/>
      <c r="H33" s="120"/>
      <c r="I33" s="120"/>
      <c r="J33" s="120"/>
      <c r="K33" s="120"/>
      <c r="L33" s="115"/>
      <c r="S33" s="36"/>
      <c r="T33" s="36"/>
      <c r="U33" s="36"/>
      <c r="V33" s="36"/>
      <c r="W33" s="36"/>
      <c r="X33" s="36"/>
      <c r="Y33" s="36"/>
      <c r="Z33" s="36"/>
      <c r="AA33" s="36"/>
      <c r="AB33" s="36"/>
      <c r="AC33" s="36"/>
      <c r="AD33" s="36"/>
      <c r="AE33" s="36"/>
    </row>
    <row r="34" spans="1:31" s="2" customFormat="1" ht="14.45" customHeight="1">
      <c r="A34" s="36"/>
      <c r="B34" s="41"/>
      <c r="C34" s="36"/>
      <c r="D34" s="36"/>
      <c r="E34" s="36"/>
      <c r="F34" s="123" t="s">
        <v>41</v>
      </c>
      <c r="G34" s="36"/>
      <c r="H34" s="36"/>
      <c r="I34" s="123" t="s">
        <v>40</v>
      </c>
      <c r="J34" s="123" t="s">
        <v>42</v>
      </c>
      <c r="K34" s="36"/>
      <c r="L34" s="115"/>
      <c r="S34" s="36"/>
      <c r="T34" s="36"/>
      <c r="U34" s="36"/>
      <c r="V34" s="36"/>
      <c r="W34" s="36"/>
      <c r="X34" s="36"/>
      <c r="Y34" s="36"/>
      <c r="Z34" s="36"/>
      <c r="AA34" s="36"/>
      <c r="AB34" s="36"/>
      <c r="AC34" s="36"/>
      <c r="AD34" s="36"/>
      <c r="AE34" s="36"/>
    </row>
    <row r="35" spans="1:31" s="2" customFormat="1" ht="14.45" customHeight="1">
      <c r="A35" s="36"/>
      <c r="B35" s="41"/>
      <c r="C35" s="36"/>
      <c r="D35" s="124" t="s">
        <v>43</v>
      </c>
      <c r="E35" s="114" t="s">
        <v>44</v>
      </c>
      <c r="F35" s="125">
        <f>ROUND((SUM(BE88:BE229)),  2)</f>
        <v>0</v>
      </c>
      <c r="G35" s="36"/>
      <c r="H35" s="36"/>
      <c r="I35" s="126">
        <v>0.21</v>
      </c>
      <c r="J35" s="125">
        <f>ROUND(((SUM(BE88:BE229))*I35),  2)</f>
        <v>0</v>
      </c>
      <c r="K35" s="36"/>
      <c r="L35" s="115"/>
      <c r="S35" s="36"/>
      <c r="T35" s="36"/>
      <c r="U35" s="36"/>
      <c r="V35" s="36"/>
      <c r="W35" s="36"/>
      <c r="X35" s="36"/>
      <c r="Y35" s="36"/>
      <c r="Z35" s="36"/>
      <c r="AA35" s="36"/>
      <c r="AB35" s="36"/>
      <c r="AC35" s="36"/>
      <c r="AD35" s="36"/>
      <c r="AE35" s="36"/>
    </row>
    <row r="36" spans="1:31" s="2" customFormat="1" ht="14.45" customHeight="1">
      <c r="A36" s="36"/>
      <c r="B36" s="41"/>
      <c r="C36" s="36"/>
      <c r="D36" s="36"/>
      <c r="E36" s="114" t="s">
        <v>45</v>
      </c>
      <c r="F36" s="125">
        <f>ROUND((SUM(BF88:BF229)),  2)</f>
        <v>0</v>
      </c>
      <c r="G36" s="36"/>
      <c r="H36" s="36"/>
      <c r="I36" s="126">
        <v>0.15</v>
      </c>
      <c r="J36" s="125">
        <f>ROUND(((SUM(BF88:BF229))*I36),  2)</f>
        <v>0</v>
      </c>
      <c r="K36" s="36"/>
      <c r="L36" s="115"/>
      <c r="S36" s="36"/>
      <c r="T36" s="36"/>
      <c r="U36" s="36"/>
      <c r="V36" s="36"/>
      <c r="W36" s="36"/>
      <c r="X36" s="36"/>
      <c r="Y36" s="36"/>
      <c r="Z36" s="36"/>
      <c r="AA36" s="36"/>
      <c r="AB36" s="36"/>
      <c r="AC36" s="36"/>
      <c r="AD36" s="36"/>
      <c r="AE36" s="36"/>
    </row>
    <row r="37" spans="1:31" s="2" customFormat="1" ht="14.45" hidden="1" customHeight="1">
      <c r="A37" s="36"/>
      <c r="B37" s="41"/>
      <c r="C37" s="36"/>
      <c r="D37" s="36"/>
      <c r="E37" s="114" t="s">
        <v>46</v>
      </c>
      <c r="F37" s="125">
        <f>ROUND((SUM(BG88:BG229)),  2)</f>
        <v>0</v>
      </c>
      <c r="G37" s="36"/>
      <c r="H37" s="36"/>
      <c r="I37" s="126">
        <v>0.21</v>
      </c>
      <c r="J37" s="125">
        <f>0</f>
        <v>0</v>
      </c>
      <c r="K37" s="36"/>
      <c r="L37" s="115"/>
      <c r="S37" s="36"/>
      <c r="T37" s="36"/>
      <c r="U37" s="36"/>
      <c r="V37" s="36"/>
      <c r="W37" s="36"/>
      <c r="X37" s="36"/>
      <c r="Y37" s="36"/>
      <c r="Z37" s="36"/>
      <c r="AA37" s="36"/>
      <c r="AB37" s="36"/>
      <c r="AC37" s="36"/>
      <c r="AD37" s="36"/>
      <c r="AE37" s="36"/>
    </row>
    <row r="38" spans="1:31" s="2" customFormat="1" ht="14.45" hidden="1" customHeight="1">
      <c r="A38" s="36"/>
      <c r="B38" s="41"/>
      <c r="C38" s="36"/>
      <c r="D38" s="36"/>
      <c r="E38" s="114" t="s">
        <v>47</v>
      </c>
      <c r="F38" s="125">
        <f>ROUND((SUM(BH88:BH229)),  2)</f>
        <v>0</v>
      </c>
      <c r="G38" s="36"/>
      <c r="H38" s="36"/>
      <c r="I38" s="126">
        <v>0.15</v>
      </c>
      <c r="J38" s="125">
        <f>0</f>
        <v>0</v>
      </c>
      <c r="K38" s="36"/>
      <c r="L38" s="115"/>
      <c r="S38" s="36"/>
      <c r="T38" s="36"/>
      <c r="U38" s="36"/>
      <c r="V38" s="36"/>
      <c r="W38" s="36"/>
      <c r="X38" s="36"/>
      <c r="Y38" s="36"/>
      <c r="Z38" s="36"/>
      <c r="AA38" s="36"/>
      <c r="AB38" s="36"/>
      <c r="AC38" s="36"/>
      <c r="AD38" s="36"/>
      <c r="AE38" s="36"/>
    </row>
    <row r="39" spans="1:31" s="2" customFormat="1" ht="14.45" hidden="1" customHeight="1">
      <c r="A39" s="36"/>
      <c r="B39" s="41"/>
      <c r="C39" s="36"/>
      <c r="D39" s="36"/>
      <c r="E39" s="114" t="s">
        <v>48</v>
      </c>
      <c r="F39" s="125">
        <f>ROUND((SUM(BI88:BI229)),  2)</f>
        <v>0</v>
      </c>
      <c r="G39" s="36"/>
      <c r="H39" s="36"/>
      <c r="I39" s="126">
        <v>0</v>
      </c>
      <c r="J39" s="125">
        <f>0</f>
        <v>0</v>
      </c>
      <c r="K39" s="36"/>
      <c r="L39" s="115"/>
      <c r="S39" s="36"/>
      <c r="T39" s="36"/>
      <c r="U39" s="36"/>
      <c r="V39" s="36"/>
      <c r="W39" s="36"/>
      <c r="X39" s="36"/>
      <c r="Y39" s="36"/>
      <c r="Z39" s="36"/>
      <c r="AA39" s="36"/>
      <c r="AB39" s="36"/>
      <c r="AC39" s="36"/>
      <c r="AD39" s="36"/>
      <c r="AE39" s="36"/>
    </row>
    <row r="40" spans="1:31" s="2" customFormat="1" ht="6.95" customHeight="1">
      <c r="A40" s="36"/>
      <c r="B40" s="41"/>
      <c r="C40" s="36"/>
      <c r="D40" s="36"/>
      <c r="E40" s="36"/>
      <c r="F40" s="36"/>
      <c r="G40" s="36"/>
      <c r="H40" s="36"/>
      <c r="I40" s="36"/>
      <c r="J40" s="36"/>
      <c r="K40" s="36"/>
      <c r="L40" s="115"/>
      <c r="S40" s="36"/>
      <c r="T40" s="36"/>
      <c r="U40" s="36"/>
      <c r="V40" s="36"/>
      <c r="W40" s="36"/>
      <c r="X40" s="36"/>
      <c r="Y40" s="36"/>
      <c r="Z40" s="36"/>
      <c r="AA40" s="36"/>
      <c r="AB40" s="36"/>
      <c r="AC40" s="36"/>
      <c r="AD40" s="36"/>
      <c r="AE40" s="36"/>
    </row>
    <row r="41" spans="1:31" s="2" customFormat="1" ht="25.35" customHeight="1">
      <c r="A41" s="36"/>
      <c r="B41" s="41"/>
      <c r="C41" s="127"/>
      <c r="D41" s="128" t="s">
        <v>49</v>
      </c>
      <c r="E41" s="129"/>
      <c r="F41" s="129"/>
      <c r="G41" s="130" t="s">
        <v>50</v>
      </c>
      <c r="H41" s="131" t="s">
        <v>51</v>
      </c>
      <c r="I41" s="129"/>
      <c r="J41" s="132">
        <f>SUM(J32:J39)</f>
        <v>0</v>
      </c>
      <c r="K41" s="133"/>
      <c r="L41" s="115"/>
      <c r="S41" s="36"/>
      <c r="T41" s="36"/>
      <c r="U41" s="36"/>
      <c r="V41" s="36"/>
      <c r="W41" s="36"/>
      <c r="X41" s="36"/>
      <c r="Y41" s="36"/>
      <c r="Z41" s="36"/>
      <c r="AA41" s="36"/>
      <c r="AB41" s="36"/>
      <c r="AC41" s="36"/>
      <c r="AD41" s="36"/>
      <c r="AE41" s="36"/>
    </row>
    <row r="42" spans="1:31" s="2" customFormat="1" ht="14.45" customHeight="1">
      <c r="A42" s="36"/>
      <c r="B42" s="134"/>
      <c r="C42" s="135"/>
      <c r="D42" s="135"/>
      <c r="E42" s="135"/>
      <c r="F42" s="135"/>
      <c r="G42" s="135"/>
      <c r="H42" s="135"/>
      <c r="I42" s="135"/>
      <c r="J42" s="135"/>
      <c r="K42" s="135"/>
      <c r="L42" s="115"/>
      <c r="S42" s="36"/>
      <c r="T42" s="36"/>
      <c r="U42" s="36"/>
      <c r="V42" s="36"/>
      <c r="W42" s="36"/>
      <c r="X42" s="36"/>
      <c r="Y42" s="36"/>
      <c r="Z42" s="36"/>
      <c r="AA42" s="36"/>
      <c r="AB42" s="36"/>
      <c r="AC42" s="36"/>
      <c r="AD42" s="36"/>
      <c r="AE42" s="36"/>
    </row>
    <row r="46" spans="1:31" s="2" customFormat="1" ht="6.95" customHeight="1">
      <c r="A46" s="36"/>
      <c r="B46" s="136"/>
      <c r="C46" s="137"/>
      <c r="D46" s="137"/>
      <c r="E46" s="137"/>
      <c r="F46" s="137"/>
      <c r="G46" s="137"/>
      <c r="H46" s="137"/>
      <c r="I46" s="137"/>
      <c r="J46" s="137"/>
      <c r="K46" s="137"/>
      <c r="L46" s="115"/>
      <c r="S46" s="36"/>
      <c r="T46" s="36"/>
      <c r="U46" s="36"/>
      <c r="V46" s="36"/>
      <c r="W46" s="36"/>
      <c r="X46" s="36"/>
      <c r="Y46" s="36"/>
      <c r="Z46" s="36"/>
      <c r="AA46" s="36"/>
      <c r="AB46" s="36"/>
      <c r="AC46" s="36"/>
      <c r="AD46" s="36"/>
      <c r="AE46" s="36"/>
    </row>
    <row r="47" spans="1:31" s="2" customFormat="1" ht="24.95" customHeight="1">
      <c r="A47" s="36"/>
      <c r="B47" s="37"/>
      <c r="C47" s="25" t="s">
        <v>138</v>
      </c>
      <c r="D47" s="38"/>
      <c r="E47" s="38"/>
      <c r="F47" s="38"/>
      <c r="G47" s="38"/>
      <c r="H47" s="38"/>
      <c r="I47" s="38"/>
      <c r="J47" s="38"/>
      <c r="K47" s="38"/>
      <c r="L47" s="115"/>
      <c r="S47" s="36"/>
      <c r="T47" s="36"/>
      <c r="U47" s="36"/>
      <c r="V47" s="36"/>
      <c r="W47" s="36"/>
      <c r="X47" s="36"/>
      <c r="Y47" s="36"/>
      <c r="Z47" s="36"/>
      <c r="AA47" s="36"/>
      <c r="AB47" s="36"/>
      <c r="AC47" s="36"/>
      <c r="AD47" s="36"/>
      <c r="AE47" s="36"/>
    </row>
    <row r="48" spans="1:31" s="2" customFormat="1" ht="6.95" customHeight="1">
      <c r="A48" s="36"/>
      <c r="B48" s="37"/>
      <c r="C48" s="38"/>
      <c r="D48" s="38"/>
      <c r="E48" s="38"/>
      <c r="F48" s="38"/>
      <c r="G48" s="38"/>
      <c r="H48" s="38"/>
      <c r="I48" s="38"/>
      <c r="J48" s="38"/>
      <c r="K48" s="38"/>
      <c r="L48" s="115"/>
      <c r="S48" s="36"/>
      <c r="T48" s="36"/>
      <c r="U48" s="36"/>
      <c r="V48" s="36"/>
      <c r="W48" s="36"/>
      <c r="X48" s="36"/>
      <c r="Y48" s="36"/>
      <c r="Z48" s="36"/>
      <c r="AA48" s="36"/>
      <c r="AB48" s="36"/>
      <c r="AC48" s="36"/>
      <c r="AD48" s="36"/>
      <c r="AE48" s="36"/>
    </row>
    <row r="49" spans="1:47" s="2" customFormat="1" ht="12" customHeight="1">
      <c r="A49" s="36"/>
      <c r="B49" s="37"/>
      <c r="C49" s="31" t="s">
        <v>16</v>
      </c>
      <c r="D49" s="38"/>
      <c r="E49" s="38"/>
      <c r="F49" s="38"/>
      <c r="G49" s="38"/>
      <c r="H49" s="38"/>
      <c r="I49" s="38"/>
      <c r="J49" s="38"/>
      <c r="K49" s="38"/>
      <c r="L49" s="115"/>
      <c r="S49" s="36"/>
      <c r="T49" s="36"/>
      <c r="U49" s="36"/>
      <c r="V49" s="36"/>
      <c r="W49" s="36"/>
      <c r="X49" s="36"/>
      <c r="Y49" s="36"/>
      <c r="Z49" s="36"/>
      <c r="AA49" s="36"/>
      <c r="AB49" s="36"/>
      <c r="AC49" s="36"/>
      <c r="AD49" s="36"/>
      <c r="AE49" s="36"/>
    </row>
    <row r="50" spans="1:47" s="2" customFormat="1" ht="16.5" customHeight="1">
      <c r="A50" s="36"/>
      <c r="B50" s="37"/>
      <c r="C50" s="38"/>
      <c r="D50" s="38"/>
      <c r="E50" s="394" t="str">
        <f>E7</f>
        <v>Oprava propustků na trati odb. Moravice - Svobodné Heřmanice</v>
      </c>
      <c r="F50" s="395"/>
      <c r="G50" s="395"/>
      <c r="H50" s="395"/>
      <c r="I50" s="38"/>
      <c r="J50" s="38"/>
      <c r="K50" s="38"/>
      <c r="L50" s="115"/>
      <c r="S50" s="36"/>
      <c r="T50" s="36"/>
      <c r="U50" s="36"/>
      <c r="V50" s="36"/>
      <c r="W50" s="36"/>
      <c r="X50" s="36"/>
      <c r="Y50" s="36"/>
      <c r="Z50" s="36"/>
      <c r="AA50" s="36"/>
      <c r="AB50" s="36"/>
      <c r="AC50" s="36"/>
      <c r="AD50" s="36"/>
      <c r="AE50" s="36"/>
    </row>
    <row r="51" spans="1:47" s="1" customFormat="1" ht="12" customHeight="1">
      <c r="B51" s="23"/>
      <c r="C51" s="31" t="s">
        <v>134</v>
      </c>
      <c r="D51" s="24"/>
      <c r="E51" s="24"/>
      <c r="F51" s="24"/>
      <c r="G51" s="24"/>
      <c r="H51" s="24"/>
      <c r="I51" s="24"/>
      <c r="J51" s="24"/>
      <c r="K51" s="24"/>
      <c r="L51" s="22"/>
    </row>
    <row r="52" spans="1:47" s="2" customFormat="1" ht="16.5" customHeight="1">
      <c r="A52" s="36"/>
      <c r="B52" s="37"/>
      <c r="C52" s="38"/>
      <c r="D52" s="38"/>
      <c r="E52" s="394" t="s">
        <v>1041</v>
      </c>
      <c r="F52" s="396"/>
      <c r="G52" s="396"/>
      <c r="H52" s="396"/>
      <c r="I52" s="38"/>
      <c r="J52" s="38"/>
      <c r="K52" s="38"/>
      <c r="L52" s="115"/>
      <c r="S52" s="36"/>
      <c r="T52" s="36"/>
      <c r="U52" s="36"/>
      <c r="V52" s="36"/>
      <c r="W52" s="36"/>
      <c r="X52" s="36"/>
      <c r="Y52" s="36"/>
      <c r="Z52" s="36"/>
      <c r="AA52" s="36"/>
      <c r="AB52" s="36"/>
      <c r="AC52" s="36"/>
      <c r="AD52" s="36"/>
      <c r="AE52" s="36"/>
    </row>
    <row r="53" spans="1:47" s="2" customFormat="1" ht="12" customHeight="1">
      <c r="A53" s="36"/>
      <c r="B53" s="37"/>
      <c r="C53" s="31" t="s">
        <v>136</v>
      </c>
      <c r="D53" s="38"/>
      <c r="E53" s="38"/>
      <c r="F53" s="38"/>
      <c r="G53" s="38"/>
      <c r="H53" s="38"/>
      <c r="I53" s="38"/>
      <c r="J53" s="38"/>
      <c r="K53" s="38"/>
      <c r="L53" s="115"/>
      <c r="S53" s="36"/>
      <c r="T53" s="36"/>
      <c r="U53" s="36"/>
      <c r="V53" s="36"/>
      <c r="W53" s="36"/>
      <c r="X53" s="36"/>
      <c r="Y53" s="36"/>
      <c r="Z53" s="36"/>
      <c r="AA53" s="36"/>
      <c r="AB53" s="36"/>
      <c r="AC53" s="36"/>
      <c r="AD53" s="36"/>
      <c r="AE53" s="36"/>
    </row>
    <row r="54" spans="1:47" s="2" customFormat="1" ht="16.5" customHeight="1">
      <c r="A54" s="36"/>
      <c r="B54" s="37"/>
      <c r="C54" s="38"/>
      <c r="D54" s="38"/>
      <c r="E54" s="348" t="str">
        <f>E11</f>
        <v>SO 02.2 - Propustek v km 12,127 - železniční svršek</v>
      </c>
      <c r="F54" s="396"/>
      <c r="G54" s="396"/>
      <c r="H54" s="396"/>
      <c r="I54" s="38"/>
      <c r="J54" s="38"/>
      <c r="K54" s="38"/>
      <c r="L54" s="115"/>
      <c r="S54" s="36"/>
      <c r="T54" s="36"/>
      <c r="U54" s="36"/>
      <c r="V54" s="36"/>
      <c r="W54" s="36"/>
      <c r="X54" s="36"/>
      <c r="Y54" s="36"/>
      <c r="Z54" s="36"/>
      <c r="AA54" s="36"/>
      <c r="AB54" s="36"/>
      <c r="AC54" s="36"/>
      <c r="AD54" s="36"/>
      <c r="AE54" s="36"/>
    </row>
    <row r="55" spans="1:47" s="2" customFormat="1" ht="6.95" customHeight="1">
      <c r="A55" s="36"/>
      <c r="B55" s="37"/>
      <c r="C55" s="38"/>
      <c r="D55" s="38"/>
      <c r="E55" s="38"/>
      <c r="F55" s="38"/>
      <c r="G55" s="38"/>
      <c r="H55" s="38"/>
      <c r="I55" s="38"/>
      <c r="J55" s="38"/>
      <c r="K55" s="38"/>
      <c r="L55" s="115"/>
      <c r="S55" s="36"/>
      <c r="T55" s="36"/>
      <c r="U55" s="36"/>
      <c r="V55" s="36"/>
      <c r="W55" s="36"/>
      <c r="X55" s="36"/>
      <c r="Y55" s="36"/>
      <c r="Z55" s="36"/>
      <c r="AA55" s="36"/>
      <c r="AB55" s="36"/>
      <c r="AC55" s="36"/>
      <c r="AD55" s="36"/>
      <c r="AE55" s="36"/>
    </row>
    <row r="56" spans="1:47" s="2" customFormat="1" ht="12" customHeight="1">
      <c r="A56" s="36"/>
      <c r="B56" s="37"/>
      <c r="C56" s="31" t="s">
        <v>21</v>
      </c>
      <c r="D56" s="38"/>
      <c r="E56" s="38"/>
      <c r="F56" s="29" t="str">
        <f>F14</f>
        <v>OŘ Ostrava</v>
      </c>
      <c r="G56" s="38"/>
      <c r="H56" s="38"/>
      <c r="I56" s="31" t="s">
        <v>23</v>
      </c>
      <c r="J56" s="61" t="str">
        <f>IF(J14="","",J14)</f>
        <v>10. 5. 2023</v>
      </c>
      <c r="K56" s="38"/>
      <c r="L56" s="115"/>
      <c r="S56" s="36"/>
      <c r="T56" s="36"/>
      <c r="U56" s="36"/>
      <c r="V56" s="36"/>
      <c r="W56" s="36"/>
      <c r="X56" s="36"/>
      <c r="Y56" s="36"/>
      <c r="Z56" s="36"/>
      <c r="AA56" s="36"/>
      <c r="AB56" s="36"/>
      <c r="AC56" s="36"/>
      <c r="AD56" s="36"/>
      <c r="AE56" s="36"/>
    </row>
    <row r="57" spans="1:47" s="2" customFormat="1" ht="6.95" customHeight="1">
      <c r="A57" s="36"/>
      <c r="B57" s="37"/>
      <c r="C57" s="38"/>
      <c r="D57" s="38"/>
      <c r="E57" s="38"/>
      <c r="F57" s="38"/>
      <c r="G57" s="38"/>
      <c r="H57" s="38"/>
      <c r="I57" s="38"/>
      <c r="J57" s="38"/>
      <c r="K57" s="38"/>
      <c r="L57" s="115"/>
      <c r="S57" s="36"/>
      <c r="T57" s="36"/>
      <c r="U57" s="36"/>
      <c r="V57" s="36"/>
      <c r="W57" s="36"/>
      <c r="X57" s="36"/>
      <c r="Y57" s="36"/>
      <c r="Z57" s="36"/>
      <c r="AA57" s="36"/>
      <c r="AB57" s="36"/>
      <c r="AC57" s="36"/>
      <c r="AD57" s="36"/>
      <c r="AE57" s="36"/>
    </row>
    <row r="58" spans="1:47" s="2" customFormat="1" ht="15.2" customHeight="1">
      <c r="A58" s="36"/>
      <c r="B58" s="37"/>
      <c r="C58" s="31" t="s">
        <v>25</v>
      </c>
      <c r="D58" s="38"/>
      <c r="E58" s="38"/>
      <c r="F58" s="29" t="str">
        <f>E17</f>
        <v>Správa železnic s.o. OŘ Ostrava</v>
      </c>
      <c r="G58" s="38"/>
      <c r="H58" s="38"/>
      <c r="I58" s="31" t="s">
        <v>33</v>
      </c>
      <c r="J58" s="34" t="str">
        <f>E23</f>
        <v xml:space="preserve"> </v>
      </c>
      <c r="K58" s="38"/>
      <c r="L58" s="115"/>
      <c r="S58" s="36"/>
      <c r="T58" s="36"/>
      <c r="U58" s="36"/>
      <c r="V58" s="36"/>
      <c r="W58" s="36"/>
      <c r="X58" s="36"/>
      <c r="Y58" s="36"/>
      <c r="Z58" s="36"/>
      <c r="AA58" s="36"/>
      <c r="AB58" s="36"/>
      <c r="AC58" s="36"/>
      <c r="AD58" s="36"/>
      <c r="AE58" s="36"/>
    </row>
    <row r="59" spans="1:47" s="2" customFormat="1" ht="15.2" customHeight="1">
      <c r="A59" s="36"/>
      <c r="B59" s="37"/>
      <c r="C59" s="31" t="s">
        <v>31</v>
      </c>
      <c r="D59" s="38"/>
      <c r="E59" s="38"/>
      <c r="F59" s="29" t="str">
        <f>IF(E20="","",E20)</f>
        <v>Vyplň údaj</v>
      </c>
      <c r="G59" s="38"/>
      <c r="H59" s="38"/>
      <c r="I59" s="31" t="s">
        <v>36</v>
      </c>
      <c r="J59" s="34" t="str">
        <f>E26</f>
        <v xml:space="preserve"> </v>
      </c>
      <c r="K59" s="38"/>
      <c r="L59" s="115"/>
      <c r="S59" s="36"/>
      <c r="T59" s="36"/>
      <c r="U59" s="36"/>
      <c r="V59" s="36"/>
      <c r="W59" s="36"/>
      <c r="X59" s="36"/>
      <c r="Y59" s="36"/>
      <c r="Z59" s="36"/>
      <c r="AA59" s="36"/>
      <c r="AB59" s="36"/>
      <c r="AC59" s="36"/>
      <c r="AD59" s="36"/>
      <c r="AE59" s="36"/>
    </row>
    <row r="60" spans="1:47" s="2" customFormat="1" ht="10.35" customHeight="1">
      <c r="A60" s="36"/>
      <c r="B60" s="37"/>
      <c r="C60" s="38"/>
      <c r="D60" s="38"/>
      <c r="E60" s="38"/>
      <c r="F60" s="38"/>
      <c r="G60" s="38"/>
      <c r="H60" s="38"/>
      <c r="I60" s="38"/>
      <c r="J60" s="38"/>
      <c r="K60" s="38"/>
      <c r="L60" s="115"/>
      <c r="S60" s="36"/>
      <c r="T60" s="36"/>
      <c r="U60" s="36"/>
      <c r="V60" s="36"/>
      <c r="W60" s="36"/>
      <c r="X60" s="36"/>
      <c r="Y60" s="36"/>
      <c r="Z60" s="36"/>
      <c r="AA60" s="36"/>
      <c r="AB60" s="36"/>
      <c r="AC60" s="36"/>
      <c r="AD60" s="36"/>
      <c r="AE60" s="36"/>
    </row>
    <row r="61" spans="1:47" s="2" customFormat="1" ht="29.25" customHeight="1">
      <c r="A61" s="36"/>
      <c r="B61" s="37"/>
      <c r="C61" s="138" t="s">
        <v>139</v>
      </c>
      <c r="D61" s="139"/>
      <c r="E61" s="139"/>
      <c r="F61" s="139"/>
      <c r="G61" s="139"/>
      <c r="H61" s="139"/>
      <c r="I61" s="139"/>
      <c r="J61" s="140" t="s">
        <v>140</v>
      </c>
      <c r="K61" s="139"/>
      <c r="L61" s="115"/>
      <c r="S61" s="36"/>
      <c r="T61" s="36"/>
      <c r="U61" s="36"/>
      <c r="V61" s="36"/>
      <c r="W61" s="36"/>
      <c r="X61" s="36"/>
      <c r="Y61" s="36"/>
      <c r="Z61" s="36"/>
      <c r="AA61" s="36"/>
      <c r="AB61" s="36"/>
      <c r="AC61" s="36"/>
      <c r="AD61" s="36"/>
      <c r="AE61" s="36"/>
    </row>
    <row r="62" spans="1:47" s="2" customFormat="1" ht="10.35" customHeight="1">
      <c r="A62" s="36"/>
      <c r="B62" s="37"/>
      <c r="C62" s="38"/>
      <c r="D62" s="38"/>
      <c r="E62" s="38"/>
      <c r="F62" s="38"/>
      <c r="G62" s="38"/>
      <c r="H62" s="38"/>
      <c r="I62" s="38"/>
      <c r="J62" s="38"/>
      <c r="K62" s="38"/>
      <c r="L62" s="115"/>
      <c r="S62" s="36"/>
      <c r="T62" s="36"/>
      <c r="U62" s="36"/>
      <c r="V62" s="36"/>
      <c r="W62" s="36"/>
      <c r="X62" s="36"/>
      <c r="Y62" s="36"/>
      <c r="Z62" s="36"/>
      <c r="AA62" s="36"/>
      <c r="AB62" s="36"/>
      <c r="AC62" s="36"/>
      <c r="AD62" s="36"/>
      <c r="AE62" s="36"/>
    </row>
    <row r="63" spans="1:47" s="2" customFormat="1" ht="22.9" customHeight="1">
      <c r="A63" s="36"/>
      <c r="B63" s="37"/>
      <c r="C63" s="141" t="s">
        <v>71</v>
      </c>
      <c r="D63" s="38"/>
      <c r="E63" s="38"/>
      <c r="F63" s="38"/>
      <c r="G63" s="38"/>
      <c r="H63" s="38"/>
      <c r="I63" s="38"/>
      <c r="J63" s="79">
        <f>J88</f>
        <v>0</v>
      </c>
      <c r="K63" s="38"/>
      <c r="L63" s="115"/>
      <c r="S63" s="36"/>
      <c r="T63" s="36"/>
      <c r="U63" s="36"/>
      <c r="V63" s="36"/>
      <c r="W63" s="36"/>
      <c r="X63" s="36"/>
      <c r="Y63" s="36"/>
      <c r="Z63" s="36"/>
      <c r="AA63" s="36"/>
      <c r="AB63" s="36"/>
      <c r="AC63" s="36"/>
      <c r="AD63" s="36"/>
      <c r="AE63" s="36"/>
      <c r="AU63" s="19" t="s">
        <v>141</v>
      </c>
    </row>
    <row r="64" spans="1:47" s="9" customFormat="1" ht="24.95" customHeight="1">
      <c r="B64" s="142"/>
      <c r="C64" s="143"/>
      <c r="D64" s="144" t="s">
        <v>142</v>
      </c>
      <c r="E64" s="145"/>
      <c r="F64" s="145"/>
      <c r="G64" s="145"/>
      <c r="H64" s="145"/>
      <c r="I64" s="145"/>
      <c r="J64" s="146">
        <f>J89</f>
        <v>0</v>
      </c>
      <c r="K64" s="143"/>
      <c r="L64" s="147"/>
    </row>
    <row r="65" spans="1:31" s="10" customFormat="1" ht="19.899999999999999" customHeight="1">
      <c r="B65" s="148"/>
      <c r="C65" s="99"/>
      <c r="D65" s="149" t="s">
        <v>147</v>
      </c>
      <c r="E65" s="150"/>
      <c r="F65" s="150"/>
      <c r="G65" s="150"/>
      <c r="H65" s="150"/>
      <c r="I65" s="150"/>
      <c r="J65" s="151">
        <f>J90</f>
        <v>0</v>
      </c>
      <c r="K65" s="99"/>
      <c r="L65" s="152"/>
    </row>
    <row r="66" spans="1:31" s="9" customFormat="1" ht="24.95" customHeight="1">
      <c r="B66" s="142"/>
      <c r="C66" s="143"/>
      <c r="D66" s="144" t="s">
        <v>836</v>
      </c>
      <c r="E66" s="145"/>
      <c r="F66" s="145"/>
      <c r="G66" s="145"/>
      <c r="H66" s="145"/>
      <c r="I66" s="145"/>
      <c r="J66" s="146">
        <f>J176</f>
        <v>0</v>
      </c>
      <c r="K66" s="143"/>
      <c r="L66" s="147"/>
    </row>
    <row r="67" spans="1:31" s="2" customFormat="1" ht="21.75" customHeight="1">
      <c r="A67" s="36"/>
      <c r="B67" s="37"/>
      <c r="C67" s="38"/>
      <c r="D67" s="38"/>
      <c r="E67" s="38"/>
      <c r="F67" s="38"/>
      <c r="G67" s="38"/>
      <c r="H67" s="38"/>
      <c r="I67" s="38"/>
      <c r="J67" s="38"/>
      <c r="K67" s="38"/>
      <c r="L67" s="115"/>
      <c r="S67" s="36"/>
      <c r="T67" s="36"/>
      <c r="U67" s="36"/>
      <c r="V67" s="36"/>
      <c r="W67" s="36"/>
      <c r="X67" s="36"/>
      <c r="Y67" s="36"/>
      <c r="Z67" s="36"/>
      <c r="AA67" s="36"/>
      <c r="AB67" s="36"/>
      <c r="AC67" s="36"/>
      <c r="AD67" s="36"/>
      <c r="AE67" s="36"/>
    </row>
    <row r="68" spans="1:31" s="2" customFormat="1" ht="6.95" customHeight="1">
      <c r="A68" s="36"/>
      <c r="B68" s="49"/>
      <c r="C68" s="50"/>
      <c r="D68" s="50"/>
      <c r="E68" s="50"/>
      <c r="F68" s="50"/>
      <c r="G68" s="50"/>
      <c r="H68" s="50"/>
      <c r="I68" s="50"/>
      <c r="J68" s="50"/>
      <c r="K68" s="50"/>
      <c r="L68" s="115"/>
      <c r="S68" s="36"/>
      <c r="T68" s="36"/>
      <c r="U68" s="36"/>
      <c r="V68" s="36"/>
      <c r="W68" s="36"/>
      <c r="X68" s="36"/>
      <c r="Y68" s="36"/>
      <c r="Z68" s="36"/>
      <c r="AA68" s="36"/>
      <c r="AB68" s="36"/>
      <c r="AC68" s="36"/>
      <c r="AD68" s="36"/>
      <c r="AE68" s="36"/>
    </row>
    <row r="72" spans="1:31" s="2" customFormat="1" ht="6.95" customHeight="1">
      <c r="A72" s="36"/>
      <c r="B72" s="51"/>
      <c r="C72" s="52"/>
      <c r="D72" s="52"/>
      <c r="E72" s="52"/>
      <c r="F72" s="52"/>
      <c r="G72" s="52"/>
      <c r="H72" s="52"/>
      <c r="I72" s="52"/>
      <c r="J72" s="52"/>
      <c r="K72" s="52"/>
      <c r="L72" s="115"/>
      <c r="S72" s="36"/>
      <c r="T72" s="36"/>
      <c r="U72" s="36"/>
      <c r="V72" s="36"/>
      <c r="W72" s="36"/>
      <c r="X72" s="36"/>
      <c r="Y72" s="36"/>
      <c r="Z72" s="36"/>
      <c r="AA72" s="36"/>
      <c r="AB72" s="36"/>
      <c r="AC72" s="36"/>
      <c r="AD72" s="36"/>
      <c r="AE72" s="36"/>
    </row>
    <row r="73" spans="1:31" s="2" customFormat="1" ht="24.95" customHeight="1">
      <c r="A73" s="36"/>
      <c r="B73" s="37"/>
      <c r="C73" s="25" t="s">
        <v>156</v>
      </c>
      <c r="D73" s="38"/>
      <c r="E73" s="38"/>
      <c r="F73" s="38"/>
      <c r="G73" s="38"/>
      <c r="H73" s="38"/>
      <c r="I73" s="38"/>
      <c r="J73" s="38"/>
      <c r="K73" s="38"/>
      <c r="L73" s="115"/>
      <c r="S73" s="36"/>
      <c r="T73" s="36"/>
      <c r="U73" s="36"/>
      <c r="V73" s="36"/>
      <c r="W73" s="36"/>
      <c r="X73" s="36"/>
      <c r="Y73" s="36"/>
      <c r="Z73" s="36"/>
      <c r="AA73" s="36"/>
      <c r="AB73" s="36"/>
      <c r="AC73" s="36"/>
      <c r="AD73" s="36"/>
      <c r="AE73" s="36"/>
    </row>
    <row r="74" spans="1:31" s="2" customFormat="1" ht="6.95" customHeight="1">
      <c r="A74" s="36"/>
      <c r="B74" s="37"/>
      <c r="C74" s="38"/>
      <c r="D74" s="38"/>
      <c r="E74" s="38"/>
      <c r="F74" s="38"/>
      <c r="G74" s="38"/>
      <c r="H74" s="38"/>
      <c r="I74" s="38"/>
      <c r="J74" s="38"/>
      <c r="K74" s="38"/>
      <c r="L74" s="115"/>
      <c r="S74" s="36"/>
      <c r="T74" s="36"/>
      <c r="U74" s="36"/>
      <c r="V74" s="36"/>
      <c r="W74" s="36"/>
      <c r="X74" s="36"/>
      <c r="Y74" s="36"/>
      <c r="Z74" s="36"/>
      <c r="AA74" s="36"/>
      <c r="AB74" s="36"/>
      <c r="AC74" s="36"/>
      <c r="AD74" s="36"/>
      <c r="AE74" s="36"/>
    </row>
    <row r="75" spans="1:31" s="2" customFormat="1" ht="12" customHeight="1">
      <c r="A75" s="36"/>
      <c r="B75" s="37"/>
      <c r="C75" s="31" t="s">
        <v>16</v>
      </c>
      <c r="D75" s="38"/>
      <c r="E75" s="38"/>
      <c r="F75" s="38"/>
      <c r="G75" s="38"/>
      <c r="H75" s="38"/>
      <c r="I75" s="38"/>
      <c r="J75" s="38"/>
      <c r="K75" s="38"/>
      <c r="L75" s="115"/>
      <c r="S75" s="36"/>
      <c r="T75" s="36"/>
      <c r="U75" s="36"/>
      <c r="V75" s="36"/>
      <c r="W75" s="36"/>
      <c r="X75" s="36"/>
      <c r="Y75" s="36"/>
      <c r="Z75" s="36"/>
      <c r="AA75" s="36"/>
      <c r="AB75" s="36"/>
      <c r="AC75" s="36"/>
      <c r="AD75" s="36"/>
      <c r="AE75" s="36"/>
    </row>
    <row r="76" spans="1:31" s="2" customFormat="1" ht="16.5" customHeight="1">
      <c r="A76" s="36"/>
      <c r="B76" s="37"/>
      <c r="C76" s="38"/>
      <c r="D76" s="38"/>
      <c r="E76" s="394" t="str">
        <f>E7</f>
        <v>Oprava propustků na trati odb. Moravice - Svobodné Heřmanice</v>
      </c>
      <c r="F76" s="395"/>
      <c r="G76" s="395"/>
      <c r="H76" s="395"/>
      <c r="I76" s="38"/>
      <c r="J76" s="38"/>
      <c r="K76" s="38"/>
      <c r="L76" s="115"/>
      <c r="S76" s="36"/>
      <c r="T76" s="36"/>
      <c r="U76" s="36"/>
      <c r="V76" s="36"/>
      <c r="W76" s="36"/>
      <c r="X76" s="36"/>
      <c r="Y76" s="36"/>
      <c r="Z76" s="36"/>
      <c r="AA76" s="36"/>
      <c r="AB76" s="36"/>
      <c r="AC76" s="36"/>
      <c r="AD76" s="36"/>
      <c r="AE76" s="36"/>
    </row>
    <row r="77" spans="1:31" s="1" customFormat="1" ht="12" customHeight="1">
      <c r="B77" s="23"/>
      <c r="C77" s="31" t="s">
        <v>134</v>
      </c>
      <c r="D77" s="24"/>
      <c r="E77" s="24"/>
      <c r="F77" s="24"/>
      <c r="G77" s="24"/>
      <c r="H77" s="24"/>
      <c r="I77" s="24"/>
      <c r="J77" s="24"/>
      <c r="K77" s="24"/>
      <c r="L77" s="22"/>
    </row>
    <row r="78" spans="1:31" s="2" customFormat="1" ht="16.5" customHeight="1">
      <c r="A78" s="36"/>
      <c r="B78" s="37"/>
      <c r="C78" s="38"/>
      <c r="D78" s="38"/>
      <c r="E78" s="394" t="s">
        <v>1041</v>
      </c>
      <c r="F78" s="396"/>
      <c r="G78" s="396"/>
      <c r="H78" s="396"/>
      <c r="I78" s="38"/>
      <c r="J78" s="38"/>
      <c r="K78" s="38"/>
      <c r="L78" s="115"/>
      <c r="S78" s="36"/>
      <c r="T78" s="36"/>
      <c r="U78" s="36"/>
      <c r="V78" s="36"/>
      <c r="W78" s="36"/>
      <c r="X78" s="36"/>
      <c r="Y78" s="36"/>
      <c r="Z78" s="36"/>
      <c r="AA78" s="36"/>
      <c r="AB78" s="36"/>
      <c r="AC78" s="36"/>
      <c r="AD78" s="36"/>
      <c r="AE78" s="36"/>
    </row>
    <row r="79" spans="1:31" s="2" customFormat="1" ht="12" customHeight="1">
      <c r="A79" s="36"/>
      <c r="B79" s="37"/>
      <c r="C79" s="31" t="s">
        <v>136</v>
      </c>
      <c r="D79" s="38"/>
      <c r="E79" s="38"/>
      <c r="F79" s="38"/>
      <c r="G79" s="38"/>
      <c r="H79" s="38"/>
      <c r="I79" s="38"/>
      <c r="J79" s="38"/>
      <c r="K79" s="38"/>
      <c r="L79" s="115"/>
      <c r="S79" s="36"/>
      <c r="T79" s="36"/>
      <c r="U79" s="36"/>
      <c r="V79" s="36"/>
      <c r="W79" s="36"/>
      <c r="X79" s="36"/>
      <c r="Y79" s="36"/>
      <c r="Z79" s="36"/>
      <c r="AA79" s="36"/>
      <c r="AB79" s="36"/>
      <c r="AC79" s="36"/>
      <c r="AD79" s="36"/>
      <c r="AE79" s="36"/>
    </row>
    <row r="80" spans="1:31" s="2" customFormat="1" ht="16.5" customHeight="1">
      <c r="A80" s="36"/>
      <c r="B80" s="37"/>
      <c r="C80" s="38"/>
      <c r="D80" s="38"/>
      <c r="E80" s="348" t="str">
        <f>E11</f>
        <v>SO 02.2 - Propustek v km 12,127 - železniční svršek</v>
      </c>
      <c r="F80" s="396"/>
      <c r="G80" s="396"/>
      <c r="H80" s="396"/>
      <c r="I80" s="38"/>
      <c r="J80" s="38"/>
      <c r="K80" s="38"/>
      <c r="L80" s="115"/>
      <c r="S80" s="36"/>
      <c r="T80" s="36"/>
      <c r="U80" s="36"/>
      <c r="V80" s="36"/>
      <c r="W80" s="36"/>
      <c r="X80" s="36"/>
      <c r="Y80" s="36"/>
      <c r="Z80" s="36"/>
      <c r="AA80" s="36"/>
      <c r="AB80" s="36"/>
      <c r="AC80" s="36"/>
      <c r="AD80" s="36"/>
      <c r="AE80" s="36"/>
    </row>
    <row r="81" spans="1:65" s="2" customFormat="1" ht="6.95" customHeight="1">
      <c r="A81" s="36"/>
      <c r="B81" s="37"/>
      <c r="C81" s="38"/>
      <c r="D81" s="38"/>
      <c r="E81" s="38"/>
      <c r="F81" s="38"/>
      <c r="G81" s="38"/>
      <c r="H81" s="38"/>
      <c r="I81" s="38"/>
      <c r="J81" s="38"/>
      <c r="K81" s="38"/>
      <c r="L81" s="115"/>
      <c r="S81" s="36"/>
      <c r="T81" s="36"/>
      <c r="U81" s="36"/>
      <c r="V81" s="36"/>
      <c r="W81" s="36"/>
      <c r="X81" s="36"/>
      <c r="Y81" s="36"/>
      <c r="Z81" s="36"/>
      <c r="AA81" s="36"/>
      <c r="AB81" s="36"/>
      <c r="AC81" s="36"/>
      <c r="AD81" s="36"/>
      <c r="AE81" s="36"/>
    </row>
    <row r="82" spans="1:65" s="2" customFormat="1" ht="12" customHeight="1">
      <c r="A82" s="36"/>
      <c r="B82" s="37"/>
      <c r="C82" s="31" t="s">
        <v>21</v>
      </c>
      <c r="D82" s="38"/>
      <c r="E82" s="38"/>
      <c r="F82" s="29" t="str">
        <f>F14</f>
        <v>OŘ Ostrava</v>
      </c>
      <c r="G82" s="38"/>
      <c r="H82" s="38"/>
      <c r="I82" s="31" t="s">
        <v>23</v>
      </c>
      <c r="J82" s="61" t="str">
        <f>IF(J14="","",J14)</f>
        <v>10. 5. 2023</v>
      </c>
      <c r="K82" s="38"/>
      <c r="L82" s="115"/>
      <c r="S82" s="36"/>
      <c r="T82" s="36"/>
      <c r="U82" s="36"/>
      <c r="V82" s="36"/>
      <c r="W82" s="36"/>
      <c r="X82" s="36"/>
      <c r="Y82" s="36"/>
      <c r="Z82" s="36"/>
      <c r="AA82" s="36"/>
      <c r="AB82" s="36"/>
      <c r="AC82" s="36"/>
      <c r="AD82" s="36"/>
      <c r="AE82" s="36"/>
    </row>
    <row r="83" spans="1:65" s="2" customFormat="1" ht="6.95" customHeight="1">
      <c r="A83" s="36"/>
      <c r="B83" s="37"/>
      <c r="C83" s="38"/>
      <c r="D83" s="38"/>
      <c r="E83" s="38"/>
      <c r="F83" s="38"/>
      <c r="G83" s="38"/>
      <c r="H83" s="38"/>
      <c r="I83" s="38"/>
      <c r="J83" s="38"/>
      <c r="K83" s="38"/>
      <c r="L83" s="115"/>
      <c r="S83" s="36"/>
      <c r="T83" s="36"/>
      <c r="U83" s="36"/>
      <c r="V83" s="36"/>
      <c r="W83" s="36"/>
      <c r="X83" s="36"/>
      <c r="Y83" s="36"/>
      <c r="Z83" s="36"/>
      <c r="AA83" s="36"/>
      <c r="AB83" s="36"/>
      <c r="AC83" s="36"/>
      <c r="AD83" s="36"/>
      <c r="AE83" s="36"/>
    </row>
    <row r="84" spans="1:65" s="2" customFormat="1" ht="15.2" customHeight="1">
      <c r="A84" s="36"/>
      <c r="B84" s="37"/>
      <c r="C84" s="31" t="s">
        <v>25</v>
      </c>
      <c r="D84" s="38"/>
      <c r="E84" s="38"/>
      <c r="F84" s="29" t="str">
        <f>E17</f>
        <v>Správa železnic s.o. OŘ Ostrava</v>
      </c>
      <c r="G84" s="38"/>
      <c r="H84" s="38"/>
      <c r="I84" s="31" t="s">
        <v>33</v>
      </c>
      <c r="J84" s="34" t="str">
        <f>E23</f>
        <v xml:space="preserve"> </v>
      </c>
      <c r="K84" s="38"/>
      <c r="L84" s="115"/>
      <c r="S84" s="36"/>
      <c r="T84" s="36"/>
      <c r="U84" s="36"/>
      <c r="V84" s="36"/>
      <c r="W84" s="36"/>
      <c r="X84" s="36"/>
      <c r="Y84" s="36"/>
      <c r="Z84" s="36"/>
      <c r="AA84" s="36"/>
      <c r="AB84" s="36"/>
      <c r="AC84" s="36"/>
      <c r="AD84" s="36"/>
      <c r="AE84" s="36"/>
    </row>
    <row r="85" spans="1:65" s="2" customFormat="1" ht="15.2" customHeight="1">
      <c r="A85" s="36"/>
      <c r="B85" s="37"/>
      <c r="C85" s="31" t="s">
        <v>31</v>
      </c>
      <c r="D85" s="38"/>
      <c r="E85" s="38"/>
      <c r="F85" s="29" t="str">
        <f>IF(E20="","",E20)</f>
        <v>Vyplň údaj</v>
      </c>
      <c r="G85" s="38"/>
      <c r="H85" s="38"/>
      <c r="I85" s="31" t="s">
        <v>36</v>
      </c>
      <c r="J85" s="34" t="str">
        <f>E26</f>
        <v xml:space="preserve"> </v>
      </c>
      <c r="K85" s="38"/>
      <c r="L85" s="115"/>
      <c r="S85" s="36"/>
      <c r="T85" s="36"/>
      <c r="U85" s="36"/>
      <c r="V85" s="36"/>
      <c r="W85" s="36"/>
      <c r="X85" s="36"/>
      <c r="Y85" s="36"/>
      <c r="Z85" s="36"/>
      <c r="AA85" s="36"/>
      <c r="AB85" s="36"/>
      <c r="AC85" s="36"/>
      <c r="AD85" s="36"/>
      <c r="AE85" s="36"/>
    </row>
    <row r="86" spans="1:65" s="2" customFormat="1" ht="10.35" customHeight="1">
      <c r="A86" s="36"/>
      <c r="B86" s="37"/>
      <c r="C86" s="38"/>
      <c r="D86" s="38"/>
      <c r="E86" s="38"/>
      <c r="F86" s="38"/>
      <c r="G86" s="38"/>
      <c r="H86" s="38"/>
      <c r="I86" s="38"/>
      <c r="J86" s="38"/>
      <c r="K86" s="38"/>
      <c r="L86" s="115"/>
      <c r="S86" s="36"/>
      <c r="T86" s="36"/>
      <c r="U86" s="36"/>
      <c r="V86" s="36"/>
      <c r="W86" s="36"/>
      <c r="X86" s="36"/>
      <c r="Y86" s="36"/>
      <c r="Z86" s="36"/>
      <c r="AA86" s="36"/>
      <c r="AB86" s="36"/>
      <c r="AC86" s="36"/>
      <c r="AD86" s="36"/>
      <c r="AE86" s="36"/>
    </row>
    <row r="87" spans="1:65" s="11" customFormat="1" ht="29.25" customHeight="1">
      <c r="A87" s="153"/>
      <c r="B87" s="154"/>
      <c r="C87" s="155" t="s">
        <v>157</v>
      </c>
      <c r="D87" s="156" t="s">
        <v>58</v>
      </c>
      <c r="E87" s="156" t="s">
        <v>54</v>
      </c>
      <c r="F87" s="156" t="s">
        <v>55</v>
      </c>
      <c r="G87" s="156" t="s">
        <v>158</v>
      </c>
      <c r="H87" s="156" t="s">
        <v>159</v>
      </c>
      <c r="I87" s="156" t="s">
        <v>160</v>
      </c>
      <c r="J87" s="156" t="s">
        <v>140</v>
      </c>
      <c r="K87" s="157" t="s">
        <v>161</v>
      </c>
      <c r="L87" s="158"/>
      <c r="M87" s="70" t="s">
        <v>19</v>
      </c>
      <c r="N87" s="71" t="s">
        <v>43</v>
      </c>
      <c r="O87" s="71" t="s">
        <v>162</v>
      </c>
      <c r="P87" s="71" t="s">
        <v>163</v>
      </c>
      <c r="Q87" s="71" t="s">
        <v>164</v>
      </c>
      <c r="R87" s="71" t="s">
        <v>165</v>
      </c>
      <c r="S87" s="71" t="s">
        <v>166</v>
      </c>
      <c r="T87" s="72" t="s">
        <v>167</v>
      </c>
      <c r="U87" s="153"/>
      <c r="V87" s="153"/>
      <c r="W87" s="153"/>
      <c r="X87" s="153"/>
      <c r="Y87" s="153"/>
      <c r="Z87" s="153"/>
      <c r="AA87" s="153"/>
      <c r="AB87" s="153"/>
      <c r="AC87" s="153"/>
      <c r="AD87" s="153"/>
      <c r="AE87" s="153"/>
    </row>
    <row r="88" spans="1:65" s="2" customFormat="1" ht="22.9" customHeight="1">
      <c r="A88" s="36"/>
      <c r="B88" s="37"/>
      <c r="C88" s="77" t="s">
        <v>168</v>
      </c>
      <c r="D88" s="38"/>
      <c r="E88" s="38"/>
      <c r="F88" s="38"/>
      <c r="G88" s="38"/>
      <c r="H88" s="38"/>
      <c r="I88" s="38"/>
      <c r="J88" s="159">
        <f>BK88</f>
        <v>0</v>
      </c>
      <c r="K88" s="38"/>
      <c r="L88" s="41"/>
      <c r="M88" s="73"/>
      <c r="N88" s="160"/>
      <c r="O88" s="74"/>
      <c r="P88" s="161">
        <f>P89+P176</f>
        <v>0</v>
      </c>
      <c r="Q88" s="74"/>
      <c r="R88" s="161">
        <f>R89+R176</f>
        <v>28.800920000000005</v>
      </c>
      <c r="S88" s="74"/>
      <c r="T88" s="162">
        <f>T89+T176</f>
        <v>0</v>
      </c>
      <c r="U88" s="36"/>
      <c r="V88" s="36"/>
      <c r="W88" s="36"/>
      <c r="X88" s="36"/>
      <c r="Y88" s="36"/>
      <c r="Z88" s="36"/>
      <c r="AA88" s="36"/>
      <c r="AB88" s="36"/>
      <c r="AC88" s="36"/>
      <c r="AD88" s="36"/>
      <c r="AE88" s="36"/>
      <c r="AT88" s="19" t="s">
        <v>72</v>
      </c>
      <c r="AU88" s="19" t="s">
        <v>141</v>
      </c>
      <c r="BK88" s="163">
        <f>BK89+BK176</f>
        <v>0</v>
      </c>
    </row>
    <row r="89" spans="1:65" s="12" customFormat="1" ht="25.9" customHeight="1">
      <c r="B89" s="164"/>
      <c r="C89" s="165"/>
      <c r="D89" s="166" t="s">
        <v>72</v>
      </c>
      <c r="E89" s="167" t="s">
        <v>169</v>
      </c>
      <c r="F89" s="167" t="s">
        <v>170</v>
      </c>
      <c r="G89" s="165"/>
      <c r="H89" s="165"/>
      <c r="I89" s="168"/>
      <c r="J89" s="169">
        <f>BK89</f>
        <v>0</v>
      </c>
      <c r="K89" s="165"/>
      <c r="L89" s="170"/>
      <c r="M89" s="171"/>
      <c r="N89" s="172"/>
      <c r="O89" s="172"/>
      <c r="P89" s="173">
        <f>P90</f>
        <v>0</v>
      </c>
      <c r="Q89" s="172"/>
      <c r="R89" s="173">
        <f>R90</f>
        <v>28.800920000000005</v>
      </c>
      <c r="S89" s="172"/>
      <c r="T89" s="174">
        <f>T90</f>
        <v>0</v>
      </c>
      <c r="AR89" s="175" t="s">
        <v>80</v>
      </c>
      <c r="AT89" s="176" t="s">
        <v>72</v>
      </c>
      <c r="AU89" s="176" t="s">
        <v>73</v>
      </c>
      <c r="AY89" s="175" t="s">
        <v>171</v>
      </c>
      <c r="BK89" s="177">
        <f>BK90</f>
        <v>0</v>
      </c>
    </row>
    <row r="90" spans="1:65" s="12" customFormat="1" ht="22.9" customHeight="1">
      <c r="B90" s="164"/>
      <c r="C90" s="165"/>
      <c r="D90" s="166" t="s">
        <v>72</v>
      </c>
      <c r="E90" s="178" t="s">
        <v>210</v>
      </c>
      <c r="F90" s="178" t="s">
        <v>584</v>
      </c>
      <c r="G90" s="165"/>
      <c r="H90" s="165"/>
      <c r="I90" s="168"/>
      <c r="J90" s="179">
        <f>BK90</f>
        <v>0</v>
      </c>
      <c r="K90" s="165"/>
      <c r="L90" s="170"/>
      <c r="M90" s="171"/>
      <c r="N90" s="172"/>
      <c r="O90" s="172"/>
      <c r="P90" s="173">
        <f>SUM(P91:P175)</f>
        <v>0</v>
      </c>
      <c r="Q90" s="172"/>
      <c r="R90" s="173">
        <f>SUM(R91:R175)</f>
        <v>28.800920000000005</v>
      </c>
      <c r="S90" s="172"/>
      <c r="T90" s="174">
        <f>SUM(T91:T175)</f>
        <v>0</v>
      </c>
      <c r="AR90" s="175" t="s">
        <v>80</v>
      </c>
      <c r="AT90" s="176" t="s">
        <v>72</v>
      </c>
      <c r="AU90" s="176" t="s">
        <v>80</v>
      </c>
      <c r="AY90" s="175" t="s">
        <v>171</v>
      </c>
      <c r="BK90" s="177">
        <f>SUM(BK91:BK175)</f>
        <v>0</v>
      </c>
    </row>
    <row r="91" spans="1:65" s="2" customFormat="1" ht="24.2" customHeight="1">
      <c r="A91" s="36"/>
      <c r="B91" s="37"/>
      <c r="C91" s="180" t="s">
        <v>80</v>
      </c>
      <c r="D91" s="180" t="s">
        <v>173</v>
      </c>
      <c r="E91" s="181" t="s">
        <v>837</v>
      </c>
      <c r="F91" s="182" t="s">
        <v>838</v>
      </c>
      <c r="G91" s="183" t="s">
        <v>176</v>
      </c>
      <c r="H91" s="184">
        <v>8</v>
      </c>
      <c r="I91" s="185"/>
      <c r="J91" s="186">
        <f>ROUND(I91*H91,2)</f>
        <v>0</v>
      </c>
      <c r="K91" s="182" t="s">
        <v>839</v>
      </c>
      <c r="L91" s="41"/>
      <c r="M91" s="187" t="s">
        <v>19</v>
      </c>
      <c r="N91" s="188" t="s">
        <v>44</v>
      </c>
      <c r="O91" s="66"/>
      <c r="P91" s="189">
        <f>O91*H91</f>
        <v>0</v>
      </c>
      <c r="Q91" s="189">
        <v>0</v>
      </c>
      <c r="R91" s="189">
        <f>Q91*H91</f>
        <v>0</v>
      </c>
      <c r="S91" s="189">
        <v>0</v>
      </c>
      <c r="T91" s="190">
        <f>S91*H91</f>
        <v>0</v>
      </c>
      <c r="U91" s="36"/>
      <c r="V91" s="36"/>
      <c r="W91" s="36"/>
      <c r="X91" s="36"/>
      <c r="Y91" s="36"/>
      <c r="Z91" s="36"/>
      <c r="AA91" s="36"/>
      <c r="AB91" s="36"/>
      <c r="AC91" s="36"/>
      <c r="AD91" s="36"/>
      <c r="AE91" s="36"/>
      <c r="AR91" s="191" t="s">
        <v>178</v>
      </c>
      <c r="AT91" s="191" t="s">
        <v>173</v>
      </c>
      <c r="AU91" s="191" t="s">
        <v>82</v>
      </c>
      <c r="AY91" s="19" t="s">
        <v>171</v>
      </c>
      <c r="BE91" s="192">
        <f>IF(N91="základní",J91,0)</f>
        <v>0</v>
      </c>
      <c r="BF91" s="192">
        <f>IF(N91="snížená",J91,0)</f>
        <v>0</v>
      </c>
      <c r="BG91" s="192">
        <f>IF(N91="zákl. přenesená",J91,0)</f>
        <v>0</v>
      </c>
      <c r="BH91" s="192">
        <f>IF(N91="sníž. přenesená",J91,0)</f>
        <v>0</v>
      </c>
      <c r="BI91" s="192">
        <f>IF(N91="nulová",J91,0)</f>
        <v>0</v>
      </c>
      <c r="BJ91" s="19" t="s">
        <v>80</v>
      </c>
      <c r="BK91" s="192">
        <f>ROUND(I91*H91,2)</f>
        <v>0</v>
      </c>
      <c r="BL91" s="19" t="s">
        <v>178</v>
      </c>
      <c r="BM91" s="191" t="s">
        <v>1259</v>
      </c>
    </row>
    <row r="92" spans="1:65" s="2" customFormat="1" ht="48.75">
      <c r="A92" s="36"/>
      <c r="B92" s="37"/>
      <c r="C92" s="38"/>
      <c r="D92" s="193" t="s">
        <v>180</v>
      </c>
      <c r="E92" s="38"/>
      <c r="F92" s="194" t="s">
        <v>841</v>
      </c>
      <c r="G92" s="38"/>
      <c r="H92" s="38"/>
      <c r="I92" s="195"/>
      <c r="J92" s="38"/>
      <c r="K92" s="38"/>
      <c r="L92" s="41"/>
      <c r="M92" s="196"/>
      <c r="N92" s="197"/>
      <c r="O92" s="66"/>
      <c r="P92" s="66"/>
      <c r="Q92" s="66"/>
      <c r="R92" s="66"/>
      <c r="S92" s="66"/>
      <c r="T92" s="67"/>
      <c r="U92" s="36"/>
      <c r="V92" s="36"/>
      <c r="W92" s="36"/>
      <c r="X92" s="36"/>
      <c r="Y92" s="36"/>
      <c r="Z92" s="36"/>
      <c r="AA92" s="36"/>
      <c r="AB92" s="36"/>
      <c r="AC92" s="36"/>
      <c r="AD92" s="36"/>
      <c r="AE92" s="36"/>
      <c r="AT92" s="19" t="s">
        <v>180</v>
      </c>
      <c r="AU92" s="19" t="s">
        <v>82</v>
      </c>
    </row>
    <row r="93" spans="1:65" s="13" customFormat="1" ht="11.25">
      <c r="B93" s="200"/>
      <c r="C93" s="201"/>
      <c r="D93" s="193" t="s">
        <v>184</v>
      </c>
      <c r="E93" s="202" t="s">
        <v>19</v>
      </c>
      <c r="F93" s="203" t="s">
        <v>1260</v>
      </c>
      <c r="G93" s="201"/>
      <c r="H93" s="202" t="s">
        <v>19</v>
      </c>
      <c r="I93" s="204"/>
      <c r="J93" s="201"/>
      <c r="K93" s="201"/>
      <c r="L93" s="205"/>
      <c r="M93" s="206"/>
      <c r="N93" s="207"/>
      <c r="O93" s="207"/>
      <c r="P93" s="207"/>
      <c r="Q93" s="207"/>
      <c r="R93" s="207"/>
      <c r="S93" s="207"/>
      <c r="T93" s="208"/>
      <c r="AT93" s="209" t="s">
        <v>184</v>
      </c>
      <c r="AU93" s="209" t="s">
        <v>82</v>
      </c>
      <c r="AV93" s="13" t="s">
        <v>80</v>
      </c>
      <c r="AW93" s="13" t="s">
        <v>35</v>
      </c>
      <c r="AX93" s="13" t="s">
        <v>73</v>
      </c>
      <c r="AY93" s="209" t="s">
        <v>171</v>
      </c>
    </row>
    <row r="94" spans="1:65" s="14" customFormat="1" ht="11.25">
      <c r="B94" s="210"/>
      <c r="C94" s="211"/>
      <c r="D94" s="193" t="s">
        <v>184</v>
      </c>
      <c r="E94" s="212" t="s">
        <v>19</v>
      </c>
      <c r="F94" s="213" t="s">
        <v>1261</v>
      </c>
      <c r="G94" s="211"/>
      <c r="H94" s="214">
        <v>8</v>
      </c>
      <c r="I94" s="215"/>
      <c r="J94" s="211"/>
      <c r="K94" s="211"/>
      <c r="L94" s="216"/>
      <c r="M94" s="217"/>
      <c r="N94" s="218"/>
      <c r="O94" s="218"/>
      <c r="P94" s="218"/>
      <c r="Q94" s="218"/>
      <c r="R94" s="218"/>
      <c r="S94" s="218"/>
      <c r="T94" s="219"/>
      <c r="AT94" s="220" t="s">
        <v>184</v>
      </c>
      <c r="AU94" s="220" t="s">
        <v>82</v>
      </c>
      <c r="AV94" s="14" t="s">
        <v>82</v>
      </c>
      <c r="AW94" s="14" t="s">
        <v>35</v>
      </c>
      <c r="AX94" s="14" t="s">
        <v>73</v>
      </c>
      <c r="AY94" s="220" t="s">
        <v>171</v>
      </c>
    </row>
    <row r="95" spans="1:65" s="15" customFormat="1" ht="11.25">
      <c r="B95" s="221"/>
      <c r="C95" s="222"/>
      <c r="D95" s="193" t="s">
        <v>184</v>
      </c>
      <c r="E95" s="223" t="s">
        <v>19</v>
      </c>
      <c r="F95" s="224" t="s">
        <v>189</v>
      </c>
      <c r="G95" s="222"/>
      <c r="H95" s="225">
        <v>8</v>
      </c>
      <c r="I95" s="226"/>
      <c r="J95" s="222"/>
      <c r="K95" s="222"/>
      <c r="L95" s="227"/>
      <c r="M95" s="228"/>
      <c r="N95" s="229"/>
      <c r="O95" s="229"/>
      <c r="P95" s="229"/>
      <c r="Q95" s="229"/>
      <c r="R95" s="229"/>
      <c r="S95" s="229"/>
      <c r="T95" s="230"/>
      <c r="AT95" s="231" t="s">
        <v>184</v>
      </c>
      <c r="AU95" s="231" t="s">
        <v>82</v>
      </c>
      <c r="AV95" s="15" t="s">
        <v>178</v>
      </c>
      <c r="AW95" s="15" t="s">
        <v>35</v>
      </c>
      <c r="AX95" s="15" t="s">
        <v>80</v>
      </c>
      <c r="AY95" s="231" t="s">
        <v>171</v>
      </c>
    </row>
    <row r="96" spans="1:65" s="2" customFormat="1" ht="16.5" customHeight="1">
      <c r="A96" s="36"/>
      <c r="B96" s="37"/>
      <c r="C96" s="232" t="s">
        <v>82</v>
      </c>
      <c r="D96" s="232" t="s">
        <v>335</v>
      </c>
      <c r="E96" s="233" t="s">
        <v>844</v>
      </c>
      <c r="F96" s="234" t="s">
        <v>845</v>
      </c>
      <c r="G96" s="235" t="s">
        <v>252</v>
      </c>
      <c r="H96" s="236">
        <v>1.28</v>
      </c>
      <c r="I96" s="237"/>
      <c r="J96" s="238">
        <f>ROUND(I96*H96,2)</f>
        <v>0</v>
      </c>
      <c r="K96" s="234" t="s">
        <v>839</v>
      </c>
      <c r="L96" s="239"/>
      <c r="M96" s="240" t="s">
        <v>19</v>
      </c>
      <c r="N96" s="241" t="s">
        <v>44</v>
      </c>
      <c r="O96" s="66"/>
      <c r="P96" s="189">
        <f>O96*H96</f>
        <v>0</v>
      </c>
      <c r="Q96" s="189">
        <v>1</v>
      </c>
      <c r="R96" s="189">
        <f>Q96*H96</f>
        <v>1.28</v>
      </c>
      <c r="S96" s="189">
        <v>0</v>
      </c>
      <c r="T96" s="190">
        <f>S96*H96</f>
        <v>0</v>
      </c>
      <c r="U96" s="36"/>
      <c r="V96" s="36"/>
      <c r="W96" s="36"/>
      <c r="X96" s="36"/>
      <c r="Y96" s="36"/>
      <c r="Z96" s="36"/>
      <c r="AA96" s="36"/>
      <c r="AB96" s="36"/>
      <c r="AC96" s="36"/>
      <c r="AD96" s="36"/>
      <c r="AE96" s="36"/>
      <c r="AR96" s="191" t="s">
        <v>242</v>
      </c>
      <c r="AT96" s="191" t="s">
        <v>335</v>
      </c>
      <c r="AU96" s="191" t="s">
        <v>82</v>
      </c>
      <c r="AY96" s="19" t="s">
        <v>171</v>
      </c>
      <c r="BE96" s="192">
        <f>IF(N96="základní",J96,0)</f>
        <v>0</v>
      </c>
      <c r="BF96" s="192">
        <f>IF(N96="snížená",J96,0)</f>
        <v>0</v>
      </c>
      <c r="BG96" s="192">
        <f>IF(N96="zákl. přenesená",J96,0)</f>
        <v>0</v>
      </c>
      <c r="BH96" s="192">
        <f>IF(N96="sníž. přenesená",J96,0)</f>
        <v>0</v>
      </c>
      <c r="BI96" s="192">
        <f>IF(N96="nulová",J96,0)</f>
        <v>0</v>
      </c>
      <c r="BJ96" s="19" t="s">
        <v>80</v>
      </c>
      <c r="BK96" s="192">
        <f>ROUND(I96*H96,2)</f>
        <v>0</v>
      </c>
      <c r="BL96" s="19" t="s">
        <v>178</v>
      </c>
      <c r="BM96" s="191" t="s">
        <v>1262</v>
      </c>
    </row>
    <row r="97" spans="1:65" s="2" customFormat="1" ht="11.25">
      <c r="A97" s="36"/>
      <c r="B97" s="37"/>
      <c r="C97" s="38"/>
      <c r="D97" s="193" t="s">
        <v>180</v>
      </c>
      <c r="E97" s="38"/>
      <c r="F97" s="194" t="s">
        <v>845</v>
      </c>
      <c r="G97" s="38"/>
      <c r="H97" s="38"/>
      <c r="I97" s="195"/>
      <c r="J97" s="38"/>
      <c r="K97" s="38"/>
      <c r="L97" s="41"/>
      <c r="M97" s="196"/>
      <c r="N97" s="197"/>
      <c r="O97" s="66"/>
      <c r="P97" s="66"/>
      <c r="Q97" s="66"/>
      <c r="R97" s="66"/>
      <c r="S97" s="66"/>
      <c r="T97" s="67"/>
      <c r="U97" s="36"/>
      <c r="V97" s="36"/>
      <c r="W97" s="36"/>
      <c r="X97" s="36"/>
      <c r="Y97" s="36"/>
      <c r="Z97" s="36"/>
      <c r="AA97" s="36"/>
      <c r="AB97" s="36"/>
      <c r="AC97" s="36"/>
      <c r="AD97" s="36"/>
      <c r="AE97" s="36"/>
      <c r="AT97" s="19" t="s">
        <v>180</v>
      </c>
      <c r="AU97" s="19" t="s">
        <v>82</v>
      </c>
    </row>
    <row r="98" spans="1:65" s="13" customFormat="1" ht="11.25">
      <c r="B98" s="200"/>
      <c r="C98" s="201"/>
      <c r="D98" s="193" t="s">
        <v>184</v>
      </c>
      <c r="E98" s="202" t="s">
        <v>19</v>
      </c>
      <c r="F98" s="203" t="s">
        <v>847</v>
      </c>
      <c r="G98" s="201"/>
      <c r="H98" s="202" t="s">
        <v>19</v>
      </c>
      <c r="I98" s="204"/>
      <c r="J98" s="201"/>
      <c r="K98" s="201"/>
      <c r="L98" s="205"/>
      <c r="M98" s="206"/>
      <c r="N98" s="207"/>
      <c r="O98" s="207"/>
      <c r="P98" s="207"/>
      <c r="Q98" s="207"/>
      <c r="R98" s="207"/>
      <c r="S98" s="207"/>
      <c r="T98" s="208"/>
      <c r="AT98" s="209" t="s">
        <v>184</v>
      </c>
      <c r="AU98" s="209" t="s">
        <v>82</v>
      </c>
      <c r="AV98" s="13" t="s">
        <v>80</v>
      </c>
      <c r="AW98" s="13" t="s">
        <v>35</v>
      </c>
      <c r="AX98" s="13" t="s">
        <v>73</v>
      </c>
      <c r="AY98" s="209" t="s">
        <v>171</v>
      </c>
    </row>
    <row r="99" spans="1:65" s="13" customFormat="1" ht="11.25">
      <c r="B99" s="200"/>
      <c r="C99" s="201"/>
      <c r="D99" s="193" t="s">
        <v>184</v>
      </c>
      <c r="E99" s="202" t="s">
        <v>19</v>
      </c>
      <c r="F99" s="203" t="s">
        <v>1263</v>
      </c>
      <c r="G99" s="201"/>
      <c r="H99" s="202" t="s">
        <v>19</v>
      </c>
      <c r="I99" s="204"/>
      <c r="J99" s="201"/>
      <c r="K99" s="201"/>
      <c r="L99" s="205"/>
      <c r="M99" s="206"/>
      <c r="N99" s="207"/>
      <c r="O99" s="207"/>
      <c r="P99" s="207"/>
      <c r="Q99" s="207"/>
      <c r="R99" s="207"/>
      <c r="S99" s="207"/>
      <c r="T99" s="208"/>
      <c r="AT99" s="209" t="s">
        <v>184</v>
      </c>
      <c r="AU99" s="209" t="s">
        <v>82</v>
      </c>
      <c r="AV99" s="13" t="s">
        <v>80</v>
      </c>
      <c r="AW99" s="13" t="s">
        <v>35</v>
      </c>
      <c r="AX99" s="13" t="s">
        <v>73</v>
      </c>
      <c r="AY99" s="209" t="s">
        <v>171</v>
      </c>
    </row>
    <row r="100" spans="1:65" s="14" customFormat="1" ht="11.25">
      <c r="B100" s="210"/>
      <c r="C100" s="211"/>
      <c r="D100" s="193" t="s">
        <v>184</v>
      </c>
      <c r="E100" s="212" t="s">
        <v>19</v>
      </c>
      <c r="F100" s="213" t="s">
        <v>1264</v>
      </c>
      <c r="G100" s="211"/>
      <c r="H100" s="214">
        <v>1.28</v>
      </c>
      <c r="I100" s="215"/>
      <c r="J100" s="211"/>
      <c r="K100" s="211"/>
      <c r="L100" s="216"/>
      <c r="M100" s="217"/>
      <c r="N100" s="218"/>
      <c r="O100" s="218"/>
      <c r="P100" s="218"/>
      <c r="Q100" s="218"/>
      <c r="R100" s="218"/>
      <c r="S100" s="218"/>
      <c r="T100" s="219"/>
      <c r="AT100" s="220" t="s">
        <v>184</v>
      </c>
      <c r="AU100" s="220" t="s">
        <v>82</v>
      </c>
      <c r="AV100" s="14" t="s">
        <v>82</v>
      </c>
      <c r="AW100" s="14" t="s">
        <v>35</v>
      </c>
      <c r="AX100" s="14" t="s">
        <v>73</v>
      </c>
      <c r="AY100" s="220" t="s">
        <v>171</v>
      </c>
    </row>
    <row r="101" spans="1:65" s="15" customFormat="1" ht="11.25">
      <c r="B101" s="221"/>
      <c r="C101" s="222"/>
      <c r="D101" s="193" t="s">
        <v>184</v>
      </c>
      <c r="E101" s="223" t="s">
        <v>19</v>
      </c>
      <c r="F101" s="224" t="s">
        <v>189</v>
      </c>
      <c r="G101" s="222"/>
      <c r="H101" s="225">
        <v>1.28</v>
      </c>
      <c r="I101" s="226"/>
      <c r="J101" s="222"/>
      <c r="K101" s="222"/>
      <c r="L101" s="227"/>
      <c r="M101" s="228"/>
      <c r="N101" s="229"/>
      <c r="O101" s="229"/>
      <c r="P101" s="229"/>
      <c r="Q101" s="229"/>
      <c r="R101" s="229"/>
      <c r="S101" s="229"/>
      <c r="T101" s="230"/>
      <c r="AT101" s="231" t="s">
        <v>184</v>
      </c>
      <c r="AU101" s="231" t="s">
        <v>82</v>
      </c>
      <c r="AV101" s="15" t="s">
        <v>178</v>
      </c>
      <c r="AW101" s="15" t="s">
        <v>35</v>
      </c>
      <c r="AX101" s="15" t="s">
        <v>80</v>
      </c>
      <c r="AY101" s="231" t="s">
        <v>171</v>
      </c>
    </row>
    <row r="102" spans="1:65" s="2" customFormat="1" ht="24.2" customHeight="1">
      <c r="A102" s="36"/>
      <c r="B102" s="37"/>
      <c r="C102" s="180" t="s">
        <v>197</v>
      </c>
      <c r="D102" s="180" t="s">
        <v>173</v>
      </c>
      <c r="E102" s="181" t="s">
        <v>849</v>
      </c>
      <c r="F102" s="182" t="s">
        <v>850</v>
      </c>
      <c r="G102" s="183" t="s">
        <v>220</v>
      </c>
      <c r="H102" s="184">
        <v>15.02</v>
      </c>
      <c r="I102" s="185"/>
      <c r="J102" s="186">
        <f>ROUND(I102*H102,2)</f>
        <v>0</v>
      </c>
      <c r="K102" s="182" t="s">
        <v>839</v>
      </c>
      <c r="L102" s="41"/>
      <c r="M102" s="187" t="s">
        <v>19</v>
      </c>
      <c r="N102" s="188" t="s">
        <v>44</v>
      </c>
      <c r="O102" s="66"/>
      <c r="P102" s="189">
        <f>O102*H102</f>
        <v>0</v>
      </c>
      <c r="Q102" s="189">
        <v>0</v>
      </c>
      <c r="R102" s="189">
        <f>Q102*H102</f>
        <v>0</v>
      </c>
      <c r="S102" s="189">
        <v>0</v>
      </c>
      <c r="T102" s="190">
        <f>S102*H102</f>
        <v>0</v>
      </c>
      <c r="U102" s="36"/>
      <c r="V102" s="36"/>
      <c r="W102" s="36"/>
      <c r="X102" s="36"/>
      <c r="Y102" s="36"/>
      <c r="Z102" s="36"/>
      <c r="AA102" s="36"/>
      <c r="AB102" s="36"/>
      <c r="AC102" s="36"/>
      <c r="AD102" s="36"/>
      <c r="AE102" s="36"/>
      <c r="AR102" s="191" t="s">
        <v>178</v>
      </c>
      <c r="AT102" s="191" t="s">
        <v>173</v>
      </c>
      <c r="AU102" s="191" t="s">
        <v>82</v>
      </c>
      <c r="AY102" s="19" t="s">
        <v>171</v>
      </c>
      <c r="BE102" s="192">
        <f>IF(N102="základní",J102,0)</f>
        <v>0</v>
      </c>
      <c r="BF102" s="192">
        <f>IF(N102="snížená",J102,0)</f>
        <v>0</v>
      </c>
      <c r="BG102" s="192">
        <f>IF(N102="zákl. přenesená",J102,0)</f>
        <v>0</v>
      </c>
      <c r="BH102" s="192">
        <f>IF(N102="sníž. přenesená",J102,0)</f>
        <v>0</v>
      </c>
      <c r="BI102" s="192">
        <f>IF(N102="nulová",J102,0)</f>
        <v>0</v>
      </c>
      <c r="BJ102" s="19" t="s">
        <v>80</v>
      </c>
      <c r="BK102" s="192">
        <f>ROUND(I102*H102,2)</f>
        <v>0</v>
      </c>
      <c r="BL102" s="19" t="s">
        <v>178</v>
      </c>
      <c r="BM102" s="191" t="s">
        <v>1265</v>
      </c>
    </row>
    <row r="103" spans="1:65" s="2" customFormat="1" ht="48.75">
      <c r="A103" s="36"/>
      <c r="B103" s="37"/>
      <c r="C103" s="38"/>
      <c r="D103" s="193" t="s">
        <v>180</v>
      </c>
      <c r="E103" s="38"/>
      <c r="F103" s="194" t="s">
        <v>852</v>
      </c>
      <c r="G103" s="38"/>
      <c r="H103" s="38"/>
      <c r="I103" s="195"/>
      <c r="J103" s="38"/>
      <c r="K103" s="38"/>
      <c r="L103" s="41"/>
      <c r="M103" s="196"/>
      <c r="N103" s="197"/>
      <c r="O103" s="66"/>
      <c r="P103" s="66"/>
      <c r="Q103" s="66"/>
      <c r="R103" s="66"/>
      <c r="S103" s="66"/>
      <c r="T103" s="67"/>
      <c r="U103" s="36"/>
      <c r="V103" s="36"/>
      <c r="W103" s="36"/>
      <c r="X103" s="36"/>
      <c r="Y103" s="36"/>
      <c r="Z103" s="36"/>
      <c r="AA103" s="36"/>
      <c r="AB103" s="36"/>
      <c r="AC103" s="36"/>
      <c r="AD103" s="36"/>
      <c r="AE103" s="36"/>
      <c r="AT103" s="19" t="s">
        <v>180</v>
      </c>
      <c r="AU103" s="19" t="s">
        <v>82</v>
      </c>
    </row>
    <row r="104" spans="1:65" s="13" customFormat="1" ht="11.25">
      <c r="B104" s="200"/>
      <c r="C104" s="201"/>
      <c r="D104" s="193" t="s">
        <v>184</v>
      </c>
      <c r="E104" s="202" t="s">
        <v>19</v>
      </c>
      <c r="F104" s="203" t="s">
        <v>853</v>
      </c>
      <c r="G104" s="201"/>
      <c r="H104" s="202" t="s">
        <v>19</v>
      </c>
      <c r="I104" s="204"/>
      <c r="J104" s="201"/>
      <c r="K104" s="201"/>
      <c r="L104" s="205"/>
      <c r="M104" s="206"/>
      <c r="N104" s="207"/>
      <c r="O104" s="207"/>
      <c r="P104" s="207"/>
      <c r="Q104" s="207"/>
      <c r="R104" s="207"/>
      <c r="S104" s="207"/>
      <c r="T104" s="208"/>
      <c r="AT104" s="209" t="s">
        <v>184</v>
      </c>
      <c r="AU104" s="209" t="s">
        <v>82</v>
      </c>
      <c r="AV104" s="13" t="s">
        <v>80</v>
      </c>
      <c r="AW104" s="13" t="s">
        <v>35</v>
      </c>
      <c r="AX104" s="13" t="s">
        <v>73</v>
      </c>
      <c r="AY104" s="209" t="s">
        <v>171</v>
      </c>
    </row>
    <row r="105" spans="1:65" s="14" customFormat="1" ht="11.25">
      <c r="B105" s="210"/>
      <c r="C105" s="211"/>
      <c r="D105" s="193" t="s">
        <v>184</v>
      </c>
      <c r="E105" s="212" t="s">
        <v>19</v>
      </c>
      <c r="F105" s="213" t="s">
        <v>1266</v>
      </c>
      <c r="G105" s="211"/>
      <c r="H105" s="214">
        <v>15.02</v>
      </c>
      <c r="I105" s="215"/>
      <c r="J105" s="211"/>
      <c r="K105" s="211"/>
      <c r="L105" s="216"/>
      <c r="M105" s="217"/>
      <c r="N105" s="218"/>
      <c r="O105" s="218"/>
      <c r="P105" s="218"/>
      <c r="Q105" s="218"/>
      <c r="R105" s="218"/>
      <c r="S105" s="218"/>
      <c r="T105" s="219"/>
      <c r="AT105" s="220" t="s">
        <v>184</v>
      </c>
      <c r="AU105" s="220" t="s">
        <v>82</v>
      </c>
      <c r="AV105" s="14" t="s">
        <v>82</v>
      </c>
      <c r="AW105" s="14" t="s">
        <v>35</v>
      </c>
      <c r="AX105" s="14" t="s">
        <v>73</v>
      </c>
      <c r="AY105" s="220" t="s">
        <v>171</v>
      </c>
    </row>
    <row r="106" spans="1:65" s="15" customFormat="1" ht="11.25">
      <c r="B106" s="221"/>
      <c r="C106" s="222"/>
      <c r="D106" s="193" t="s">
        <v>184</v>
      </c>
      <c r="E106" s="223" t="s">
        <v>19</v>
      </c>
      <c r="F106" s="224" t="s">
        <v>189</v>
      </c>
      <c r="G106" s="222"/>
      <c r="H106" s="225">
        <v>15.02</v>
      </c>
      <c r="I106" s="226"/>
      <c r="J106" s="222"/>
      <c r="K106" s="222"/>
      <c r="L106" s="227"/>
      <c r="M106" s="228"/>
      <c r="N106" s="229"/>
      <c r="O106" s="229"/>
      <c r="P106" s="229"/>
      <c r="Q106" s="229"/>
      <c r="R106" s="229"/>
      <c r="S106" s="229"/>
      <c r="T106" s="230"/>
      <c r="AT106" s="231" t="s">
        <v>184</v>
      </c>
      <c r="AU106" s="231" t="s">
        <v>82</v>
      </c>
      <c r="AV106" s="15" t="s">
        <v>178</v>
      </c>
      <c r="AW106" s="15" t="s">
        <v>35</v>
      </c>
      <c r="AX106" s="15" t="s">
        <v>80</v>
      </c>
      <c r="AY106" s="231" t="s">
        <v>171</v>
      </c>
    </row>
    <row r="107" spans="1:65" s="2" customFormat="1" ht="16.5" customHeight="1">
      <c r="A107" s="36"/>
      <c r="B107" s="37"/>
      <c r="C107" s="180" t="s">
        <v>178</v>
      </c>
      <c r="D107" s="180" t="s">
        <v>173</v>
      </c>
      <c r="E107" s="181" t="s">
        <v>855</v>
      </c>
      <c r="F107" s="182" t="s">
        <v>856</v>
      </c>
      <c r="G107" s="183" t="s">
        <v>220</v>
      </c>
      <c r="H107" s="184">
        <v>16.12</v>
      </c>
      <c r="I107" s="185"/>
      <c r="J107" s="186">
        <f>ROUND(I107*H107,2)</f>
        <v>0</v>
      </c>
      <c r="K107" s="182" t="s">
        <v>839</v>
      </c>
      <c r="L107" s="41"/>
      <c r="M107" s="187" t="s">
        <v>19</v>
      </c>
      <c r="N107" s="188" t="s">
        <v>44</v>
      </c>
      <c r="O107" s="66"/>
      <c r="P107" s="189">
        <f>O107*H107</f>
        <v>0</v>
      </c>
      <c r="Q107" s="189">
        <v>0</v>
      </c>
      <c r="R107" s="189">
        <f>Q107*H107</f>
        <v>0</v>
      </c>
      <c r="S107" s="189">
        <v>0</v>
      </c>
      <c r="T107" s="190">
        <f>S107*H107</f>
        <v>0</v>
      </c>
      <c r="U107" s="36"/>
      <c r="V107" s="36"/>
      <c r="W107" s="36"/>
      <c r="X107" s="36"/>
      <c r="Y107" s="36"/>
      <c r="Z107" s="36"/>
      <c r="AA107" s="36"/>
      <c r="AB107" s="36"/>
      <c r="AC107" s="36"/>
      <c r="AD107" s="36"/>
      <c r="AE107" s="36"/>
      <c r="AR107" s="191" t="s">
        <v>178</v>
      </c>
      <c r="AT107" s="191" t="s">
        <v>173</v>
      </c>
      <c r="AU107" s="191" t="s">
        <v>82</v>
      </c>
      <c r="AY107" s="19" t="s">
        <v>171</v>
      </c>
      <c r="BE107" s="192">
        <f>IF(N107="základní",J107,0)</f>
        <v>0</v>
      </c>
      <c r="BF107" s="192">
        <f>IF(N107="snížená",J107,0)</f>
        <v>0</v>
      </c>
      <c r="BG107" s="192">
        <f>IF(N107="zákl. přenesená",J107,0)</f>
        <v>0</v>
      </c>
      <c r="BH107" s="192">
        <f>IF(N107="sníž. přenesená",J107,0)</f>
        <v>0</v>
      </c>
      <c r="BI107" s="192">
        <f>IF(N107="nulová",J107,0)</f>
        <v>0</v>
      </c>
      <c r="BJ107" s="19" t="s">
        <v>80</v>
      </c>
      <c r="BK107" s="192">
        <f>ROUND(I107*H107,2)</f>
        <v>0</v>
      </c>
      <c r="BL107" s="19" t="s">
        <v>178</v>
      </c>
      <c r="BM107" s="191" t="s">
        <v>1267</v>
      </c>
    </row>
    <row r="108" spans="1:65" s="2" customFormat="1" ht="58.5">
      <c r="A108" s="36"/>
      <c r="B108" s="37"/>
      <c r="C108" s="38"/>
      <c r="D108" s="193" t="s">
        <v>180</v>
      </c>
      <c r="E108" s="38"/>
      <c r="F108" s="194" t="s">
        <v>858</v>
      </c>
      <c r="G108" s="38"/>
      <c r="H108" s="38"/>
      <c r="I108" s="195"/>
      <c r="J108" s="38"/>
      <c r="K108" s="38"/>
      <c r="L108" s="41"/>
      <c r="M108" s="196"/>
      <c r="N108" s="197"/>
      <c r="O108" s="66"/>
      <c r="P108" s="66"/>
      <c r="Q108" s="66"/>
      <c r="R108" s="66"/>
      <c r="S108" s="66"/>
      <c r="T108" s="67"/>
      <c r="U108" s="36"/>
      <c r="V108" s="36"/>
      <c r="W108" s="36"/>
      <c r="X108" s="36"/>
      <c r="Y108" s="36"/>
      <c r="Z108" s="36"/>
      <c r="AA108" s="36"/>
      <c r="AB108" s="36"/>
      <c r="AC108" s="36"/>
      <c r="AD108" s="36"/>
      <c r="AE108" s="36"/>
      <c r="AT108" s="19" t="s">
        <v>180</v>
      </c>
      <c r="AU108" s="19" t="s">
        <v>82</v>
      </c>
    </row>
    <row r="109" spans="1:65" s="13" customFormat="1" ht="11.25">
      <c r="B109" s="200"/>
      <c r="C109" s="201"/>
      <c r="D109" s="193" t="s">
        <v>184</v>
      </c>
      <c r="E109" s="202" t="s">
        <v>19</v>
      </c>
      <c r="F109" s="203" t="s">
        <v>859</v>
      </c>
      <c r="G109" s="201"/>
      <c r="H109" s="202" t="s">
        <v>19</v>
      </c>
      <c r="I109" s="204"/>
      <c r="J109" s="201"/>
      <c r="K109" s="201"/>
      <c r="L109" s="205"/>
      <c r="M109" s="206"/>
      <c r="N109" s="207"/>
      <c r="O109" s="207"/>
      <c r="P109" s="207"/>
      <c r="Q109" s="207"/>
      <c r="R109" s="207"/>
      <c r="S109" s="207"/>
      <c r="T109" s="208"/>
      <c r="AT109" s="209" t="s">
        <v>184</v>
      </c>
      <c r="AU109" s="209" t="s">
        <v>82</v>
      </c>
      <c r="AV109" s="13" t="s">
        <v>80</v>
      </c>
      <c r="AW109" s="13" t="s">
        <v>35</v>
      </c>
      <c r="AX109" s="13" t="s">
        <v>73</v>
      </c>
      <c r="AY109" s="209" t="s">
        <v>171</v>
      </c>
    </row>
    <row r="110" spans="1:65" s="14" customFormat="1" ht="11.25">
      <c r="B110" s="210"/>
      <c r="C110" s="211"/>
      <c r="D110" s="193" t="s">
        <v>184</v>
      </c>
      <c r="E110" s="212" t="s">
        <v>19</v>
      </c>
      <c r="F110" s="213" t="s">
        <v>1268</v>
      </c>
      <c r="G110" s="211"/>
      <c r="H110" s="214">
        <v>16.12</v>
      </c>
      <c r="I110" s="215"/>
      <c r="J110" s="211"/>
      <c r="K110" s="211"/>
      <c r="L110" s="216"/>
      <c r="M110" s="217"/>
      <c r="N110" s="218"/>
      <c r="O110" s="218"/>
      <c r="P110" s="218"/>
      <c r="Q110" s="218"/>
      <c r="R110" s="218"/>
      <c r="S110" s="218"/>
      <c r="T110" s="219"/>
      <c r="AT110" s="220" t="s">
        <v>184</v>
      </c>
      <c r="AU110" s="220" t="s">
        <v>82</v>
      </c>
      <c r="AV110" s="14" t="s">
        <v>82</v>
      </c>
      <c r="AW110" s="14" t="s">
        <v>35</v>
      </c>
      <c r="AX110" s="14" t="s">
        <v>73</v>
      </c>
      <c r="AY110" s="220" t="s">
        <v>171</v>
      </c>
    </row>
    <row r="111" spans="1:65" s="15" customFormat="1" ht="11.25">
      <c r="B111" s="221"/>
      <c r="C111" s="222"/>
      <c r="D111" s="193" t="s">
        <v>184</v>
      </c>
      <c r="E111" s="223" t="s">
        <v>19</v>
      </c>
      <c r="F111" s="224" t="s">
        <v>189</v>
      </c>
      <c r="G111" s="222"/>
      <c r="H111" s="225">
        <v>16.12</v>
      </c>
      <c r="I111" s="226"/>
      <c r="J111" s="222"/>
      <c r="K111" s="222"/>
      <c r="L111" s="227"/>
      <c r="M111" s="228"/>
      <c r="N111" s="229"/>
      <c r="O111" s="229"/>
      <c r="P111" s="229"/>
      <c r="Q111" s="229"/>
      <c r="R111" s="229"/>
      <c r="S111" s="229"/>
      <c r="T111" s="230"/>
      <c r="AT111" s="231" t="s">
        <v>184</v>
      </c>
      <c r="AU111" s="231" t="s">
        <v>82</v>
      </c>
      <c r="AV111" s="15" t="s">
        <v>178</v>
      </c>
      <c r="AW111" s="15" t="s">
        <v>35</v>
      </c>
      <c r="AX111" s="15" t="s">
        <v>80</v>
      </c>
      <c r="AY111" s="231" t="s">
        <v>171</v>
      </c>
    </row>
    <row r="112" spans="1:65" s="2" customFormat="1" ht="16.5" customHeight="1">
      <c r="A112" s="36"/>
      <c r="B112" s="37"/>
      <c r="C112" s="232" t="s">
        <v>210</v>
      </c>
      <c r="D112" s="232" t="s">
        <v>335</v>
      </c>
      <c r="E112" s="233" t="s">
        <v>861</v>
      </c>
      <c r="F112" s="234" t="s">
        <v>862</v>
      </c>
      <c r="G112" s="235" t="s">
        <v>252</v>
      </c>
      <c r="H112" s="236">
        <v>27.404</v>
      </c>
      <c r="I112" s="237"/>
      <c r="J112" s="238">
        <f>ROUND(I112*H112,2)</f>
        <v>0</v>
      </c>
      <c r="K112" s="234" t="s">
        <v>839</v>
      </c>
      <c r="L112" s="239"/>
      <c r="M112" s="240" t="s">
        <v>19</v>
      </c>
      <c r="N112" s="241" t="s">
        <v>44</v>
      </c>
      <c r="O112" s="66"/>
      <c r="P112" s="189">
        <f>O112*H112</f>
        <v>0</v>
      </c>
      <c r="Q112" s="189">
        <v>1</v>
      </c>
      <c r="R112" s="189">
        <f>Q112*H112</f>
        <v>27.404</v>
      </c>
      <c r="S112" s="189">
        <v>0</v>
      </c>
      <c r="T112" s="190">
        <f>S112*H112</f>
        <v>0</v>
      </c>
      <c r="U112" s="36"/>
      <c r="V112" s="36"/>
      <c r="W112" s="36"/>
      <c r="X112" s="36"/>
      <c r="Y112" s="36"/>
      <c r="Z112" s="36"/>
      <c r="AA112" s="36"/>
      <c r="AB112" s="36"/>
      <c r="AC112" s="36"/>
      <c r="AD112" s="36"/>
      <c r="AE112" s="36"/>
      <c r="AR112" s="191" t="s">
        <v>242</v>
      </c>
      <c r="AT112" s="191" t="s">
        <v>335</v>
      </c>
      <c r="AU112" s="191" t="s">
        <v>82</v>
      </c>
      <c r="AY112" s="19" t="s">
        <v>171</v>
      </c>
      <c r="BE112" s="192">
        <f>IF(N112="základní",J112,0)</f>
        <v>0</v>
      </c>
      <c r="BF112" s="192">
        <f>IF(N112="snížená",J112,0)</f>
        <v>0</v>
      </c>
      <c r="BG112" s="192">
        <f>IF(N112="zákl. přenesená",J112,0)</f>
        <v>0</v>
      </c>
      <c r="BH112" s="192">
        <f>IF(N112="sníž. přenesená",J112,0)</f>
        <v>0</v>
      </c>
      <c r="BI112" s="192">
        <f>IF(N112="nulová",J112,0)</f>
        <v>0</v>
      </c>
      <c r="BJ112" s="19" t="s">
        <v>80</v>
      </c>
      <c r="BK112" s="192">
        <f>ROUND(I112*H112,2)</f>
        <v>0</v>
      </c>
      <c r="BL112" s="19" t="s">
        <v>178</v>
      </c>
      <c r="BM112" s="191" t="s">
        <v>1269</v>
      </c>
    </row>
    <row r="113" spans="1:65" s="2" customFormat="1" ht="11.25">
      <c r="A113" s="36"/>
      <c r="B113" s="37"/>
      <c r="C113" s="38"/>
      <c r="D113" s="193" t="s">
        <v>180</v>
      </c>
      <c r="E113" s="38"/>
      <c r="F113" s="194" t="s">
        <v>862</v>
      </c>
      <c r="G113" s="38"/>
      <c r="H113" s="38"/>
      <c r="I113" s="195"/>
      <c r="J113" s="38"/>
      <c r="K113" s="38"/>
      <c r="L113" s="41"/>
      <c r="M113" s="196"/>
      <c r="N113" s="197"/>
      <c r="O113" s="66"/>
      <c r="P113" s="66"/>
      <c r="Q113" s="66"/>
      <c r="R113" s="66"/>
      <c r="S113" s="66"/>
      <c r="T113" s="67"/>
      <c r="U113" s="36"/>
      <c r="V113" s="36"/>
      <c r="W113" s="36"/>
      <c r="X113" s="36"/>
      <c r="Y113" s="36"/>
      <c r="Z113" s="36"/>
      <c r="AA113" s="36"/>
      <c r="AB113" s="36"/>
      <c r="AC113" s="36"/>
      <c r="AD113" s="36"/>
      <c r="AE113" s="36"/>
      <c r="AT113" s="19" t="s">
        <v>180</v>
      </c>
      <c r="AU113" s="19" t="s">
        <v>82</v>
      </c>
    </row>
    <row r="114" spans="1:65" s="13" customFormat="1" ht="11.25">
      <c r="B114" s="200"/>
      <c r="C114" s="201"/>
      <c r="D114" s="193" t="s">
        <v>184</v>
      </c>
      <c r="E114" s="202" t="s">
        <v>19</v>
      </c>
      <c r="F114" s="203" t="s">
        <v>864</v>
      </c>
      <c r="G114" s="201"/>
      <c r="H114" s="202" t="s">
        <v>19</v>
      </c>
      <c r="I114" s="204"/>
      <c r="J114" s="201"/>
      <c r="K114" s="201"/>
      <c r="L114" s="205"/>
      <c r="M114" s="206"/>
      <c r="N114" s="207"/>
      <c r="O114" s="207"/>
      <c r="P114" s="207"/>
      <c r="Q114" s="207"/>
      <c r="R114" s="207"/>
      <c r="S114" s="207"/>
      <c r="T114" s="208"/>
      <c r="AT114" s="209" t="s">
        <v>184</v>
      </c>
      <c r="AU114" s="209" t="s">
        <v>82</v>
      </c>
      <c r="AV114" s="13" t="s">
        <v>80</v>
      </c>
      <c r="AW114" s="13" t="s">
        <v>35</v>
      </c>
      <c r="AX114" s="13" t="s">
        <v>73</v>
      </c>
      <c r="AY114" s="209" t="s">
        <v>171</v>
      </c>
    </row>
    <row r="115" spans="1:65" s="14" customFormat="1" ht="11.25">
      <c r="B115" s="210"/>
      <c r="C115" s="211"/>
      <c r="D115" s="193" t="s">
        <v>184</v>
      </c>
      <c r="E115" s="212" t="s">
        <v>19</v>
      </c>
      <c r="F115" s="213" t="s">
        <v>1270</v>
      </c>
      <c r="G115" s="211"/>
      <c r="H115" s="214">
        <v>27.404</v>
      </c>
      <c r="I115" s="215"/>
      <c r="J115" s="211"/>
      <c r="K115" s="211"/>
      <c r="L115" s="216"/>
      <c r="M115" s="217"/>
      <c r="N115" s="218"/>
      <c r="O115" s="218"/>
      <c r="P115" s="218"/>
      <c r="Q115" s="218"/>
      <c r="R115" s="218"/>
      <c r="S115" s="218"/>
      <c r="T115" s="219"/>
      <c r="AT115" s="220" t="s">
        <v>184</v>
      </c>
      <c r="AU115" s="220" t="s">
        <v>82</v>
      </c>
      <c r="AV115" s="14" t="s">
        <v>82</v>
      </c>
      <c r="AW115" s="14" t="s">
        <v>35</v>
      </c>
      <c r="AX115" s="14" t="s">
        <v>73</v>
      </c>
      <c r="AY115" s="220" t="s">
        <v>171</v>
      </c>
    </row>
    <row r="116" spans="1:65" s="15" customFormat="1" ht="11.25">
      <c r="B116" s="221"/>
      <c r="C116" s="222"/>
      <c r="D116" s="193" t="s">
        <v>184</v>
      </c>
      <c r="E116" s="223" t="s">
        <v>19</v>
      </c>
      <c r="F116" s="224" t="s">
        <v>189</v>
      </c>
      <c r="G116" s="222"/>
      <c r="H116" s="225">
        <v>27.404</v>
      </c>
      <c r="I116" s="226"/>
      <c r="J116" s="222"/>
      <c r="K116" s="222"/>
      <c r="L116" s="227"/>
      <c r="M116" s="228"/>
      <c r="N116" s="229"/>
      <c r="O116" s="229"/>
      <c r="P116" s="229"/>
      <c r="Q116" s="229"/>
      <c r="R116" s="229"/>
      <c r="S116" s="229"/>
      <c r="T116" s="230"/>
      <c r="AT116" s="231" t="s">
        <v>184</v>
      </c>
      <c r="AU116" s="231" t="s">
        <v>82</v>
      </c>
      <c r="AV116" s="15" t="s">
        <v>178</v>
      </c>
      <c r="AW116" s="15" t="s">
        <v>35</v>
      </c>
      <c r="AX116" s="15" t="s">
        <v>80</v>
      </c>
      <c r="AY116" s="231" t="s">
        <v>171</v>
      </c>
    </row>
    <row r="117" spans="1:65" s="2" customFormat="1" ht="24.2" customHeight="1">
      <c r="A117" s="36"/>
      <c r="B117" s="37"/>
      <c r="C117" s="180" t="s">
        <v>217</v>
      </c>
      <c r="D117" s="180" t="s">
        <v>173</v>
      </c>
      <c r="E117" s="181" t="s">
        <v>866</v>
      </c>
      <c r="F117" s="182" t="s">
        <v>867</v>
      </c>
      <c r="G117" s="183" t="s">
        <v>176</v>
      </c>
      <c r="H117" s="184">
        <v>36</v>
      </c>
      <c r="I117" s="185"/>
      <c r="J117" s="186">
        <f>ROUND(I117*H117,2)</f>
        <v>0</v>
      </c>
      <c r="K117" s="182" t="s">
        <v>839</v>
      </c>
      <c r="L117" s="41"/>
      <c r="M117" s="187" t="s">
        <v>19</v>
      </c>
      <c r="N117" s="188" t="s">
        <v>44</v>
      </c>
      <c r="O117" s="66"/>
      <c r="P117" s="189">
        <f>O117*H117</f>
        <v>0</v>
      </c>
      <c r="Q117" s="189">
        <v>0</v>
      </c>
      <c r="R117" s="189">
        <f>Q117*H117</f>
        <v>0</v>
      </c>
      <c r="S117" s="189">
        <v>0</v>
      </c>
      <c r="T117" s="190">
        <f>S117*H117</f>
        <v>0</v>
      </c>
      <c r="U117" s="36"/>
      <c r="V117" s="36"/>
      <c r="W117" s="36"/>
      <c r="X117" s="36"/>
      <c r="Y117" s="36"/>
      <c r="Z117" s="36"/>
      <c r="AA117" s="36"/>
      <c r="AB117" s="36"/>
      <c r="AC117" s="36"/>
      <c r="AD117" s="36"/>
      <c r="AE117" s="36"/>
      <c r="AR117" s="191" t="s">
        <v>178</v>
      </c>
      <c r="AT117" s="191" t="s">
        <v>173</v>
      </c>
      <c r="AU117" s="191" t="s">
        <v>82</v>
      </c>
      <c r="AY117" s="19" t="s">
        <v>171</v>
      </c>
      <c r="BE117" s="192">
        <f>IF(N117="základní",J117,0)</f>
        <v>0</v>
      </c>
      <c r="BF117" s="192">
        <f>IF(N117="snížená",J117,0)</f>
        <v>0</v>
      </c>
      <c r="BG117" s="192">
        <f>IF(N117="zákl. přenesená",J117,0)</f>
        <v>0</v>
      </c>
      <c r="BH117" s="192">
        <f>IF(N117="sníž. přenesená",J117,0)</f>
        <v>0</v>
      </c>
      <c r="BI117" s="192">
        <f>IF(N117="nulová",J117,0)</f>
        <v>0</v>
      </c>
      <c r="BJ117" s="19" t="s">
        <v>80</v>
      </c>
      <c r="BK117" s="192">
        <f>ROUND(I117*H117,2)</f>
        <v>0</v>
      </c>
      <c r="BL117" s="19" t="s">
        <v>178</v>
      </c>
      <c r="BM117" s="191" t="s">
        <v>1271</v>
      </c>
    </row>
    <row r="118" spans="1:65" s="2" customFormat="1" ht="39">
      <c r="A118" s="36"/>
      <c r="B118" s="37"/>
      <c r="C118" s="38"/>
      <c r="D118" s="193" t="s">
        <v>180</v>
      </c>
      <c r="E118" s="38"/>
      <c r="F118" s="194" t="s">
        <v>869</v>
      </c>
      <c r="G118" s="38"/>
      <c r="H118" s="38"/>
      <c r="I118" s="195"/>
      <c r="J118" s="38"/>
      <c r="K118" s="38"/>
      <c r="L118" s="41"/>
      <c r="M118" s="196"/>
      <c r="N118" s="197"/>
      <c r="O118" s="66"/>
      <c r="P118" s="66"/>
      <c r="Q118" s="66"/>
      <c r="R118" s="66"/>
      <c r="S118" s="66"/>
      <c r="T118" s="67"/>
      <c r="U118" s="36"/>
      <c r="V118" s="36"/>
      <c r="W118" s="36"/>
      <c r="X118" s="36"/>
      <c r="Y118" s="36"/>
      <c r="Z118" s="36"/>
      <c r="AA118" s="36"/>
      <c r="AB118" s="36"/>
      <c r="AC118" s="36"/>
      <c r="AD118" s="36"/>
      <c r="AE118" s="36"/>
      <c r="AT118" s="19" t="s">
        <v>180</v>
      </c>
      <c r="AU118" s="19" t="s">
        <v>82</v>
      </c>
    </row>
    <row r="119" spans="1:65" s="13" customFormat="1" ht="11.25">
      <c r="B119" s="200"/>
      <c r="C119" s="201"/>
      <c r="D119" s="193" t="s">
        <v>184</v>
      </c>
      <c r="E119" s="202" t="s">
        <v>19</v>
      </c>
      <c r="F119" s="203" t="s">
        <v>870</v>
      </c>
      <c r="G119" s="201"/>
      <c r="H119" s="202" t="s">
        <v>19</v>
      </c>
      <c r="I119" s="204"/>
      <c r="J119" s="201"/>
      <c r="K119" s="201"/>
      <c r="L119" s="205"/>
      <c r="M119" s="206"/>
      <c r="N119" s="207"/>
      <c r="O119" s="207"/>
      <c r="P119" s="207"/>
      <c r="Q119" s="207"/>
      <c r="R119" s="207"/>
      <c r="S119" s="207"/>
      <c r="T119" s="208"/>
      <c r="AT119" s="209" t="s">
        <v>184</v>
      </c>
      <c r="AU119" s="209" t="s">
        <v>82</v>
      </c>
      <c r="AV119" s="13" t="s">
        <v>80</v>
      </c>
      <c r="AW119" s="13" t="s">
        <v>35</v>
      </c>
      <c r="AX119" s="13" t="s">
        <v>73</v>
      </c>
      <c r="AY119" s="209" t="s">
        <v>171</v>
      </c>
    </row>
    <row r="120" spans="1:65" s="14" customFormat="1" ht="11.25">
      <c r="B120" s="210"/>
      <c r="C120" s="211"/>
      <c r="D120" s="193" t="s">
        <v>184</v>
      </c>
      <c r="E120" s="212" t="s">
        <v>19</v>
      </c>
      <c r="F120" s="213" t="s">
        <v>1272</v>
      </c>
      <c r="G120" s="211"/>
      <c r="H120" s="214">
        <v>36</v>
      </c>
      <c r="I120" s="215"/>
      <c r="J120" s="211"/>
      <c r="K120" s="211"/>
      <c r="L120" s="216"/>
      <c r="M120" s="217"/>
      <c r="N120" s="218"/>
      <c r="O120" s="218"/>
      <c r="P120" s="218"/>
      <c r="Q120" s="218"/>
      <c r="R120" s="218"/>
      <c r="S120" s="218"/>
      <c r="T120" s="219"/>
      <c r="AT120" s="220" t="s">
        <v>184</v>
      </c>
      <c r="AU120" s="220" t="s">
        <v>82</v>
      </c>
      <c r="AV120" s="14" t="s">
        <v>82</v>
      </c>
      <c r="AW120" s="14" t="s">
        <v>35</v>
      </c>
      <c r="AX120" s="14" t="s">
        <v>73</v>
      </c>
      <c r="AY120" s="220" t="s">
        <v>171</v>
      </c>
    </row>
    <row r="121" spans="1:65" s="15" customFormat="1" ht="11.25">
      <c r="B121" s="221"/>
      <c r="C121" s="222"/>
      <c r="D121" s="193" t="s">
        <v>184</v>
      </c>
      <c r="E121" s="223" t="s">
        <v>19</v>
      </c>
      <c r="F121" s="224" t="s">
        <v>189</v>
      </c>
      <c r="G121" s="222"/>
      <c r="H121" s="225">
        <v>36</v>
      </c>
      <c r="I121" s="226"/>
      <c r="J121" s="222"/>
      <c r="K121" s="222"/>
      <c r="L121" s="227"/>
      <c r="M121" s="228"/>
      <c r="N121" s="229"/>
      <c r="O121" s="229"/>
      <c r="P121" s="229"/>
      <c r="Q121" s="229"/>
      <c r="R121" s="229"/>
      <c r="S121" s="229"/>
      <c r="T121" s="230"/>
      <c r="AT121" s="231" t="s">
        <v>184</v>
      </c>
      <c r="AU121" s="231" t="s">
        <v>82</v>
      </c>
      <c r="AV121" s="15" t="s">
        <v>178</v>
      </c>
      <c r="AW121" s="15" t="s">
        <v>35</v>
      </c>
      <c r="AX121" s="15" t="s">
        <v>80</v>
      </c>
      <c r="AY121" s="231" t="s">
        <v>171</v>
      </c>
    </row>
    <row r="122" spans="1:65" s="2" customFormat="1" ht="24.2" customHeight="1">
      <c r="A122" s="36"/>
      <c r="B122" s="37"/>
      <c r="C122" s="180" t="s">
        <v>226</v>
      </c>
      <c r="D122" s="180" t="s">
        <v>173</v>
      </c>
      <c r="E122" s="181" t="s">
        <v>872</v>
      </c>
      <c r="F122" s="182" t="s">
        <v>873</v>
      </c>
      <c r="G122" s="183" t="s">
        <v>874</v>
      </c>
      <c r="H122" s="184">
        <v>2.5000000000000001E-2</v>
      </c>
      <c r="I122" s="185"/>
      <c r="J122" s="186">
        <f>ROUND(I122*H122,2)</f>
        <v>0</v>
      </c>
      <c r="K122" s="182" t="s">
        <v>839</v>
      </c>
      <c r="L122" s="41"/>
      <c r="M122" s="187" t="s">
        <v>19</v>
      </c>
      <c r="N122" s="188" t="s">
        <v>44</v>
      </c>
      <c r="O122" s="66"/>
      <c r="P122" s="189">
        <f>O122*H122</f>
        <v>0</v>
      </c>
      <c r="Q122" s="189">
        <v>0</v>
      </c>
      <c r="R122" s="189">
        <f>Q122*H122</f>
        <v>0</v>
      </c>
      <c r="S122" s="189">
        <v>0</v>
      </c>
      <c r="T122" s="190">
        <f>S122*H122</f>
        <v>0</v>
      </c>
      <c r="U122" s="36"/>
      <c r="V122" s="36"/>
      <c r="W122" s="36"/>
      <c r="X122" s="36"/>
      <c r="Y122" s="36"/>
      <c r="Z122" s="36"/>
      <c r="AA122" s="36"/>
      <c r="AB122" s="36"/>
      <c r="AC122" s="36"/>
      <c r="AD122" s="36"/>
      <c r="AE122" s="36"/>
      <c r="AR122" s="191" t="s">
        <v>178</v>
      </c>
      <c r="AT122" s="191" t="s">
        <v>173</v>
      </c>
      <c r="AU122" s="191" t="s">
        <v>82</v>
      </c>
      <c r="AY122" s="19" t="s">
        <v>171</v>
      </c>
      <c r="BE122" s="192">
        <f>IF(N122="základní",J122,0)</f>
        <v>0</v>
      </c>
      <c r="BF122" s="192">
        <f>IF(N122="snížená",J122,0)</f>
        <v>0</v>
      </c>
      <c r="BG122" s="192">
        <f>IF(N122="zákl. přenesená",J122,0)</f>
        <v>0</v>
      </c>
      <c r="BH122" s="192">
        <f>IF(N122="sníž. přenesená",J122,0)</f>
        <v>0</v>
      </c>
      <c r="BI122" s="192">
        <f>IF(N122="nulová",J122,0)</f>
        <v>0</v>
      </c>
      <c r="BJ122" s="19" t="s">
        <v>80</v>
      </c>
      <c r="BK122" s="192">
        <f>ROUND(I122*H122,2)</f>
        <v>0</v>
      </c>
      <c r="BL122" s="19" t="s">
        <v>178</v>
      </c>
      <c r="BM122" s="191" t="s">
        <v>1273</v>
      </c>
    </row>
    <row r="123" spans="1:65" s="2" customFormat="1" ht="48.75">
      <c r="A123" s="36"/>
      <c r="B123" s="37"/>
      <c r="C123" s="38"/>
      <c r="D123" s="193" t="s">
        <v>180</v>
      </c>
      <c r="E123" s="38"/>
      <c r="F123" s="194" t="s">
        <v>876</v>
      </c>
      <c r="G123" s="38"/>
      <c r="H123" s="38"/>
      <c r="I123" s="195"/>
      <c r="J123" s="38"/>
      <c r="K123" s="38"/>
      <c r="L123" s="41"/>
      <c r="M123" s="196"/>
      <c r="N123" s="197"/>
      <c r="O123" s="66"/>
      <c r="P123" s="66"/>
      <c r="Q123" s="66"/>
      <c r="R123" s="66"/>
      <c r="S123" s="66"/>
      <c r="T123" s="67"/>
      <c r="U123" s="36"/>
      <c r="V123" s="36"/>
      <c r="W123" s="36"/>
      <c r="X123" s="36"/>
      <c r="Y123" s="36"/>
      <c r="Z123" s="36"/>
      <c r="AA123" s="36"/>
      <c r="AB123" s="36"/>
      <c r="AC123" s="36"/>
      <c r="AD123" s="36"/>
      <c r="AE123" s="36"/>
      <c r="AT123" s="19" t="s">
        <v>180</v>
      </c>
      <c r="AU123" s="19" t="s">
        <v>82</v>
      </c>
    </row>
    <row r="124" spans="1:65" s="13" customFormat="1" ht="33.75">
      <c r="B124" s="200"/>
      <c r="C124" s="201"/>
      <c r="D124" s="193" t="s">
        <v>184</v>
      </c>
      <c r="E124" s="202" t="s">
        <v>19</v>
      </c>
      <c r="F124" s="203" t="s">
        <v>1274</v>
      </c>
      <c r="G124" s="201"/>
      <c r="H124" s="202" t="s">
        <v>19</v>
      </c>
      <c r="I124" s="204"/>
      <c r="J124" s="201"/>
      <c r="K124" s="201"/>
      <c r="L124" s="205"/>
      <c r="M124" s="206"/>
      <c r="N124" s="207"/>
      <c r="O124" s="207"/>
      <c r="P124" s="207"/>
      <c r="Q124" s="207"/>
      <c r="R124" s="207"/>
      <c r="S124" s="207"/>
      <c r="T124" s="208"/>
      <c r="AT124" s="209" t="s">
        <v>184</v>
      </c>
      <c r="AU124" s="209" t="s">
        <v>82</v>
      </c>
      <c r="AV124" s="13" t="s">
        <v>80</v>
      </c>
      <c r="AW124" s="13" t="s">
        <v>35</v>
      </c>
      <c r="AX124" s="13" t="s">
        <v>73</v>
      </c>
      <c r="AY124" s="209" t="s">
        <v>171</v>
      </c>
    </row>
    <row r="125" spans="1:65" s="14" customFormat="1" ht="11.25">
      <c r="B125" s="210"/>
      <c r="C125" s="211"/>
      <c r="D125" s="193" t="s">
        <v>184</v>
      </c>
      <c r="E125" s="212" t="s">
        <v>19</v>
      </c>
      <c r="F125" s="213" t="s">
        <v>1275</v>
      </c>
      <c r="G125" s="211"/>
      <c r="H125" s="214">
        <v>2.5000000000000001E-2</v>
      </c>
      <c r="I125" s="215"/>
      <c r="J125" s="211"/>
      <c r="K125" s="211"/>
      <c r="L125" s="216"/>
      <c r="M125" s="217"/>
      <c r="N125" s="218"/>
      <c r="O125" s="218"/>
      <c r="P125" s="218"/>
      <c r="Q125" s="218"/>
      <c r="R125" s="218"/>
      <c r="S125" s="218"/>
      <c r="T125" s="219"/>
      <c r="AT125" s="220" t="s">
        <v>184</v>
      </c>
      <c r="AU125" s="220" t="s">
        <v>82</v>
      </c>
      <c r="AV125" s="14" t="s">
        <v>82</v>
      </c>
      <c r="AW125" s="14" t="s">
        <v>35</v>
      </c>
      <c r="AX125" s="14" t="s">
        <v>73</v>
      </c>
      <c r="AY125" s="220" t="s">
        <v>171</v>
      </c>
    </row>
    <row r="126" spans="1:65" s="15" customFormat="1" ht="11.25">
      <c r="B126" s="221"/>
      <c r="C126" s="222"/>
      <c r="D126" s="193" t="s">
        <v>184</v>
      </c>
      <c r="E126" s="223" t="s">
        <v>19</v>
      </c>
      <c r="F126" s="224" t="s">
        <v>189</v>
      </c>
      <c r="G126" s="222"/>
      <c r="H126" s="225">
        <v>2.5000000000000001E-2</v>
      </c>
      <c r="I126" s="226"/>
      <c r="J126" s="222"/>
      <c r="K126" s="222"/>
      <c r="L126" s="227"/>
      <c r="M126" s="228"/>
      <c r="N126" s="229"/>
      <c r="O126" s="229"/>
      <c r="P126" s="229"/>
      <c r="Q126" s="229"/>
      <c r="R126" s="229"/>
      <c r="S126" s="229"/>
      <c r="T126" s="230"/>
      <c r="AT126" s="231" t="s">
        <v>184</v>
      </c>
      <c r="AU126" s="231" t="s">
        <v>82</v>
      </c>
      <c r="AV126" s="15" t="s">
        <v>178</v>
      </c>
      <c r="AW126" s="15" t="s">
        <v>35</v>
      </c>
      <c r="AX126" s="15" t="s">
        <v>80</v>
      </c>
      <c r="AY126" s="231" t="s">
        <v>171</v>
      </c>
    </row>
    <row r="127" spans="1:65" s="2" customFormat="1" ht="24.2" customHeight="1">
      <c r="A127" s="36"/>
      <c r="B127" s="37"/>
      <c r="C127" s="180" t="s">
        <v>242</v>
      </c>
      <c r="D127" s="180" t="s">
        <v>173</v>
      </c>
      <c r="E127" s="181" t="s">
        <v>879</v>
      </c>
      <c r="F127" s="182" t="s">
        <v>880</v>
      </c>
      <c r="G127" s="183" t="s">
        <v>874</v>
      </c>
      <c r="H127" s="184">
        <v>8.0000000000000002E-3</v>
      </c>
      <c r="I127" s="185"/>
      <c r="J127" s="186">
        <f>ROUND(I127*H127,2)</f>
        <v>0</v>
      </c>
      <c r="K127" s="182" t="s">
        <v>839</v>
      </c>
      <c r="L127" s="41"/>
      <c r="M127" s="187" t="s">
        <v>19</v>
      </c>
      <c r="N127" s="188" t="s">
        <v>44</v>
      </c>
      <c r="O127" s="66"/>
      <c r="P127" s="189">
        <f>O127*H127</f>
        <v>0</v>
      </c>
      <c r="Q127" s="189">
        <v>0</v>
      </c>
      <c r="R127" s="189">
        <f>Q127*H127</f>
        <v>0</v>
      </c>
      <c r="S127" s="189">
        <v>0</v>
      </c>
      <c r="T127" s="190">
        <f>S127*H127</f>
        <v>0</v>
      </c>
      <c r="U127" s="36"/>
      <c r="V127" s="36"/>
      <c r="W127" s="36"/>
      <c r="X127" s="36"/>
      <c r="Y127" s="36"/>
      <c r="Z127" s="36"/>
      <c r="AA127" s="36"/>
      <c r="AB127" s="36"/>
      <c r="AC127" s="36"/>
      <c r="AD127" s="36"/>
      <c r="AE127" s="36"/>
      <c r="AR127" s="191" t="s">
        <v>178</v>
      </c>
      <c r="AT127" s="191" t="s">
        <v>173</v>
      </c>
      <c r="AU127" s="191" t="s">
        <v>82</v>
      </c>
      <c r="AY127" s="19" t="s">
        <v>171</v>
      </c>
      <c r="BE127" s="192">
        <f>IF(N127="základní",J127,0)</f>
        <v>0</v>
      </c>
      <c r="BF127" s="192">
        <f>IF(N127="snížená",J127,0)</f>
        <v>0</v>
      </c>
      <c r="BG127" s="192">
        <f>IF(N127="zákl. přenesená",J127,0)</f>
        <v>0</v>
      </c>
      <c r="BH127" s="192">
        <f>IF(N127="sníž. přenesená",J127,0)</f>
        <v>0</v>
      </c>
      <c r="BI127" s="192">
        <f>IF(N127="nulová",J127,0)</f>
        <v>0</v>
      </c>
      <c r="BJ127" s="19" t="s">
        <v>80</v>
      </c>
      <c r="BK127" s="192">
        <f>ROUND(I127*H127,2)</f>
        <v>0</v>
      </c>
      <c r="BL127" s="19" t="s">
        <v>178</v>
      </c>
      <c r="BM127" s="191" t="s">
        <v>1276</v>
      </c>
    </row>
    <row r="128" spans="1:65" s="2" customFormat="1" ht="48.75">
      <c r="A128" s="36"/>
      <c r="B128" s="37"/>
      <c r="C128" s="38"/>
      <c r="D128" s="193" t="s">
        <v>180</v>
      </c>
      <c r="E128" s="38"/>
      <c r="F128" s="194" t="s">
        <v>882</v>
      </c>
      <c r="G128" s="38"/>
      <c r="H128" s="38"/>
      <c r="I128" s="195"/>
      <c r="J128" s="38"/>
      <c r="K128" s="38"/>
      <c r="L128" s="41"/>
      <c r="M128" s="196"/>
      <c r="N128" s="197"/>
      <c r="O128" s="66"/>
      <c r="P128" s="66"/>
      <c r="Q128" s="66"/>
      <c r="R128" s="66"/>
      <c r="S128" s="66"/>
      <c r="T128" s="67"/>
      <c r="U128" s="36"/>
      <c r="V128" s="36"/>
      <c r="W128" s="36"/>
      <c r="X128" s="36"/>
      <c r="Y128" s="36"/>
      <c r="Z128" s="36"/>
      <c r="AA128" s="36"/>
      <c r="AB128" s="36"/>
      <c r="AC128" s="36"/>
      <c r="AD128" s="36"/>
      <c r="AE128" s="36"/>
      <c r="AT128" s="19" t="s">
        <v>180</v>
      </c>
      <c r="AU128" s="19" t="s">
        <v>82</v>
      </c>
    </row>
    <row r="129" spans="1:65" s="13" customFormat="1" ht="11.25">
      <c r="B129" s="200"/>
      <c r="C129" s="201"/>
      <c r="D129" s="193" t="s">
        <v>184</v>
      </c>
      <c r="E129" s="202" t="s">
        <v>19</v>
      </c>
      <c r="F129" s="203" t="s">
        <v>883</v>
      </c>
      <c r="G129" s="201"/>
      <c r="H129" s="202" t="s">
        <v>19</v>
      </c>
      <c r="I129" s="204"/>
      <c r="J129" s="201"/>
      <c r="K129" s="201"/>
      <c r="L129" s="205"/>
      <c r="M129" s="206"/>
      <c r="N129" s="207"/>
      <c r="O129" s="207"/>
      <c r="P129" s="207"/>
      <c r="Q129" s="207"/>
      <c r="R129" s="207"/>
      <c r="S129" s="207"/>
      <c r="T129" s="208"/>
      <c r="AT129" s="209" t="s">
        <v>184</v>
      </c>
      <c r="AU129" s="209" t="s">
        <v>82</v>
      </c>
      <c r="AV129" s="13" t="s">
        <v>80</v>
      </c>
      <c r="AW129" s="13" t="s">
        <v>35</v>
      </c>
      <c r="AX129" s="13" t="s">
        <v>73</v>
      </c>
      <c r="AY129" s="209" t="s">
        <v>171</v>
      </c>
    </row>
    <row r="130" spans="1:65" s="14" customFormat="1" ht="11.25">
      <c r="B130" s="210"/>
      <c r="C130" s="211"/>
      <c r="D130" s="193" t="s">
        <v>184</v>
      </c>
      <c r="E130" s="212" t="s">
        <v>19</v>
      </c>
      <c r="F130" s="213" t="s">
        <v>1277</v>
      </c>
      <c r="G130" s="211"/>
      <c r="H130" s="214">
        <v>8.0000000000000002E-3</v>
      </c>
      <c r="I130" s="215"/>
      <c r="J130" s="211"/>
      <c r="K130" s="211"/>
      <c r="L130" s="216"/>
      <c r="M130" s="217"/>
      <c r="N130" s="218"/>
      <c r="O130" s="218"/>
      <c r="P130" s="218"/>
      <c r="Q130" s="218"/>
      <c r="R130" s="218"/>
      <c r="S130" s="218"/>
      <c r="T130" s="219"/>
      <c r="AT130" s="220" t="s">
        <v>184</v>
      </c>
      <c r="AU130" s="220" t="s">
        <v>82</v>
      </c>
      <c r="AV130" s="14" t="s">
        <v>82</v>
      </c>
      <c r="AW130" s="14" t="s">
        <v>35</v>
      </c>
      <c r="AX130" s="14" t="s">
        <v>73</v>
      </c>
      <c r="AY130" s="220" t="s">
        <v>171</v>
      </c>
    </row>
    <row r="131" spans="1:65" s="15" customFormat="1" ht="11.25">
      <c r="B131" s="221"/>
      <c r="C131" s="222"/>
      <c r="D131" s="193" t="s">
        <v>184</v>
      </c>
      <c r="E131" s="223" t="s">
        <v>19</v>
      </c>
      <c r="F131" s="224" t="s">
        <v>189</v>
      </c>
      <c r="G131" s="222"/>
      <c r="H131" s="225">
        <v>8.0000000000000002E-3</v>
      </c>
      <c r="I131" s="226"/>
      <c r="J131" s="222"/>
      <c r="K131" s="222"/>
      <c r="L131" s="227"/>
      <c r="M131" s="228"/>
      <c r="N131" s="229"/>
      <c r="O131" s="229"/>
      <c r="P131" s="229"/>
      <c r="Q131" s="229"/>
      <c r="R131" s="229"/>
      <c r="S131" s="229"/>
      <c r="T131" s="230"/>
      <c r="AT131" s="231" t="s">
        <v>184</v>
      </c>
      <c r="AU131" s="231" t="s">
        <v>82</v>
      </c>
      <c r="AV131" s="15" t="s">
        <v>178</v>
      </c>
      <c r="AW131" s="15" t="s">
        <v>35</v>
      </c>
      <c r="AX131" s="15" t="s">
        <v>80</v>
      </c>
      <c r="AY131" s="231" t="s">
        <v>171</v>
      </c>
    </row>
    <row r="132" spans="1:65" s="2" customFormat="1" ht="16.5" customHeight="1">
      <c r="A132" s="36"/>
      <c r="B132" s="37"/>
      <c r="C132" s="232" t="s">
        <v>249</v>
      </c>
      <c r="D132" s="232" t="s">
        <v>335</v>
      </c>
      <c r="E132" s="233" t="s">
        <v>884</v>
      </c>
      <c r="F132" s="234" t="s">
        <v>885</v>
      </c>
      <c r="G132" s="235" t="s">
        <v>493</v>
      </c>
      <c r="H132" s="236">
        <v>148</v>
      </c>
      <c r="I132" s="237"/>
      <c r="J132" s="238">
        <f>ROUND(I132*H132,2)</f>
        <v>0</v>
      </c>
      <c r="K132" s="234" t="s">
        <v>839</v>
      </c>
      <c r="L132" s="239"/>
      <c r="M132" s="240" t="s">
        <v>19</v>
      </c>
      <c r="N132" s="241" t="s">
        <v>44</v>
      </c>
      <c r="O132" s="66"/>
      <c r="P132" s="189">
        <f>O132*H132</f>
        <v>0</v>
      </c>
      <c r="Q132" s="189">
        <v>4.0999999999999999E-4</v>
      </c>
      <c r="R132" s="189">
        <f>Q132*H132</f>
        <v>6.0679999999999998E-2</v>
      </c>
      <c r="S132" s="189">
        <v>0</v>
      </c>
      <c r="T132" s="190">
        <f>S132*H132</f>
        <v>0</v>
      </c>
      <c r="U132" s="36"/>
      <c r="V132" s="36"/>
      <c r="W132" s="36"/>
      <c r="X132" s="36"/>
      <c r="Y132" s="36"/>
      <c r="Z132" s="36"/>
      <c r="AA132" s="36"/>
      <c r="AB132" s="36"/>
      <c r="AC132" s="36"/>
      <c r="AD132" s="36"/>
      <c r="AE132" s="36"/>
      <c r="AR132" s="191" t="s">
        <v>242</v>
      </c>
      <c r="AT132" s="191" t="s">
        <v>335</v>
      </c>
      <c r="AU132" s="191" t="s">
        <v>82</v>
      </c>
      <c r="AY132" s="19" t="s">
        <v>171</v>
      </c>
      <c r="BE132" s="192">
        <f>IF(N132="základní",J132,0)</f>
        <v>0</v>
      </c>
      <c r="BF132" s="192">
        <f>IF(N132="snížená",J132,0)</f>
        <v>0</v>
      </c>
      <c r="BG132" s="192">
        <f>IF(N132="zákl. přenesená",J132,0)</f>
        <v>0</v>
      </c>
      <c r="BH132" s="192">
        <f>IF(N132="sníž. přenesená",J132,0)</f>
        <v>0</v>
      </c>
      <c r="BI132" s="192">
        <f>IF(N132="nulová",J132,0)</f>
        <v>0</v>
      </c>
      <c r="BJ132" s="19" t="s">
        <v>80</v>
      </c>
      <c r="BK132" s="192">
        <f>ROUND(I132*H132,2)</f>
        <v>0</v>
      </c>
      <c r="BL132" s="19" t="s">
        <v>178</v>
      </c>
      <c r="BM132" s="191" t="s">
        <v>1278</v>
      </c>
    </row>
    <row r="133" spans="1:65" s="2" customFormat="1" ht="11.25">
      <c r="A133" s="36"/>
      <c r="B133" s="37"/>
      <c r="C133" s="38"/>
      <c r="D133" s="193" t="s">
        <v>180</v>
      </c>
      <c r="E133" s="38"/>
      <c r="F133" s="194" t="s">
        <v>885</v>
      </c>
      <c r="G133" s="38"/>
      <c r="H133" s="38"/>
      <c r="I133" s="195"/>
      <c r="J133" s="38"/>
      <c r="K133" s="38"/>
      <c r="L133" s="41"/>
      <c r="M133" s="196"/>
      <c r="N133" s="197"/>
      <c r="O133" s="66"/>
      <c r="P133" s="66"/>
      <c r="Q133" s="66"/>
      <c r="R133" s="66"/>
      <c r="S133" s="66"/>
      <c r="T133" s="67"/>
      <c r="U133" s="36"/>
      <c r="V133" s="36"/>
      <c r="W133" s="36"/>
      <c r="X133" s="36"/>
      <c r="Y133" s="36"/>
      <c r="Z133" s="36"/>
      <c r="AA133" s="36"/>
      <c r="AB133" s="36"/>
      <c r="AC133" s="36"/>
      <c r="AD133" s="36"/>
      <c r="AE133" s="36"/>
      <c r="AT133" s="19" t="s">
        <v>180</v>
      </c>
      <c r="AU133" s="19" t="s">
        <v>82</v>
      </c>
    </row>
    <row r="134" spans="1:65" s="13" customFormat="1" ht="22.5">
      <c r="B134" s="200"/>
      <c r="C134" s="201"/>
      <c r="D134" s="193" t="s">
        <v>184</v>
      </c>
      <c r="E134" s="202" t="s">
        <v>19</v>
      </c>
      <c r="F134" s="203" t="s">
        <v>1279</v>
      </c>
      <c r="G134" s="201"/>
      <c r="H134" s="202" t="s">
        <v>19</v>
      </c>
      <c r="I134" s="204"/>
      <c r="J134" s="201"/>
      <c r="K134" s="201"/>
      <c r="L134" s="205"/>
      <c r="M134" s="206"/>
      <c r="N134" s="207"/>
      <c r="O134" s="207"/>
      <c r="P134" s="207"/>
      <c r="Q134" s="207"/>
      <c r="R134" s="207"/>
      <c r="S134" s="207"/>
      <c r="T134" s="208"/>
      <c r="AT134" s="209" t="s">
        <v>184</v>
      </c>
      <c r="AU134" s="209" t="s">
        <v>82</v>
      </c>
      <c r="AV134" s="13" t="s">
        <v>80</v>
      </c>
      <c r="AW134" s="13" t="s">
        <v>35</v>
      </c>
      <c r="AX134" s="13" t="s">
        <v>73</v>
      </c>
      <c r="AY134" s="209" t="s">
        <v>171</v>
      </c>
    </row>
    <row r="135" spans="1:65" s="14" customFormat="1" ht="11.25">
      <c r="B135" s="210"/>
      <c r="C135" s="211"/>
      <c r="D135" s="193" t="s">
        <v>184</v>
      </c>
      <c r="E135" s="212" t="s">
        <v>19</v>
      </c>
      <c r="F135" s="213" t="s">
        <v>1280</v>
      </c>
      <c r="G135" s="211"/>
      <c r="H135" s="214">
        <v>148</v>
      </c>
      <c r="I135" s="215"/>
      <c r="J135" s="211"/>
      <c r="K135" s="211"/>
      <c r="L135" s="216"/>
      <c r="M135" s="217"/>
      <c r="N135" s="218"/>
      <c r="O135" s="218"/>
      <c r="P135" s="218"/>
      <c r="Q135" s="218"/>
      <c r="R135" s="218"/>
      <c r="S135" s="218"/>
      <c r="T135" s="219"/>
      <c r="AT135" s="220" t="s">
        <v>184</v>
      </c>
      <c r="AU135" s="220" t="s">
        <v>82</v>
      </c>
      <c r="AV135" s="14" t="s">
        <v>82</v>
      </c>
      <c r="AW135" s="14" t="s">
        <v>35</v>
      </c>
      <c r="AX135" s="14" t="s">
        <v>73</v>
      </c>
      <c r="AY135" s="220" t="s">
        <v>171</v>
      </c>
    </row>
    <row r="136" spans="1:65" s="15" customFormat="1" ht="11.25">
      <c r="B136" s="221"/>
      <c r="C136" s="222"/>
      <c r="D136" s="193" t="s">
        <v>184</v>
      </c>
      <c r="E136" s="223" t="s">
        <v>19</v>
      </c>
      <c r="F136" s="224" t="s">
        <v>189</v>
      </c>
      <c r="G136" s="222"/>
      <c r="H136" s="225">
        <v>148</v>
      </c>
      <c r="I136" s="226"/>
      <c r="J136" s="222"/>
      <c r="K136" s="222"/>
      <c r="L136" s="227"/>
      <c r="M136" s="228"/>
      <c r="N136" s="229"/>
      <c r="O136" s="229"/>
      <c r="P136" s="229"/>
      <c r="Q136" s="229"/>
      <c r="R136" s="229"/>
      <c r="S136" s="229"/>
      <c r="T136" s="230"/>
      <c r="AT136" s="231" t="s">
        <v>184</v>
      </c>
      <c r="AU136" s="231" t="s">
        <v>82</v>
      </c>
      <c r="AV136" s="15" t="s">
        <v>178</v>
      </c>
      <c r="AW136" s="15" t="s">
        <v>35</v>
      </c>
      <c r="AX136" s="15" t="s">
        <v>80</v>
      </c>
      <c r="AY136" s="231" t="s">
        <v>171</v>
      </c>
    </row>
    <row r="137" spans="1:65" s="2" customFormat="1" ht="16.5" customHeight="1">
      <c r="A137" s="36"/>
      <c r="B137" s="37"/>
      <c r="C137" s="232" t="s">
        <v>261</v>
      </c>
      <c r="D137" s="232" t="s">
        <v>335</v>
      </c>
      <c r="E137" s="233" t="s">
        <v>889</v>
      </c>
      <c r="F137" s="234" t="s">
        <v>890</v>
      </c>
      <c r="G137" s="235" t="s">
        <v>493</v>
      </c>
      <c r="H137" s="236">
        <v>148</v>
      </c>
      <c r="I137" s="237"/>
      <c r="J137" s="238">
        <f>ROUND(I137*H137,2)</f>
        <v>0</v>
      </c>
      <c r="K137" s="234" t="s">
        <v>839</v>
      </c>
      <c r="L137" s="239"/>
      <c r="M137" s="240" t="s">
        <v>19</v>
      </c>
      <c r="N137" s="241" t="s">
        <v>44</v>
      </c>
      <c r="O137" s="66"/>
      <c r="P137" s="189">
        <f>O137*H137</f>
        <v>0</v>
      </c>
      <c r="Q137" s="189">
        <v>1.4999999999999999E-4</v>
      </c>
      <c r="R137" s="189">
        <f>Q137*H137</f>
        <v>2.2199999999999998E-2</v>
      </c>
      <c r="S137" s="189">
        <v>0</v>
      </c>
      <c r="T137" s="190">
        <f>S137*H137</f>
        <v>0</v>
      </c>
      <c r="U137" s="36"/>
      <c r="V137" s="36"/>
      <c r="W137" s="36"/>
      <c r="X137" s="36"/>
      <c r="Y137" s="36"/>
      <c r="Z137" s="36"/>
      <c r="AA137" s="36"/>
      <c r="AB137" s="36"/>
      <c r="AC137" s="36"/>
      <c r="AD137" s="36"/>
      <c r="AE137" s="36"/>
      <c r="AR137" s="191" t="s">
        <v>242</v>
      </c>
      <c r="AT137" s="191" t="s">
        <v>335</v>
      </c>
      <c r="AU137" s="191" t="s">
        <v>82</v>
      </c>
      <c r="AY137" s="19" t="s">
        <v>171</v>
      </c>
      <c r="BE137" s="192">
        <f>IF(N137="základní",J137,0)</f>
        <v>0</v>
      </c>
      <c r="BF137" s="192">
        <f>IF(N137="snížená",J137,0)</f>
        <v>0</v>
      </c>
      <c r="BG137" s="192">
        <f>IF(N137="zákl. přenesená",J137,0)</f>
        <v>0</v>
      </c>
      <c r="BH137" s="192">
        <f>IF(N137="sníž. přenesená",J137,0)</f>
        <v>0</v>
      </c>
      <c r="BI137" s="192">
        <f>IF(N137="nulová",J137,0)</f>
        <v>0</v>
      </c>
      <c r="BJ137" s="19" t="s">
        <v>80</v>
      </c>
      <c r="BK137" s="192">
        <f>ROUND(I137*H137,2)</f>
        <v>0</v>
      </c>
      <c r="BL137" s="19" t="s">
        <v>178</v>
      </c>
      <c r="BM137" s="191" t="s">
        <v>1281</v>
      </c>
    </row>
    <row r="138" spans="1:65" s="2" customFormat="1" ht="11.25">
      <c r="A138" s="36"/>
      <c r="B138" s="37"/>
      <c r="C138" s="38"/>
      <c r="D138" s="193" t="s">
        <v>180</v>
      </c>
      <c r="E138" s="38"/>
      <c r="F138" s="194" t="s">
        <v>890</v>
      </c>
      <c r="G138" s="38"/>
      <c r="H138" s="38"/>
      <c r="I138" s="195"/>
      <c r="J138" s="38"/>
      <c r="K138" s="38"/>
      <c r="L138" s="41"/>
      <c r="M138" s="196"/>
      <c r="N138" s="197"/>
      <c r="O138" s="66"/>
      <c r="P138" s="66"/>
      <c r="Q138" s="66"/>
      <c r="R138" s="66"/>
      <c r="S138" s="66"/>
      <c r="T138" s="67"/>
      <c r="U138" s="36"/>
      <c r="V138" s="36"/>
      <c r="W138" s="36"/>
      <c r="X138" s="36"/>
      <c r="Y138" s="36"/>
      <c r="Z138" s="36"/>
      <c r="AA138" s="36"/>
      <c r="AB138" s="36"/>
      <c r="AC138" s="36"/>
      <c r="AD138" s="36"/>
      <c r="AE138" s="36"/>
      <c r="AT138" s="19" t="s">
        <v>180</v>
      </c>
      <c r="AU138" s="19" t="s">
        <v>82</v>
      </c>
    </row>
    <row r="139" spans="1:65" s="13" customFormat="1" ht="22.5">
      <c r="B139" s="200"/>
      <c r="C139" s="201"/>
      <c r="D139" s="193" t="s">
        <v>184</v>
      </c>
      <c r="E139" s="202" t="s">
        <v>19</v>
      </c>
      <c r="F139" s="203" t="s">
        <v>1279</v>
      </c>
      <c r="G139" s="201"/>
      <c r="H139" s="202" t="s">
        <v>19</v>
      </c>
      <c r="I139" s="204"/>
      <c r="J139" s="201"/>
      <c r="K139" s="201"/>
      <c r="L139" s="205"/>
      <c r="M139" s="206"/>
      <c r="N139" s="207"/>
      <c r="O139" s="207"/>
      <c r="P139" s="207"/>
      <c r="Q139" s="207"/>
      <c r="R139" s="207"/>
      <c r="S139" s="207"/>
      <c r="T139" s="208"/>
      <c r="AT139" s="209" t="s">
        <v>184</v>
      </c>
      <c r="AU139" s="209" t="s">
        <v>82</v>
      </c>
      <c r="AV139" s="13" t="s">
        <v>80</v>
      </c>
      <c r="AW139" s="13" t="s">
        <v>35</v>
      </c>
      <c r="AX139" s="13" t="s">
        <v>73</v>
      </c>
      <c r="AY139" s="209" t="s">
        <v>171</v>
      </c>
    </row>
    <row r="140" spans="1:65" s="14" customFormat="1" ht="11.25">
      <c r="B140" s="210"/>
      <c r="C140" s="211"/>
      <c r="D140" s="193" t="s">
        <v>184</v>
      </c>
      <c r="E140" s="212" t="s">
        <v>19</v>
      </c>
      <c r="F140" s="213" t="s">
        <v>1280</v>
      </c>
      <c r="G140" s="211"/>
      <c r="H140" s="214">
        <v>148</v>
      </c>
      <c r="I140" s="215"/>
      <c r="J140" s="211"/>
      <c r="K140" s="211"/>
      <c r="L140" s="216"/>
      <c r="M140" s="217"/>
      <c r="N140" s="218"/>
      <c r="O140" s="218"/>
      <c r="P140" s="218"/>
      <c r="Q140" s="218"/>
      <c r="R140" s="218"/>
      <c r="S140" s="218"/>
      <c r="T140" s="219"/>
      <c r="AT140" s="220" t="s">
        <v>184</v>
      </c>
      <c r="AU140" s="220" t="s">
        <v>82</v>
      </c>
      <c r="AV140" s="14" t="s">
        <v>82</v>
      </c>
      <c r="AW140" s="14" t="s">
        <v>35</v>
      </c>
      <c r="AX140" s="14" t="s">
        <v>73</v>
      </c>
      <c r="AY140" s="220" t="s">
        <v>171</v>
      </c>
    </row>
    <row r="141" spans="1:65" s="15" customFormat="1" ht="11.25">
      <c r="B141" s="221"/>
      <c r="C141" s="222"/>
      <c r="D141" s="193" t="s">
        <v>184</v>
      </c>
      <c r="E141" s="223" t="s">
        <v>19</v>
      </c>
      <c r="F141" s="224" t="s">
        <v>189</v>
      </c>
      <c r="G141" s="222"/>
      <c r="H141" s="225">
        <v>148</v>
      </c>
      <c r="I141" s="226"/>
      <c r="J141" s="222"/>
      <c r="K141" s="222"/>
      <c r="L141" s="227"/>
      <c r="M141" s="228"/>
      <c r="N141" s="229"/>
      <c r="O141" s="229"/>
      <c r="P141" s="229"/>
      <c r="Q141" s="229"/>
      <c r="R141" s="229"/>
      <c r="S141" s="229"/>
      <c r="T141" s="230"/>
      <c r="AT141" s="231" t="s">
        <v>184</v>
      </c>
      <c r="AU141" s="231" t="s">
        <v>82</v>
      </c>
      <c r="AV141" s="15" t="s">
        <v>178</v>
      </c>
      <c r="AW141" s="15" t="s">
        <v>35</v>
      </c>
      <c r="AX141" s="15" t="s">
        <v>80</v>
      </c>
      <c r="AY141" s="231" t="s">
        <v>171</v>
      </c>
    </row>
    <row r="142" spans="1:65" s="2" customFormat="1" ht="21.75" customHeight="1">
      <c r="A142" s="36"/>
      <c r="B142" s="37"/>
      <c r="C142" s="232" t="s">
        <v>268</v>
      </c>
      <c r="D142" s="232" t="s">
        <v>335</v>
      </c>
      <c r="E142" s="233" t="s">
        <v>893</v>
      </c>
      <c r="F142" s="234" t="s">
        <v>894</v>
      </c>
      <c r="G142" s="235" t="s">
        <v>493</v>
      </c>
      <c r="H142" s="236">
        <v>74</v>
      </c>
      <c r="I142" s="237"/>
      <c r="J142" s="238">
        <f>ROUND(I142*H142,2)</f>
        <v>0</v>
      </c>
      <c r="K142" s="234" t="s">
        <v>839</v>
      </c>
      <c r="L142" s="239"/>
      <c r="M142" s="240" t="s">
        <v>19</v>
      </c>
      <c r="N142" s="241" t="s">
        <v>44</v>
      </c>
      <c r="O142" s="66"/>
      <c r="P142" s="189">
        <f>O142*H142</f>
        <v>0</v>
      </c>
      <c r="Q142" s="189">
        <v>1.8000000000000001E-4</v>
      </c>
      <c r="R142" s="189">
        <f>Q142*H142</f>
        <v>1.332E-2</v>
      </c>
      <c r="S142" s="189">
        <v>0</v>
      </c>
      <c r="T142" s="190">
        <f>S142*H142</f>
        <v>0</v>
      </c>
      <c r="U142" s="36"/>
      <c r="V142" s="36"/>
      <c r="W142" s="36"/>
      <c r="X142" s="36"/>
      <c r="Y142" s="36"/>
      <c r="Z142" s="36"/>
      <c r="AA142" s="36"/>
      <c r="AB142" s="36"/>
      <c r="AC142" s="36"/>
      <c r="AD142" s="36"/>
      <c r="AE142" s="36"/>
      <c r="AR142" s="191" t="s">
        <v>242</v>
      </c>
      <c r="AT142" s="191" t="s">
        <v>335</v>
      </c>
      <c r="AU142" s="191" t="s">
        <v>82</v>
      </c>
      <c r="AY142" s="19" t="s">
        <v>171</v>
      </c>
      <c r="BE142" s="192">
        <f>IF(N142="základní",J142,0)</f>
        <v>0</v>
      </c>
      <c r="BF142" s="192">
        <f>IF(N142="snížená",J142,0)</f>
        <v>0</v>
      </c>
      <c r="BG142" s="192">
        <f>IF(N142="zákl. přenesená",J142,0)</f>
        <v>0</v>
      </c>
      <c r="BH142" s="192">
        <f>IF(N142="sníž. přenesená",J142,0)</f>
        <v>0</v>
      </c>
      <c r="BI142" s="192">
        <f>IF(N142="nulová",J142,0)</f>
        <v>0</v>
      </c>
      <c r="BJ142" s="19" t="s">
        <v>80</v>
      </c>
      <c r="BK142" s="192">
        <f>ROUND(I142*H142,2)</f>
        <v>0</v>
      </c>
      <c r="BL142" s="19" t="s">
        <v>178</v>
      </c>
      <c r="BM142" s="191" t="s">
        <v>1282</v>
      </c>
    </row>
    <row r="143" spans="1:65" s="2" customFormat="1" ht="11.25">
      <c r="A143" s="36"/>
      <c r="B143" s="37"/>
      <c r="C143" s="38"/>
      <c r="D143" s="193" t="s">
        <v>180</v>
      </c>
      <c r="E143" s="38"/>
      <c r="F143" s="194" t="s">
        <v>894</v>
      </c>
      <c r="G143" s="38"/>
      <c r="H143" s="38"/>
      <c r="I143" s="195"/>
      <c r="J143" s="38"/>
      <c r="K143" s="38"/>
      <c r="L143" s="41"/>
      <c r="M143" s="196"/>
      <c r="N143" s="197"/>
      <c r="O143" s="66"/>
      <c r="P143" s="66"/>
      <c r="Q143" s="66"/>
      <c r="R143" s="66"/>
      <c r="S143" s="66"/>
      <c r="T143" s="67"/>
      <c r="U143" s="36"/>
      <c r="V143" s="36"/>
      <c r="W143" s="36"/>
      <c r="X143" s="36"/>
      <c r="Y143" s="36"/>
      <c r="Z143" s="36"/>
      <c r="AA143" s="36"/>
      <c r="AB143" s="36"/>
      <c r="AC143" s="36"/>
      <c r="AD143" s="36"/>
      <c r="AE143" s="36"/>
      <c r="AT143" s="19" t="s">
        <v>180</v>
      </c>
      <c r="AU143" s="19" t="s">
        <v>82</v>
      </c>
    </row>
    <row r="144" spans="1:65" s="13" customFormat="1" ht="22.5">
      <c r="B144" s="200"/>
      <c r="C144" s="201"/>
      <c r="D144" s="193" t="s">
        <v>184</v>
      </c>
      <c r="E144" s="202" t="s">
        <v>19</v>
      </c>
      <c r="F144" s="203" t="s">
        <v>1283</v>
      </c>
      <c r="G144" s="201"/>
      <c r="H144" s="202" t="s">
        <v>19</v>
      </c>
      <c r="I144" s="204"/>
      <c r="J144" s="201"/>
      <c r="K144" s="201"/>
      <c r="L144" s="205"/>
      <c r="M144" s="206"/>
      <c r="N144" s="207"/>
      <c r="O144" s="207"/>
      <c r="P144" s="207"/>
      <c r="Q144" s="207"/>
      <c r="R144" s="207"/>
      <c r="S144" s="207"/>
      <c r="T144" s="208"/>
      <c r="AT144" s="209" t="s">
        <v>184</v>
      </c>
      <c r="AU144" s="209" t="s">
        <v>82</v>
      </c>
      <c r="AV144" s="13" t="s">
        <v>80</v>
      </c>
      <c r="AW144" s="13" t="s">
        <v>35</v>
      </c>
      <c r="AX144" s="13" t="s">
        <v>73</v>
      </c>
      <c r="AY144" s="209" t="s">
        <v>171</v>
      </c>
    </row>
    <row r="145" spans="1:65" s="14" customFormat="1" ht="11.25">
      <c r="B145" s="210"/>
      <c r="C145" s="211"/>
      <c r="D145" s="193" t="s">
        <v>184</v>
      </c>
      <c r="E145" s="212" t="s">
        <v>19</v>
      </c>
      <c r="F145" s="213" t="s">
        <v>776</v>
      </c>
      <c r="G145" s="211"/>
      <c r="H145" s="214">
        <v>74</v>
      </c>
      <c r="I145" s="215"/>
      <c r="J145" s="211"/>
      <c r="K145" s="211"/>
      <c r="L145" s="216"/>
      <c r="M145" s="217"/>
      <c r="N145" s="218"/>
      <c r="O145" s="218"/>
      <c r="P145" s="218"/>
      <c r="Q145" s="218"/>
      <c r="R145" s="218"/>
      <c r="S145" s="218"/>
      <c r="T145" s="219"/>
      <c r="AT145" s="220" t="s">
        <v>184</v>
      </c>
      <c r="AU145" s="220" t="s">
        <v>82</v>
      </c>
      <c r="AV145" s="14" t="s">
        <v>82</v>
      </c>
      <c r="AW145" s="14" t="s">
        <v>35</v>
      </c>
      <c r="AX145" s="14" t="s">
        <v>73</v>
      </c>
      <c r="AY145" s="220" t="s">
        <v>171</v>
      </c>
    </row>
    <row r="146" spans="1:65" s="15" customFormat="1" ht="11.25">
      <c r="B146" s="221"/>
      <c r="C146" s="222"/>
      <c r="D146" s="193" t="s">
        <v>184</v>
      </c>
      <c r="E146" s="223" t="s">
        <v>19</v>
      </c>
      <c r="F146" s="224" t="s">
        <v>189</v>
      </c>
      <c r="G146" s="222"/>
      <c r="H146" s="225">
        <v>74</v>
      </c>
      <c r="I146" s="226"/>
      <c r="J146" s="222"/>
      <c r="K146" s="222"/>
      <c r="L146" s="227"/>
      <c r="M146" s="228"/>
      <c r="N146" s="229"/>
      <c r="O146" s="229"/>
      <c r="P146" s="229"/>
      <c r="Q146" s="229"/>
      <c r="R146" s="229"/>
      <c r="S146" s="229"/>
      <c r="T146" s="230"/>
      <c r="AT146" s="231" t="s">
        <v>184</v>
      </c>
      <c r="AU146" s="231" t="s">
        <v>82</v>
      </c>
      <c r="AV146" s="15" t="s">
        <v>178</v>
      </c>
      <c r="AW146" s="15" t="s">
        <v>35</v>
      </c>
      <c r="AX146" s="15" t="s">
        <v>80</v>
      </c>
      <c r="AY146" s="231" t="s">
        <v>171</v>
      </c>
    </row>
    <row r="147" spans="1:65" s="2" customFormat="1" ht="16.5" customHeight="1">
      <c r="A147" s="36"/>
      <c r="B147" s="37"/>
      <c r="C147" s="232" t="s">
        <v>275</v>
      </c>
      <c r="D147" s="232" t="s">
        <v>335</v>
      </c>
      <c r="E147" s="233" t="s">
        <v>898</v>
      </c>
      <c r="F147" s="234" t="s">
        <v>899</v>
      </c>
      <c r="G147" s="235" t="s">
        <v>493</v>
      </c>
      <c r="H147" s="236">
        <v>148</v>
      </c>
      <c r="I147" s="237"/>
      <c r="J147" s="238">
        <f>ROUND(I147*H147,2)</f>
        <v>0</v>
      </c>
      <c r="K147" s="234" t="s">
        <v>839</v>
      </c>
      <c r="L147" s="239"/>
      <c r="M147" s="240" t="s">
        <v>19</v>
      </c>
      <c r="N147" s="241" t="s">
        <v>44</v>
      </c>
      <c r="O147" s="66"/>
      <c r="P147" s="189">
        <f>O147*H147</f>
        <v>0</v>
      </c>
      <c r="Q147" s="189">
        <v>5.0000000000000002E-5</v>
      </c>
      <c r="R147" s="189">
        <f>Q147*H147</f>
        <v>7.4000000000000003E-3</v>
      </c>
      <c r="S147" s="189">
        <v>0</v>
      </c>
      <c r="T147" s="190">
        <f>S147*H147</f>
        <v>0</v>
      </c>
      <c r="U147" s="36"/>
      <c r="V147" s="36"/>
      <c r="W147" s="36"/>
      <c r="X147" s="36"/>
      <c r="Y147" s="36"/>
      <c r="Z147" s="36"/>
      <c r="AA147" s="36"/>
      <c r="AB147" s="36"/>
      <c r="AC147" s="36"/>
      <c r="AD147" s="36"/>
      <c r="AE147" s="36"/>
      <c r="AR147" s="191" t="s">
        <v>242</v>
      </c>
      <c r="AT147" s="191" t="s">
        <v>335</v>
      </c>
      <c r="AU147" s="191" t="s">
        <v>82</v>
      </c>
      <c r="AY147" s="19" t="s">
        <v>171</v>
      </c>
      <c r="BE147" s="192">
        <f>IF(N147="základní",J147,0)</f>
        <v>0</v>
      </c>
      <c r="BF147" s="192">
        <f>IF(N147="snížená",J147,0)</f>
        <v>0</v>
      </c>
      <c r="BG147" s="192">
        <f>IF(N147="zákl. přenesená",J147,0)</f>
        <v>0</v>
      </c>
      <c r="BH147" s="192">
        <f>IF(N147="sníž. přenesená",J147,0)</f>
        <v>0</v>
      </c>
      <c r="BI147" s="192">
        <f>IF(N147="nulová",J147,0)</f>
        <v>0</v>
      </c>
      <c r="BJ147" s="19" t="s">
        <v>80</v>
      </c>
      <c r="BK147" s="192">
        <f>ROUND(I147*H147,2)</f>
        <v>0</v>
      </c>
      <c r="BL147" s="19" t="s">
        <v>178</v>
      </c>
      <c r="BM147" s="191" t="s">
        <v>1284</v>
      </c>
    </row>
    <row r="148" spans="1:65" s="2" customFormat="1" ht="11.25">
      <c r="A148" s="36"/>
      <c r="B148" s="37"/>
      <c r="C148" s="38"/>
      <c r="D148" s="193" t="s">
        <v>180</v>
      </c>
      <c r="E148" s="38"/>
      <c r="F148" s="194" t="s">
        <v>899</v>
      </c>
      <c r="G148" s="38"/>
      <c r="H148" s="38"/>
      <c r="I148" s="195"/>
      <c r="J148" s="38"/>
      <c r="K148" s="38"/>
      <c r="L148" s="41"/>
      <c r="M148" s="196"/>
      <c r="N148" s="197"/>
      <c r="O148" s="66"/>
      <c r="P148" s="66"/>
      <c r="Q148" s="66"/>
      <c r="R148" s="66"/>
      <c r="S148" s="66"/>
      <c r="T148" s="67"/>
      <c r="U148" s="36"/>
      <c r="V148" s="36"/>
      <c r="W148" s="36"/>
      <c r="X148" s="36"/>
      <c r="Y148" s="36"/>
      <c r="Z148" s="36"/>
      <c r="AA148" s="36"/>
      <c r="AB148" s="36"/>
      <c r="AC148" s="36"/>
      <c r="AD148" s="36"/>
      <c r="AE148" s="36"/>
      <c r="AT148" s="19" t="s">
        <v>180</v>
      </c>
      <c r="AU148" s="19" t="s">
        <v>82</v>
      </c>
    </row>
    <row r="149" spans="1:65" s="13" customFormat="1" ht="22.5">
      <c r="B149" s="200"/>
      <c r="C149" s="201"/>
      <c r="D149" s="193" t="s">
        <v>184</v>
      </c>
      <c r="E149" s="202" t="s">
        <v>19</v>
      </c>
      <c r="F149" s="203" t="s">
        <v>1279</v>
      </c>
      <c r="G149" s="201"/>
      <c r="H149" s="202" t="s">
        <v>19</v>
      </c>
      <c r="I149" s="204"/>
      <c r="J149" s="201"/>
      <c r="K149" s="201"/>
      <c r="L149" s="205"/>
      <c r="M149" s="206"/>
      <c r="N149" s="207"/>
      <c r="O149" s="207"/>
      <c r="P149" s="207"/>
      <c r="Q149" s="207"/>
      <c r="R149" s="207"/>
      <c r="S149" s="207"/>
      <c r="T149" s="208"/>
      <c r="AT149" s="209" t="s">
        <v>184</v>
      </c>
      <c r="AU149" s="209" t="s">
        <v>82</v>
      </c>
      <c r="AV149" s="13" t="s">
        <v>80</v>
      </c>
      <c r="AW149" s="13" t="s">
        <v>35</v>
      </c>
      <c r="AX149" s="13" t="s">
        <v>73</v>
      </c>
      <c r="AY149" s="209" t="s">
        <v>171</v>
      </c>
    </row>
    <row r="150" spans="1:65" s="14" customFormat="1" ht="11.25">
      <c r="B150" s="210"/>
      <c r="C150" s="211"/>
      <c r="D150" s="193" t="s">
        <v>184</v>
      </c>
      <c r="E150" s="212" t="s">
        <v>19</v>
      </c>
      <c r="F150" s="213" t="s">
        <v>1280</v>
      </c>
      <c r="G150" s="211"/>
      <c r="H150" s="214">
        <v>148</v>
      </c>
      <c r="I150" s="215"/>
      <c r="J150" s="211"/>
      <c r="K150" s="211"/>
      <c r="L150" s="216"/>
      <c r="M150" s="217"/>
      <c r="N150" s="218"/>
      <c r="O150" s="218"/>
      <c r="P150" s="218"/>
      <c r="Q150" s="218"/>
      <c r="R150" s="218"/>
      <c r="S150" s="218"/>
      <c r="T150" s="219"/>
      <c r="AT150" s="220" t="s">
        <v>184</v>
      </c>
      <c r="AU150" s="220" t="s">
        <v>82</v>
      </c>
      <c r="AV150" s="14" t="s">
        <v>82</v>
      </c>
      <c r="AW150" s="14" t="s">
        <v>35</v>
      </c>
      <c r="AX150" s="14" t="s">
        <v>73</v>
      </c>
      <c r="AY150" s="220" t="s">
        <v>171</v>
      </c>
    </row>
    <row r="151" spans="1:65" s="15" customFormat="1" ht="11.25">
      <c r="B151" s="221"/>
      <c r="C151" s="222"/>
      <c r="D151" s="193" t="s">
        <v>184</v>
      </c>
      <c r="E151" s="223" t="s">
        <v>19</v>
      </c>
      <c r="F151" s="224" t="s">
        <v>189</v>
      </c>
      <c r="G151" s="222"/>
      <c r="H151" s="225">
        <v>148</v>
      </c>
      <c r="I151" s="226"/>
      <c r="J151" s="222"/>
      <c r="K151" s="222"/>
      <c r="L151" s="227"/>
      <c r="M151" s="228"/>
      <c r="N151" s="229"/>
      <c r="O151" s="229"/>
      <c r="P151" s="229"/>
      <c r="Q151" s="229"/>
      <c r="R151" s="229"/>
      <c r="S151" s="229"/>
      <c r="T151" s="230"/>
      <c r="AT151" s="231" t="s">
        <v>184</v>
      </c>
      <c r="AU151" s="231" t="s">
        <v>82</v>
      </c>
      <c r="AV151" s="15" t="s">
        <v>178</v>
      </c>
      <c r="AW151" s="15" t="s">
        <v>35</v>
      </c>
      <c r="AX151" s="15" t="s">
        <v>80</v>
      </c>
      <c r="AY151" s="231" t="s">
        <v>171</v>
      </c>
    </row>
    <row r="152" spans="1:65" s="2" customFormat="1" ht="16.5" customHeight="1">
      <c r="A152" s="36"/>
      <c r="B152" s="37"/>
      <c r="C152" s="232" t="s">
        <v>281</v>
      </c>
      <c r="D152" s="232" t="s">
        <v>335</v>
      </c>
      <c r="E152" s="233" t="s">
        <v>905</v>
      </c>
      <c r="F152" s="234" t="s">
        <v>906</v>
      </c>
      <c r="G152" s="235" t="s">
        <v>493</v>
      </c>
      <c r="H152" s="236">
        <v>148</v>
      </c>
      <c r="I152" s="237"/>
      <c r="J152" s="238">
        <f>ROUND(I152*H152,2)</f>
        <v>0</v>
      </c>
      <c r="K152" s="234" t="s">
        <v>839</v>
      </c>
      <c r="L152" s="239"/>
      <c r="M152" s="240" t="s">
        <v>19</v>
      </c>
      <c r="N152" s="241" t="s">
        <v>44</v>
      </c>
      <c r="O152" s="66"/>
      <c r="P152" s="189">
        <f>O152*H152</f>
        <v>0</v>
      </c>
      <c r="Q152" s="189">
        <v>9.0000000000000006E-5</v>
      </c>
      <c r="R152" s="189">
        <f>Q152*H152</f>
        <v>1.332E-2</v>
      </c>
      <c r="S152" s="189">
        <v>0</v>
      </c>
      <c r="T152" s="190">
        <f>S152*H152</f>
        <v>0</v>
      </c>
      <c r="U152" s="36"/>
      <c r="V152" s="36"/>
      <c r="W152" s="36"/>
      <c r="X152" s="36"/>
      <c r="Y152" s="36"/>
      <c r="Z152" s="36"/>
      <c r="AA152" s="36"/>
      <c r="AB152" s="36"/>
      <c r="AC152" s="36"/>
      <c r="AD152" s="36"/>
      <c r="AE152" s="36"/>
      <c r="AR152" s="191" t="s">
        <v>242</v>
      </c>
      <c r="AT152" s="191" t="s">
        <v>335</v>
      </c>
      <c r="AU152" s="191" t="s">
        <v>82</v>
      </c>
      <c r="AY152" s="19" t="s">
        <v>171</v>
      </c>
      <c r="BE152" s="192">
        <f>IF(N152="základní",J152,0)</f>
        <v>0</v>
      </c>
      <c r="BF152" s="192">
        <f>IF(N152="snížená",J152,0)</f>
        <v>0</v>
      </c>
      <c r="BG152" s="192">
        <f>IF(N152="zákl. přenesená",J152,0)</f>
        <v>0</v>
      </c>
      <c r="BH152" s="192">
        <f>IF(N152="sníž. přenesená",J152,0)</f>
        <v>0</v>
      </c>
      <c r="BI152" s="192">
        <f>IF(N152="nulová",J152,0)</f>
        <v>0</v>
      </c>
      <c r="BJ152" s="19" t="s">
        <v>80</v>
      </c>
      <c r="BK152" s="192">
        <f>ROUND(I152*H152,2)</f>
        <v>0</v>
      </c>
      <c r="BL152" s="19" t="s">
        <v>178</v>
      </c>
      <c r="BM152" s="191" t="s">
        <v>1285</v>
      </c>
    </row>
    <row r="153" spans="1:65" s="2" customFormat="1" ht="11.25">
      <c r="A153" s="36"/>
      <c r="B153" s="37"/>
      <c r="C153" s="38"/>
      <c r="D153" s="193" t="s">
        <v>180</v>
      </c>
      <c r="E153" s="38"/>
      <c r="F153" s="194" t="s">
        <v>906</v>
      </c>
      <c r="G153" s="38"/>
      <c r="H153" s="38"/>
      <c r="I153" s="195"/>
      <c r="J153" s="38"/>
      <c r="K153" s="38"/>
      <c r="L153" s="41"/>
      <c r="M153" s="196"/>
      <c r="N153" s="197"/>
      <c r="O153" s="66"/>
      <c r="P153" s="66"/>
      <c r="Q153" s="66"/>
      <c r="R153" s="66"/>
      <c r="S153" s="66"/>
      <c r="T153" s="67"/>
      <c r="U153" s="36"/>
      <c r="V153" s="36"/>
      <c r="W153" s="36"/>
      <c r="X153" s="36"/>
      <c r="Y153" s="36"/>
      <c r="Z153" s="36"/>
      <c r="AA153" s="36"/>
      <c r="AB153" s="36"/>
      <c r="AC153" s="36"/>
      <c r="AD153" s="36"/>
      <c r="AE153" s="36"/>
      <c r="AT153" s="19" t="s">
        <v>180</v>
      </c>
      <c r="AU153" s="19" t="s">
        <v>82</v>
      </c>
    </row>
    <row r="154" spans="1:65" s="13" customFormat="1" ht="22.5">
      <c r="B154" s="200"/>
      <c r="C154" s="201"/>
      <c r="D154" s="193" t="s">
        <v>184</v>
      </c>
      <c r="E154" s="202" t="s">
        <v>19</v>
      </c>
      <c r="F154" s="203" t="s">
        <v>1279</v>
      </c>
      <c r="G154" s="201"/>
      <c r="H154" s="202" t="s">
        <v>19</v>
      </c>
      <c r="I154" s="204"/>
      <c r="J154" s="201"/>
      <c r="K154" s="201"/>
      <c r="L154" s="205"/>
      <c r="M154" s="206"/>
      <c r="N154" s="207"/>
      <c r="O154" s="207"/>
      <c r="P154" s="207"/>
      <c r="Q154" s="207"/>
      <c r="R154" s="207"/>
      <c r="S154" s="207"/>
      <c r="T154" s="208"/>
      <c r="AT154" s="209" t="s">
        <v>184</v>
      </c>
      <c r="AU154" s="209" t="s">
        <v>82</v>
      </c>
      <c r="AV154" s="13" t="s">
        <v>80</v>
      </c>
      <c r="AW154" s="13" t="s">
        <v>35</v>
      </c>
      <c r="AX154" s="13" t="s">
        <v>73</v>
      </c>
      <c r="AY154" s="209" t="s">
        <v>171</v>
      </c>
    </row>
    <row r="155" spans="1:65" s="14" customFormat="1" ht="11.25">
      <c r="B155" s="210"/>
      <c r="C155" s="211"/>
      <c r="D155" s="193" t="s">
        <v>184</v>
      </c>
      <c r="E155" s="212" t="s">
        <v>19</v>
      </c>
      <c r="F155" s="213" t="s">
        <v>1280</v>
      </c>
      <c r="G155" s="211"/>
      <c r="H155" s="214">
        <v>148</v>
      </c>
      <c r="I155" s="215"/>
      <c r="J155" s="211"/>
      <c r="K155" s="211"/>
      <c r="L155" s="216"/>
      <c r="M155" s="217"/>
      <c r="N155" s="218"/>
      <c r="O155" s="218"/>
      <c r="P155" s="218"/>
      <c r="Q155" s="218"/>
      <c r="R155" s="218"/>
      <c r="S155" s="218"/>
      <c r="T155" s="219"/>
      <c r="AT155" s="220" t="s">
        <v>184</v>
      </c>
      <c r="AU155" s="220" t="s">
        <v>82</v>
      </c>
      <c r="AV155" s="14" t="s">
        <v>82</v>
      </c>
      <c r="AW155" s="14" t="s">
        <v>35</v>
      </c>
      <c r="AX155" s="14" t="s">
        <v>73</v>
      </c>
      <c r="AY155" s="220" t="s">
        <v>171</v>
      </c>
    </row>
    <row r="156" spans="1:65" s="15" customFormat="1" ht="11.25">
      <c r="B156" s="221"/>
      <c r="C156" s="222"/>
      <c r="D156" s="193" t="s">
        <v>184</v>
      </c>
      <c r="E156" s="223" t="s">
        <v>19</v>
      </c>
      <c r="F156" s="224" t="s">
        <v>189</v>
      </c>
      <c r="G156" s="222"/>
      <c r="H156" s="225">
        <v>148</v>
      </c>
      <c r="I156" s="226"/>
      <c r="J156" s="222"/>
      <c r="K156" s="222"/>
      <c r="L156" s="227"/>
      <c r="M156" s="228"/>
      <c r="N156" s="229"/>
      <c r="O156" s="229"/>
      <c r="P156" s="229"/>
      <c r="Q156" s="229"/>
      <c r="R156" s="229"/>
      <c r="S156" s="229"/>
      <c r="T156" s="230"/>
      <c r="AT156" s="231" t="s">
        <v>184</v>
      </c>
      <c r="AU156" s="231" t="s">
        <v>82</v>
      </c>
      <c r="AV156" s="15" t="s">
        <v>178</v>
      </c>
      <c r="AW156" s="15" t="s">
        <v>35</v>
      </c>
      <c r="AX156" s="15" t="s">
        <v>80</v>
      </c>
      <c r="AY156" s="231" t="s">
        <v>171</v>
      </c>
    </row>
    <row r="157" spans="1:65" s="2" customFormat="1" ht="24.2" customHeight="1">
      <c r="A157" s="36"/>
      <c r="B157" s="37"/>
      <c r="C157" s="180" t="s">
        <v>287</v>
      </c>
      <c r="D157" s="180" t="s">
        <v>173</v>
      </c>
      <c r="E157" s="181" t="s">
        <v>909</v>
      </c>
      <c r="F157" s="182" t="s">
        <v>910</v>
      </c>
      <c r="G157" s="183" t="s">
        <v>874</v>
      </c>
      <c r="H157" s="184">
        <v>8.0000000000000002E-3</v>
      </c>
      <c r="I157" s="185"/>
      <c r="J157" s="186">
        <f>ROUND(I157*H157,2)</f>
        <v>0</v>
      </c>
      <c r="K157" s="182" t="s">
        <v>839</v>
      </c>
      <c r="L157" s="41"/>
      <c r="M157" s="187" t="s">
        <v>19</v>
      </c>
      <c r="N157" s="188" t="s">
        <v>44</v>
      </c>
      <c r="O157" s="66"/>
      <c r="P157" s="189">
        <f>O157*H157</f>
        <v>0</v>
      </c>
      <c r="Q157" s="189">
        <v>0</v>
      </c>
      <c r="R157" s="189">
        <f>Q157*H157</f>
        <v>0</v>
      </c>
      <c r="S157" s="189">
        <v>0</v>
      </c>
      <c r="T157" s="190">
        <f>S157*H157</f>
        <v>0</v>
      </c>
      <c r="U157" s="36"/>
      <c r="V157" s="36"/>
      <c r="W157" s="36"/>
      <c r="X157" s="36"/>
      <c r="Y157" s="36"/>
      <c r="Z157" s="36"/>
      <c r="AA157" s="36"/>
      <c r="AB157" s="36"/>
      <c r="AC157" s="36"/>
      <c r="AD157" s="36"/>
      <c r="AE157" s="36"/>
      <c r="AR157" s="191" t="s">
        <v>178</v>
      </c>
      <c r="AT157" s="191" t="s">
        <v>173</v>
      </c>
      <c r="AU157" s="191" t="s">
        <v>82</v>
      </c>
      <c r="AY157" s="19" t="s">
        <v>171</v>
      </c>
      <c r="BE157" s="192">
        <f>IF(N157="základní",J157,0)</f>
        <v>0</v>
      </c>
      <c r="BF157" s="192">
        <f>IF(N157="snížená",J157,0)</f>
        <v>0</v>
      </c>
      <c r="BG157" s="192">
        <f>IF(N157="zákl. přenesená",J157,0)</f>
        <v>0</v>
      </c>
      <c r="BH157" s="192">
        <f>IF(N157="sníž. přenesená",J157,0)</f>
        <v>0</v>
      </c>
      <c r="BI157" s="192">
        <f>IF(N157="nulová",J157,0)</f>
        <v>0</v>
      </c>
      <c r="BJ157" s="19" t="s">
        <v>80</v>
      </c>
      <c r="BK157" s="192">
        <f>ROUND(I157*H157,2)</f>
        <v>0</v>
      </c>
      <c r="BL157" s="19" t="s">
        <v>178</v>
      </c>
      <c r="BM157" s="191" t="s">
        <v>1286</v>
      </c>
    </row>
    <row r="158" spans="1:65" s="2" customFormat="1" ht="58.5">
      <c r="A158" s="36"/>
      <c r="B158" s="37"/>
      <c r="C158" s="38"/>
      <c r="D158" s="193" t="s">
        <v>180</v>
      </c>
      <c r="E158" s="38"/>
      <c r="F158" s="194" t="s">
        <v>912</v>
      </c>
      <c r="G158" s="38"/>
      <c r="H158" s="38"/>
      <c r="I158" s="195"/>
      <c r="J158" s="38"/>
      <c r="K158" s="38"/>
      <c r="L158" s="41"/>
      <c r="M158" s="196"/>
      <c r="N158" s="197"/>
      <c r="O158" s="66"/>
      <c r="P158" s="66"/>
      <c r="Q158" s="66"/>
      <c r="R158" s="66"/>
      <c r="S158" s="66"/>
      <c r="T158" s="67"/>
      <c r="U158" s="36"/>
      <c r="V158" s="36"/>
      <c r="W158" s="36"/>
      <c r="X158" s="36"/>
      <c r="Y158" s="36"/>
      <c r="Z158" s="36"/>
      <c r="AA158" s="36"/>
      <c r="AB158" s="36"/>
      <c r="AC158" s="36"/>
      <c r="AD158" s="36"/>
      <c r="AE158" s="36"/>
      <c r="AT158" s="19" t="s">
        <v>180</v>
      </c>
      <c r="AU158" s="19" t="s">
        <v>82</v>
      </c>
    </row>
    <row r="159" spans="1:65" s="13" customFormat="1" ht="11.25">
      <c r="B159" s="200"/>
      <c r="C159" s="201"/>
      <c r="D159" s="193" t="s">
        <v>184</v>
      </c>
      <c r="E159" s="202" t="s">
        <v>19</v>
      </c>
      <c r="F159" s="203" t="s">
        <v>913</v>
      </c>
      <c r="G159" s="201"/>
      <c r="H159" s="202" t="s">
        <v>19</v>
      </c>
      <c r="I159" s="204"/>
      <c r="J159" s="201"/>
      <c r="K159" s="201"/>
      <c r="L159" s="205"/>
      <c r="M159" s="206"/>
      <c r="N159" s="207"/>
      <c r="O159" s="207"/>
      <c r="P159" s="207"/>
      <c r="Q159" s="207"/>
      <c r="R159" s="207"/>
      <c r="S159" s="207"/>
      <c r="T159" s="208"/>
      <c r="AT159" s="209" t="s">
        <v>184</v>
      </c>
      <c r="AU159" s="209" t="s">
        <v>82</v>
      </c>
      <c r="AV159" s="13" t="s">
        <v>80</v>
      </c>
      <c r="AW159" s="13" t="s">
        <v>35</v>
      </c>
      <c r="AX159" s="13" t="s">
        <v>73</v>
      </c>
      <c r="AY159" s="209" t="s">
        <v>171</v>
      </c>
    </row>
    <row r="160" spans="1:65" s="14" customFormat="1" ht="11.25">
      <c r="B160" s="210"/>
      <c r="C160" s="211"/>
      <c r="D160" s="193" t="s">
        <v>184</v>
      </c>
      <c r="E160" s="212" t="s">
        <v>19</v>
      </c>
      <c r="F160" s="213" t="s">
        <v>1277</v>
      </c>
      <c r="G160" s="211"/>
      <c r="H160" s="214">
        <v>8.0000000000000002E-3</v>
      </c>
      <c r="I160" s="215"/>
      <c r="J160" s="211"/>
      <c r="K160" s="211"/>
      <c r="L160" s="216"/>
      <c r="M160" s="217"/>
      <c r="N160" s="218"/>
      <c r="O160" s="218"/>
      <c r="P160" s="218"/>
      <c r="Q160" s="218"/>
      <c r="R160" s="218"/>
      <c r="S160" s="218"/>
      <c r="T160" s="219"/>
      <c r="AT160" s="220" t="s">
        <v>184</v>
      </c>
      <c r="AU160" s="220" t="s">
        <v>82</v>
      </c>
      <c r="AV160" s="14" t="s">
        <v>82</v>
      </c>
      <c r="AW160" s="14" t="s">
        <v>35</v>
      </c>
      <c r="AX160" s="14" t="s">
        <v>73</v>
      </c>
      <c r="AY160" s="220" t="s">
        <v>171</v>
      </c>
    </row>
    <row r="161" spans="1:65" s="15" customFormat="1" ht="11.25">
      <c r="B161" s="221"/>
      <c r="C161" s="222"/>
      <c r="D161" s="193" t="s">
        <v>184</v>
      </c>
      <c r="E161" s="223" t="s">
        <v>19</v>
      </c>
      <c r="F161" s="224" t="s">
        <v>189</v>
      </c>
      <c r="G161" s="222"/>
      <c r="H161" s="225">
        <v>8.0000000000000002E-3</v>
      </c>
      <c r="I161" s="226"/>
      <c r="J161" s="222"/>
      <c r="K161" s="222"/>
      <c r="L161" s="227"/>
      <c r="M161" s="228"/>
      <c r="N161" s="229"/>
      <c r="O161" s="229"/>
      <c r="P161" s="229"/>
      <c r="Q161" s="229"/>
      <c r="R161" s="229"/>
      <c r="S161" s="229"/>
      <c r="T161" s="230"/>
      <c r="AT161" s="231" t="s">
        <v>184</v>
      </c>
      <c r="AU161" s="231" t="s">
        <v>82</v>
      </c>
      <c r="AV161" s="15" t="s">
        <v>178</v>
      </c>
      <c r="AW161" s="15" t="s">
        <v>35</v>
      </c>
      <c r="AX161" s="15" t="s">
        <v>80</v>
      </c>
      <c r="AY161" s="231" t="s">
        <v>171</v>
      </c>
    </row>
    <row r="162" spans="1:65" s="2" customFormat="1" ht="24.2" customHeight="1">
      <c r="A162" s="36"/>
      <c r="B162" s="37"/>
      <c r="C162" s="180" t="s">
        <v>8</v>
      </c>
      <c r="D162" s="180" t="s">
        <v>173</v>
      </c>
      <c r="E162" s="181" t="s">
        <v>1287</v>
      </c>
      <c r="F162" s="182" t="s">
        <v>1288</v>
      </c>
      <c r="G162" s="183" t="s">
        <v>606</v>
      </c>
      <c r="H162" s="184">
        <v>50</v>
      </c>
      <c r="I162" s="185"/>
      <c r="J162" s="186">
        <f>ROUND(I162*H162,2)</f>
        <v>0</v>
      </c>
      <c r="K162" s="182" t="s">
        <v>839</v>
      </c>
      <c r="L162" s="41"/>
      <c r="M162" s="187" t="s">
        <v>19</v>
      </c>
      <c r="N162" s="188" t="s">
        <v>44</v>
      </c>
      <c r="O162" s="66"/>
      <c r="P162" s="189">
        <f>O162*H162</f>
        <v>0</v>
      </c>
      <c r="Q162" s="189">
        <v>0</v>
      </c>
      <c r="R162" s="189">
        <f>Q162*H162</f>
        <v>0</v>
      </c>
      <c r="S162" s="189">
        <v>0</v>
      </c>
      <c r="T162" s="190">
        <f>S162*H162</f>
        <v>0</v>
      </c>
      <c r="U162" s="36"/>
      <c r="V162" s="36"/>
      <c r="W162" s="36"/>
      <c r="X162" s="36"/>
      <c r="Y162" s="36"/>
      <c r="Z162" s="36"/>
      <c r="AA162" s="36"/>
      <c r="AB162" s="36"/>
      <c r="AC162" s="36"/>
      <c r="AD162" s="36"/>
      <c r="AE162" s="36"/>
      <c r="AR162" s="191" t="s">
        <v>178</v>
      </c>
      <c r="AT162" s="191" t="s">
        <v>173</v>
      </c>
      <c r="AU162" s="191" t="s">
        <v>82</v>
      </c>
      <c r="AY162" s="19" t="s">
        <v>171</v>
      </c>
      <c r="BE162" s="192">
        <f>IF(N162="základní",J162,0)</f>
        <v>0</v>
      </c>
      <c r="BF162" s="192">
        <f>IF(N162="snížená",J162,0)</f>
        <v>0</v>
      </c>
      <c r="BG162" s="192">
        <f>IF(N162="zákl. přenesená",J162,0)</f>
        <v>0</v>
      </c>
      <c r="BH162" s="192">
        <f>IF(N162="sníž. přenesená",J162,0)</f>
        <v>0</v>
      </c>
      <c r="BI162" s="192">
        <f>IF(N162="nulová",J162,0)</f>
        <v>0</v>
      </c>
      <c r="BJ162" s="19" t="s">
        <v>80</v>
      </c>
      <c r="BK162" s="192">
        <f>ROUND(I162*H162,2)</f>
        <v>0</v>
      </c>
      <c r="BL162" s="19" t="s">
        <v>178</v>
      </c>
      <c r="BM162" s="191" t="s">
        <v>1289</v>
      </c>
    </row>
    <row r="163" spans="1:65" s="2" customFormat="1" ht="68.25">
      <c r="A163" s="36"/>
      <c r="B163" s="37"/>
      <c r="C163" s="38"/>
      <c r="D163" s="193" t="s">
        <v>180</v>
      </c>
      <c r="E163" s="38"/>
      <c r="F163" s="194" t="s">
        <v>1290</v>
      </c>
      <c r="G163" s="38"/>
      <c r="H163" s="38"/>
      <c r="I163" s="195"/>
      <c r="J163" s="38"/>
      <c r="K163" s="38"/>
      <c r="L163" s="41"/>
      <c r="M163" s="196"/>
      <c r="N163" s="197"/>
      <c r="O163" s="66"/>
      <c r="P163" s="66"/>
      <c r="Q163" s="66"/>
      <c r="R163" s="66"/>
      <c r="S163" s="66"/>
      <c r="T163" s="67"/>
      <c r="U163" s="36"/>
      <c r="V163" s="36"/>
      <c r="W163" s="36"/>
      <c r="X163" s="36"/>
      <c r="Y163" s="36"/>
      <c r="Z163" s="36"/>
      <c r="AA163" s="36"/>
      <c r="AB163" s="36"/>
      <c r="AC163" s="36"/>
      <c r="AD163" s="36"/>
      <c r="AE163" s="36"/>
      <c r="AT163" s="19" t="s">
        <v>180</v>
      </c>
      <c r="AU163" s="19" t="s">
        <v>82</v>
      </c>
    </row>
    <row r="164" spans="1:65" s="14" customFormat="1" ht="11.25">
      <c r="B164" s="210"/>
      <c r="C164" s="211"/>
      <c r="D164" s="193" t="s">
        <v>184</v>
      </c>
      <c r="E164" s="212" t="s">
        <v>19</v>
      </c>
      <c r="F164" s="213" t="s">
        <v>1291</v>
      </c>
      <c r="G164" s="211"/>
      <c r="H164" s="214">
        <v>50</v>
      </c>
      <c r="I164" s="215"/>
      <c r="J164" s="211"/>
      <c r="K164" s="211"/>
      <c r="L164" s="216"/>
      <c r="M164" s="217"/>
      <c r="N164" s="218"/>
      <c r="O164" s="218"/>
      <c r="P164" s="218"/>
      <c r="Q164" s="218"/>
      <c r="R164" s="218"/>
      <c r="S164" s="218"/>
      <c r="T164" s="219"/>
      <c r="AT164" s="220" t="s">
        <v>184</v>
      </c>
      <c r="AU164" s="220" t="s">
        <v>82</v>
      </c>
      <c r="AV164" s="14" t="s">
        <v>82</v>
      </c>
      <c r="AW164" s="14" t="s">
        <v>35</v>
      </c>
      <c r="AX164" s="14" t="s">
        <v>73</v>
      </c>
      <c r="AY164" s="220" t="s">
        <v>171</v>
      </c>
    </row>
    <row r="165" spans="1:65" s="15" customFormat="1" ht="11.25">
      <c r="B165" s="221"/>
      <c r="C165" s="222"/>
      <c r="D165" s="193" t="s">
        <v>184</v>
      </c>
      <c r="E165" s="223" t="s">
        <v>19</v>
      </c>
      <c r="F165" s="224" t="s">
        <v>189</v>
      </c>
      <c r="G165" s="222"/>
      <c r="H165" s="225">
        <v>50</v>
      </c>
      <c r="I165" s="226"/>
      <c r="J165" s="222"/>
      <c r="K165" s="222"/>
      <c r="L165" s="227"/>
      <c r="M165" s="228"/>
      <c r="N165" s="229"/>
      <c r="O165" s="229"/>
      <c r="P165" s="229"/>
      <c r="Q165" s="229"/>
      <c r="R165" s="229"/>
      <c r="S165" s="229"/>
      <c r="T165" s="230"/>
      <c r="AT165" s="231" t="s">
        <v>184</v>
      </c>
      <c r="AU165" s="231" t="s">
        <v>82</v>
      </c>
      <c r="AV165" s="15" t="s">
        <v>178</v>
      </c>
      <c r="AW165" s="15" t="s">
        <v>35</v>
      </c>
      <c r="AX165" s="15" t="s">
        <v>80</v>
      </c>
      <c r="AY165" s="231" t="s">
        <v>171</v>
      </c>
    </row>
    <row r="166" spans="1:65" s="2" customFormat="1" ht="24.2" customHeight="1">
      <c r="A166" s="36"/>
      <c r="B166" s="37"/>
      <c r="C166" s="180" t="s">
        <v>301</v>
      </c>
      <c r="D166" s="180" t="s">
        <v>173</v>
      </c>
      <c r="E166" s="181" t="s">
        <v>1292</v>
      </c>
      <c r="F166" s="182" t="s">
        <v>1293</v>
      </c>
      <c r="G166" s="183" t="s">
        <v>1294</v>
      </c>
      <c r="H166" s="184">
        <v>4</v>
      </c>
      <c r="I166" s="185"/>
      <c r="J166" s="186">
        <f>ROUND(I166*H166,2)</f>
        <v>0</v>
      </c>
      <c r="K166" s="182" t="s">
        <v>839</v>
      </c>
      <c r="L166" s="41"/>
      <c r="M166" s="187" t="s">
        <v>19</v>
      </c>
      <c r="N166" s="188" t="s">
        <v>44</v>
      </c>
      <c r="O166" s="66"/>
      <c r="P166" s="189">
        <f>O166*H166</f>
        <v>0</v>
      </c>
      <c r="Q166" s="189">
        <v>0</v>
      </c>
      <c r="R166" s="189">
        <f>Q166*H166</f>
        <v>0</v>
      </c>
      <c r="S166" s="189">
        <v>0</v>
      </c>
      <c r="T166" s="190">
        <f>S166*H166</f>
        <v>0</v>
      </c>
      <c r="U166" s="36"/>
      <c r="V166" s="36"/>
      <c r="W166" s="36"/>
      <c r="X166" s="36"/>
      <c r="Y166" s="36"/>
      <c r="Z166" s="36"/>
      <c r="AA166" s="36"/>
      <c r="AB166" s="36"/>
      <c r="AC166" s="36"/>
      <c r="AD166" s="36"/>
      <c r="AE166" s="36"/>
      <c r="AR166" s="191" t="s">
        <v>178</v>
      </c>
      <c r="AT166" s="191" t="s">
        <v>173</v>
      </c>
      <c r="AU166" s="191" t="s">
        <v>82</v>
      </c>
      <c r="AY166" s="19" t="s">
        <v>171</v>
      </c>
      <c r="BE166" s="192">
        <f>IF(N166="základní",J166,0)</f>
        <v>0</v>
      </c>
      <c r="BF166" s="192">
        <f>IF(N166="snížená",J166,0)</f>
        <v>0</v>
      </c>
      <c r="BG166" s="192">
        <f>IF(N166="zákl. přenesená",J166,0)</f>
        <v>0</v>
      </c>
      <c r="BH166" s="192">
        <f>IF(N166="sníž. přenesená",J166,0)</f>
        <v>0</v>
      </c>
      <c r="BI166" s="192">
        <f>IF(N166="nulová",J166,0)</f>
        <v>0</v>
      </c>
      <c r="BJ166" s="19" t="s">
        <v>80</v>
      </c>
      <c r="BK166" s="192">
        <f>ROUND(I166*H166,2)</f>
        <v>0</v>
      </c>
      <c r="BL166" s="19" t="s">
        <v>178</v>
      </c>
      <c r="BM166" s="191" t="s">
        <v>1295</v>
      </c>
    </row>
    <row r="167" spans="1:65" s="2" customFormat="1" ht="58.5">
      <c r="A167" s="36"/>
      <c r="B167" s="37"/>
      <c r="C167" s="38"/>
      <c r="D167" s="193" t="s">
        <v>180</v>
      </c>
      <c r="E167" s="38"/>
      <c r="F167" s="194" t="s">
        <v>1296</v>
      </c>
      <c r="G167" s="38"/>
      <c r="H167" s="38"/>
      <c r="I167" s="195"/>
      <c r="J167" s="38"/>
      <c r="K167" s="38"/>
      <c r="L167" s="41"/>
      <c r="M167" s="196"/>
      <c r="N167" s="197"/>
      <c r="O167" s="66"/>
      <c r="P167" s="66"/>
      <c r="Q167" s="66"/>
      <c r="R167" s="66"/>
      <c r="S167" s="66"/>
      <c r="T167" s="67"/>
      <c r="U167" s="36"/>
      <c r="V167" s="36"/>
      <c r="W167" s="36"/>
      <c r="X167" s="36"/>
      <c r="Y167" s="36"/>
      <c r="Z167" s="36"/>
      <c r="AA167" s="36"/>
      <c r="AB167" s="36"/>
      <c r="AC167" s="36"/>
      <c r="AD167" s="36"/>
      <c r="AE167" s="36"/>
      <c r="AT167" s="19" t="s">
        <v>180</v>
      </c>
      <c r="AU167" s="19" t="s">
        <v>82</v>
      </c>
    </row>
    <row r="168" spans="1:65" s="2" customFormat="1" ht="24.2" customHeight="1">
      <c r="A168" s="36"/>
      <c r="B168" s="37"/>
      <c r="C168" s="180" t="s">
        <v>308</v>
      </c>
      <c r="D168" s="180" t="s">
        <v>173</v>
      </c>
      <c r="E168" s="181" t="s">
        <v>1297</v>
      </c>
      <c r="F168" s="182" t="s">
        <v>1298</v>
      </c>
      <c r="G168" s="183" t="s">
        <v>1294</v>
      </c>
      <c r="H168" s="184">
        <v>4</v>
      </c>
      <c r="I168" s="185"/>
      <c r="J168" s="186">
        <f>ROUND(I168*H168,2)</f>
        <v>0</v>
      </c>
      <c r="K168" s="182" t="s">
        <v>839</v>
      </c>
      <c r="L168" s="41"/>
      <c r="M168" s="187" t="s">
        <v>19</v>
      </c>
      <c r="N168" s="188" t="s">
        <v>44</v>
      </c>
      <c r="O168" s="66"/>
      <c r="P168" s="189">
        <f>O168*H168</f>
        <v>0</v>
      </c>
      <c r="Q168" s="189">
        <v>0</v>
      </c>
      <c r="R168" s="189">
        <f>Q168*H168</f>
        <v>0</v>
      </c>
      <c r="S168" s="189">
        <v>0</v>
      </c>
      <c r="T168" s="190">
        <f>S168*H168</f>
        <v>0</v>
      </c>
      <c r="U168" s="36"/>
      <c r="V168" s="36"/>
      <c r="W168" s="36"/>
      <c r="X168" s="36"/>
      <c r="Y168" s="36"/>
      <c r="Z168" s="36"/>
      <c r="AA168" s="36"/>
      <c r="AB168" s="36"/>
      <c r="AC168" s="36"/>
      <c r="AD168" s="36"/>
      <c r="AE168" s="36"/>
      <c r="AR168" s="191" t="s">
        <v>178</v>
      </c>
      <c r="AT168" s="191" t="s">
        <v>173</v>
      </c>
      <c r="AU168" s="191" t="s">
        <v>82</v>
      </c>
      <c r="AY168" s="19" t="s">
        <v>171</v>
      </c>
      <c r="BE168" s="192">
        <f>IF(N168="základní",J168,0)</f>
        <v>0</v>
      </c>
      <c r="BF168" s="192">
        <f>IF(N168="snížená",J168,0)</f>
        <v>0</v>
      </c>
      <c r="BG168" s="192">
        <f>IF(N168="zákl. přenesená",J168,0)</f>
        <v>0</v>
      </c>
      <c r="BH168" s="192">
        <f>IF(N168="sníž. přenesená",J168,0)</f>
        <v>0</v>
      </c>
      <c r="BI168" s="192">
        <f>IF(N168="nulová",J168,0)</f>
        <v>0</v>
      </c>
      <c r="BJ168" s="19" t="s">
        <v>80</v>
      </c>
      <c r="BK168" s="192">
        <f>ROUND(I168*H168,2)</f>
        <v>0</v>
      </c>
      <c r="BL168" s="19" t="s">
        <v>178</v>
      </c>
      <c r="BM168" s="191" t="s">
        <v>1299</v>
      </c>
    </row>
    <row r="169" spans="1:65" s="2" customFormat="1" ht="58.5">
      <c r="A169" s="36"/>
      <c r="B169" s="37"/>
      <c r="C169" s="38"/>
      <c r="D169" s="193" t="s">
        <v>180</v>
      </c>
      <c r="E169" s="38"/>
      <c r="F169" s="194" t="s">
        <v>1300</v>
      </c>
      <c r="G169" s="38"/>
      <c r="H169" s="38"/>
      <c r="I169" s="195"/>
      <c r="J169" s="38"/>
      <c r="K169" s="38"/>
      <c r="L169" s="41"/>
      <c r="M169" s="196"/>
      <c r="N169" s="197"/>
      <c r="O169" s="66"/>
      <c r="P169" s="66"/>
      <c r="Q169" s="66"/>
      <c r="R169" s="66"/>
      <c r="S169" s="66"/>
      <c r="T169" s="67"/>
      <c r="U169" s="36"/>
      <c r="V169" s="36"/>
      <c r="W169" s="36"/>
      <c r="X169" s="36"/>
      <c r="Y169" s="36"/>
      <c r="Z169" s="36"/>
      <c r="AA169" s="36"/>
      <c r="AB169" s="36"/>
      <c r="AC169" s="36"/>
      <c r="AD169" s="36"/>
      <c r="AE169" s="36"/>
      <c r="AT169" s="19" t="s">
        <v>180</v>
      </c>
      <c r="AU169" s="19" t="s">
        <v>82</v>
      </c>
    </row>
    <row r="170" spans="1:65" s="2" customFormat="1" ht="24.2" customHeight="1">
      <c r="A170" s="36"/>
      <c r="B170" s="37"/>
      <c r="C170" s="180" t="s">
        <v>316</v>
      </c>
      <c r="D170" s="180" t="s">
        <v>173</v>
      </c>
      <c r="E170" s="181" t="s">
        <v>925</v>
      </c>
      <c r="F170" s="182" t="s">
        <v>926</v>
      </c>
      <c r="G170" s="183" t="s">
        <v>874</v>
      </c>
      <c r="H170" s="184">
        <v>0.14599999999999999</v>
      </c>
      <c r="I170" s="185"/>
      <c r="J170" s="186">
        <f>ROUND(I170*H170,2)</f>
        <v>0</v>
      </c>
      <c r="K170" s="182" t="s">
        <v>839</v>
      </c>
      <c r="L170" s="41"/>
      <c r="M170" s="187" t="s">
        <v>19</v>
      </c>
      <c r="N170" s="188" t="s">
        <v>44</v>
      </c>
      <c r="O170" s="66"/>
      <c r="P170" s="189">
        <f>O170*H170</f>
        <v>0</v>
      </c>
      <c r="Q170" s="189">
        <v>0</v>
      </c>
      <c r="R170" s="189">
        <f>Q170*H170</f>
        <v>0</v>
      </c>
      <c r="S170" s="189">
        <v>0</v>
      </c>
      <c r="T170" s="190">
        <f>S170*H170</f>
        <v>0</v>
      </c>
      <c r="U170" s="36"/>
      <c r="V170" s="36"/>
      <c r="W170" s="36"/>
      <c r="X170" s="36"/>
      <c r="Y170" s="36"/>
      <c r="Z170" s="36"/>
      <c r="AA170" s="36"/>
      <c r="AB170" s="36"/>
      <c r="AC170" s="36"/>
      <c r="AD170" s="36"/>
      <c r="AE170" s="36"/>
      <c r="AR170" s="191" t="s">
        <v>178</v>
      </c>
      <c r="AT170" s="191" t="s">
        <v>173</v>
      </c>
      <c r="AU170" s="191" t="s">
        <v>82</v>
      </c>
      <c r="AY170" s="19" t="s">
        <v>171</v>
      </c>
      <c r="BE170" s="192">
        <f>IF(N170="základní",J170,0)</f>
        <v>0</v>
      </c>
      <c r="BF170" s="192">
        <f>IF(N170="snížená",J170,0)</f>
        <v>0</v>
      </c>
      <c r="BG170" s="192">
        <f>IF(N170="zákl. přenesená",J170,0)</f>
        <v>0</v>
      </c>
      <c r="BH170" s="192">
        <f>IF(N170="sníž. přenesená",J170,0)</f>
        <v>0</v>
      </c>
      <c r="BI170" s="192">
        <f>IF(N170="nulová",J170,0)</f>
        <v>0</v>
      </c>
      <c r="BJ170" s="19" t="s">
        <v>80</v>
      </c>
      <c r="BK170" s="192">
        <f>ROUND(I170*H170,2)</f>
        <v>0</v>
      </c>
      <c r="BL170" s="19" t="s">
        <v>178</v>
      </c>
      <c r="BM170" s="191" t="s">
        <v>1301</v>
      </c>
    </row>
    <row r="171" spans="1:65" s="2" customFormat="1" ht="78">
      <c r="A171" s="36"/>
      <c r="B171" s="37"/>
      <c r="C171" s="38"/>
      <c r="D171" s="193" t="s">
        <v>180</v>
      </c>
      <c r="E171" s="38"/>
      <c r="F171" s="194" t="s">
        <v>928</v>
      </c>
      <c r="G171" s="38"/>
      <c r="H171" s="38"/>
      <c r="I171" s="195"/>
      <c r="J171" s="38"/>
      <c r="K171" s="38"/>
      <c r="L171" s="41"/>
      <c r="M171" s="196"/>
      <c r="N171" s="197"/>
      <c r="O171" s="66"/>
      <c r="P171" s="66"/>
      <c r="Q171" s="66"/>
      <c r="R171" s="66"/>
      <c r="S171" s="66"/>
      <c r="T171" s="67"/>
      <c r="U171" s="36"/>
      <c r="V171" s="36"/>
      <c r="W171" s="36"/>
      <c r="X171" s="36"/>
      <c r="Y171" s="36"/>
      <c r="Z171" s="36"/>
      <c r="AA171" s="36"/>
      <c r="AB171" s="36"/>
      <c r="AC171" s="36"/>
      <c r="AD171" s="36"/>
      <c r="AE171" s="36"/>
      <c r="AT171" s="19" t="s">
        <v>180</v>
      </c>
      <c r="AU171" s="19" t="s">
        <v>82</v>
      </c>
    </row>
    <row r="172" spans="1:65" s="13" customFormat="1" ht="11.25">
      <c r="B172" s="200"/>
      <c r="C172" s="201"/>
      <c r="D172" s="193" t="s">
        <v>184</v>
      </c>
      <c r="E172" s="202" t="s">
        <v>19</v>
      </c>
      <c r="F172" s="203" t="s">
        <v>1302</v>
      </c>
      <c r="G172" s="201"/>
      <c r="H172" s="202" t="s">
        <v>19</v>
      </c>
      <c r="I172" s="204"/>
      <c r="J172" s="201"/>
      <c r="K172" s="201"/>
      <c r="L172" s="205"/>
      <c r="M172" s="206"/>
      <c r="N172" s="207"/>
      <c r="O172" s="207"/>
      <c r="P172" s="207"/>
      <c r="Q172" s="207"/>
      <c r="R172" s="207"/>
      <c r="S172" s="207"/>
      <c r="T172" s="208"/>
      <c r="AT172" s="209" t="s">
        <v>184</v>
      </c>
      <c r="AU172" s="209" t="s">
        <v>82</v>
      </c>
      <c r="AV172" s="13" t="s">
        <v>80</v>
      </c>
      <c r="AW172" s="13" t="s">
        <v>35</v>
      </c>
      <c r="AX172" s="13" t="s">
        <v>73</v>
      </c>
      <c r="AY172" s="209" t="s">
        <v>171</v>
      </c>
    </row>
    <row r="173" spans="1:65" s="13" customFormat="1" ht="11.25">
      <c r="B173" s="200"/>
      <c r="C173" s="201"/>
      <c r="D173" s="193" t="s">
        <v>184</v>
      </c>
      <c r="E173" s="202" t="s">
        <v>19</v>
      </c>
      <c r="F173" s="203" t="s">
        <v>930</v>
      </c>
      <c r="G173" s="201"/>
      <c r="H173" s="202" t="s">
        <v>19</v>
      </c>
      <c r="I173" s="204"/>
      <c r="J173" s="201"/>
      <c r="K173" s="201"/>
      <c r="L173" s="205"/>
      <c r="M173" s="206"/>
      <c r="N173" s="207"/>
      <c r="O173" s="207"/>
      <c r="P173" s="207"/>
      <c r="Q173" s="207"/>
      <c r="R173" s="207"/>
      <c r="S173" s="207"/>
      <c r="T173" s="208"/>
      <c r="AT173" s="209" t="s">
        <v>184</v>
      </c>
      <c r="AU173" s="209" t="s">
        <v>82</v>
      </c>
      <c r="AV173" s="13" t="s">
        <v>80</v>
      </c>
      <c r="AW173" s="13" t="s">
        <v>35</v>
      </c>
      <c r="AX173" s="13" t="s">
        <v>73</v>
      </c>
      <c r="AY173" s="209" t="s">
        <v>171</v>
      </c>
    </row>
    <row r="174" spans="1:65" s="14" customFormat="1" ht="11.25">
      <c r="B174" s="210"/>
      <c r="C174" s="211"/>
      <c r="D174" s="193" t="s">
        <v>184</v>
      </c>
      <c r="E174" s="212" t="s">
        <v>19</v>
      </c>
      <c r="F174" s="213" t="s">
        <v>1303</v>
      </c>
      <c r="G174" s="211"/>
      <c r="H174" s="214">
        <v>0.14599999999999999</v>
      </c>
      <c r="I174" s="215"/>
      <c r="J174" s="211"/>
      <c r="K174" s="211"/>
      <c r="L174" s="216"/>
      <c r="M174" s="217"/>
      <c r="N174" s="218"/>
      <c r="O174" s="218"/>
      <c r="P174" s="218"/>
      <c r="Q174" s="218"/>
      <c r="R174" s="218"/>
      <c r="S174" s="218"/>
      <c r="T174" s="219"/>
      <c r="AT174" s="220" t="s">
        <v>184</v>
      </c>
      <c r="AU174" s="220" t="s">
        <v>82</v>
      </c>
      <c r="AV174" s="14" t="s">
        <v>82</v>
      </c>
      <c r="AW174" s="14" t="s">
        <v>35</v>
      </c>
      <c r="AX174" s="14" t="s">
        <v>73</v>
      </c>
      <c r="AY174" s="220" t="s">
        <v>171</v>
      </c>
    </row>
    <row r="175" spans="1:65" s="15" customFormat="1" ht="11.25">
      <c r="B175" s="221"/>
      <c r="C175" s="222"/>
      <c r="D175" s="193" t="s">
        <v>184</v>
      </c>
      <c r="E175" s="223" t="s">
        <v>19</v>
      </c>
      <c r="F175" s="224" t="s">
        <v>189</v>
      </c>
      <c r="G175" s="222"/>
      <c r="H175" s="225">
        <v>0.14599999999999999</v>
      </c>
      <c r="I175" s="226"/>
      <c r="J175" s="222"/>
      <c r="K175" s="222"/>
      <c r="L175" s="227"/>
      <c r="M175" s="228"/>
      <c r="N175" s="229"/>
      <c r="O175" s="229"/>
      <c r="P175" s="229"/>
      <c r="Q175" s="229"/>
      <c r="R175" s="229"/>
      <c r="S175" s="229"/>
      <c r="T175" s="230"/>
      <c r="AT175" s="231" t="s">
        <v>184</v>
      </c>
      <c r="AU175" s="231" t="s">
        <v>82</v>
      </c>
      <c r="AV175" s="15" t="s">
        <v>178</v>
      </c>
      <c r="AW175" s="15" t="s">
        <v>35</v>
      </c>
      <c r="AX175" s="15" t="s">
        <v>80</v>
      </c>
      <c r="AY175" s="231" t="s">
        <v>171</v>
      </c>
    </row>
    <row r="176" spans="1:65" s="12" customFormat="1" ht="25.9" customHeight="1">
      <c r="B176" s="164"/>
      <c r="C176" s="165"/>
      <c r="D176" s="166" t="s">
        <v>72</v>
      </c>
      <c r="E176" s="167" t="s">
        <v>947</v>
      </c>
      <c r="F176" s="167" t="s">
        <v>948</v>
      </c>
      <c r="G176" s="165"/>
      <c r="H176" s="165"/>
      <c r="I176" s="168"/>
      <c r="J176" s="169">
        <f>BK176</f>
        <v>0</v>
      </c>
      <c r="K176" s="165"/>
      <c r="L176" s="170"/>
      <c r="M176" s="171"/>
      <c r="N176" s="172"/>
      <c r="O176" s="172"/>
      <c r="P176" s="173">
        <f>SUM(P177:P229)</f>
        <v>0</v>
      </c>
      <c r="Q176" s="172"/>
      <c r="R176" s="173">
        <f>SUM(R177:R229)</f>
        <v>0</v>
      </c>
      <c r="S176" s="172"/>
      <c r="T176" s="174">
        <f>SUM(T177:T229)</f>
        <v>0</v>
      </c>
      <c r="AR176" s="175" t="s">
        <v>178</v>
      </c>
      <c r="AT176" s="176" t="s">
        <v>72</v>
      </c>
      <c r="AU176" s="176" t="s">
        <v>73</v>
      </c>
      <c r="AY176" s="175" t="s">
        <v>171</v>
      </c>
      <c r="BK176" s="177">
        <f>SUM(BK177:BK229)</f>
        <v>0</v>
      </c>
    </row>
    <row r="177" spans="1:65" s="2" customFormat="1" ht="37.9" customHeight="1">
      <c r="A177" s="36"/>
      <c r="B177" s="37"/>
      <c r="C177" s="180" t="s">
        <v>325</v>
      </c>
      <c r="D177" s="180" t="s">
        <v>173</v>
      </c>
      <c r="E177" s="181" t="s">
        <v>949</v>
      </c>
      <c r="F177" s="182" t="s">
        <v>950</v>
      </c>
      <c r="G177" s="183" t="s">
        <v>252</v>
      </c>
      <c r="H177" s="184">
        <v>30.04</v>
      </c>
      <c r="I177" s="185"/>
      <c r="J177" s="186">
        <f>ROUND(I177*H177,2)</f>
        <v>0</v>
      </c>
      <c r="K177" s="182" t="s">
        <v>839</v>
      </c>
      <c r="L177" s="41"/>
      <c r="M177" s="187" t="s">
        <v>19</v>
      </c>
      <c r="N177" s="188" t="s">
        <v>44</v>
      </c>
      <c r="O177" s="66"/>
      <c r="P177" s="189">
        <f>O177*H177</f>
        <v>0</v>
      </c>
      <c r="Q177" s="189">
        <v>0</v>
      </c>
      <c r="R177" s="189">
        <f>Q177*H177</f>
        <v>0</v>
      </c>
      <c r="S177" s="189">
        <v>0</v>
      </c>
      <c r="T177" s="190">
        <f>S177*H177</f>
        <v>0</v>
      </c>
      <c r="U177" s="36"/>
      <c r="V177" s="36"/>
      <c r="W177" s="36"/>
      <c r="X177" s="36"/>
      <c r="Y177" s="36"/>
      <c r="Z177" s="36"/>
      <c r="AA177" s="36"/>
      <c r="AB177" s="36"/>
      <c r="AC177" s="36"/>
      <c r="AD177" s="36"/>
      <c r="AE177" s="36"/>
      <c r="AR177" s="191" t="s">
        <v>951</v>
      </c>
      <c r="AT177" s="191" t="s">
        <v>173</v>
      </c>
      <c r="AU177" s="191" t="s">
        <v>80</v>
      </c>
      <c r="AY177" s="19" t="s">
        <v>171</v>
      </c>
      <c r="BE177" s="192">
        <f>IF(N177="základní",J177,0)</f>
        <v>0</v>
      </c>
      <c r="BF177" s="192">
        <f>IF(N177="snížená",J177,0)</f>
        <v>0</v>
      </c>
      <c r="BG177" s="192">
        <f>IF(N177="zákl. přenesená",J177,0)</f>
        <v>0</v>
      </c>
      <c r="BH177" s="192">
        <f>IF(N177="sníž. přenesená",J177,0)</f>
        <v>0</v>
      </c>
      <c r="BI177" s="192">
        <f>IF(N177="nulová",J177,0)</f>
        <v>0</v>
      </c>
      <c r="BJ177" s="19" t="s">
        <v>80</v>
      </c>
      <c r="BK177" s="192">
        <f>ROUND(I177*H177,2)</f>
        <v>0</v>
      </c>
      <c r="BL177" s="19" t="s">
        <v>951</v>
      </c>
      <c r="BM177" s="191" t="s">
        <v>1304</v>
      </c>
    </row>
    <row r="178" spans="1:65" s="2" customFormat="1" ht="68.25">
      <c r="A178" s="36"/>
      <c r="B178" s="37"/>
      <c r="C178" s="38"/>
      <c r="D178" s="193" t="s">
        <v>180</v>
      </c>
      <c r="E178" s="38"/>
      <c r="F178" s="194" t="s">
        <v>953</v>
      </c>
      <c r="G178" s="38"/>
      <c r="H178" s="38"/>
      <c r="I178" s="195"/>
      <c r="J178" s="38"/>
      <c r="K178" s="38"/>
      <c r="L178" s="41"/>
      <c r="M178" s="196"/>
      <c r="N178" s="197"/>
      <c r="O178" s="66"/>
      <c r="P178" s="66"/>
      <c r="Q178" s="66"/>
      <c r="R178" s="66"/>
      <c r="S178" s="66"/>
      <c r="T178" s="67"/>
      <c r="U178" s="36"/>
      <c r="V178" s="36"/>
      <c r="W178" s="36"/>
      <c r="X178" s="36"/>
      <c r="Y178" s="36"/>
      <c r="Z178" s="36"/>
      <c r="AA178" s="36"/>
      <c r="AB178" s="36"/>
      <c r="AC178" s="36"/>
      <c r="AD178" s="36"/>
      <c r="AE178" s="36"/>
      <c r="AT178" s="19" t="s">
        <v>180</v>
      </c>
      <c r="AU178" s="19" t="s">
        <v>80</v>
      </c>
    </row>
    <row r="179" spans="1:65" s="13" customFormat="1" ht="11.25">
      <c r="B179" s="200"/>
      <c r="C179" s="201"/>
      <c r="D179" s="193" t="s">
        <v>184</v>
      </c>
      <c r="E179" s="202" t="s">
        <v>19</v>
      </c>
      <c r="F179" s="203" t="s">
        <v>954</v>
      </c>
      <c r="G179" s="201"/>
      <c r="H179" s="202" t="s">
        <v>19</v>
      </c>
      <c r="I179" s="204"/>
      <c r="J179" s="201"/>
      <c r="K179" s="201"/>
      <c r="L179" s="205"/>
      <c r="M179" s="206"/>
      <c r="N179" s="207"/>
      <c r="O179" s="207"/>
      <c r="P179" s="207"/>
      <c r="Q179" s="207"/>
      <c r="R179" s="207"/>
      <c r="S179" s="207"/>
      <c r="T179" s="208"/>
      <c r="AT179" s="209" t="s">
        <v>184</v>
      </c>
      <c r="AU179" s="209" t="s">
        <v>80</v>
      </c>
      <c r="AV179" s="13" t="s">
        <v>80</v>
      </c>
      <c r="AW179" s="13" t="s">
        <v>35</v>
      </c>
      <c r="AX179" s="13" t="s">
        <v>73</v>
      </c>
      <c r="AY179" s="209" t="s">
        <v>171</v>
      </c>
    </row>
    <row r="180" spans="1:65" s="13" customFormat="1" ht="22.5">
      <c r="B180" s="200"/>
      <c r="C180" s="201"/>
      <c r="D180" s="193" t="s">
        <v>184</v>
      </c>
      <c r="E180" s="202" t="s">
        <v>19</v>
      </c>
      <c r="F180" s="203" t="s">
        <v>955</v>
      </c>
      <c r="G180" s="201"/>
      <c r="H180" s="202" t="s">
        <v>19</v>
      </c>
      <c r="I180" s="204"/>
      <c r="J180" s="201"/>
      <c r="K180" s="201"/>
      <c r="L180" s="205"/>
      <c r="M180" s="206"/>
      <c r="N180" s="207"/>
      <c r="O180" s="207"/>
      <c r="P180" s="207"/>
      <c r="Q180" s="207"/>
      <c r="R180" s="207"/>
      <c r="S180" s="207"/>
      <c r="T180" s="208"/>
      <c r="AT180" s="209" t="s">
        <v>184</v>
      </c>
      <c r="AU180" s="209" t="s">
        <v>80</v>
      </c>
      <c r="AV180" s="13" t="s">
        <v>80</v>
      </c>
      <c r="AW180" s="13" t="s">
        <v>35</v>
      </c>
      <c r="AX180" s="13" t="s">
        <v>73</v>
      </c>
      <c r="AY180" s="209" t="s">
        <v>171</v>
      </c>
    </row>
    <row r="181" spans="1:65" s="14" customFormat="1" ht="11.25">
      <c r="B181" s="210"/>
      <c r="C181" s="211"/>
      <c r="D181" s="193" t="s">
        <v>184</v>
      </c>
      <c r="E181" s="212" t="s">
        <v>19</v>
      </c>
      <c r="F181" s="213" t="s">
        <v>1305</v>
      </c>
      <c r="G181" s="211"/>
      <c r="H181" s="214">
        <v>30.04</v>
      </c>
      <c r="I181" s="215"/>
      <c r="J181" s="211"/>
      <c r="K181" s="211"/>
      <c r="L181" s="216"/>
      <c r="M181" s="217"/>
      <c r="N181" s="218"/>
      <c r="O181" s="218"/>
      <c r="P181" s="218"/>
      <c r="Q181" s="218"/>
      <c r="R181" s="218"/>
      <c r="S181" s="218"/>
      <c r="T181" s="219"/>
      <c r="AT181" s="220" t="s">
        <v>184</v>
      </c>
      <c r="AU181" s="220" t="s">
        <v>80</v>
      </c>
      <c r="AV181" s="14" t="s">
        <v>82</v>
      </c>
      <c r="AW181" s="14" t="s">
        <v>35</v>
      </c>
      <c r="AX181" s="14" t="s">
        <v>73</v>
      </c>
      <c r="AY181" s="220" t="s">
        <v>171</v>
      </c>
    </row>
    <row r="182" spans="1:65" s="15" customFormat="1" ht="11.25">
      <c r="B182" s="221"/>
      <c r="C182" s="222"/>
      <c r="D182" s="193" t="s">
        <v>184</v>
      </c>
      <c r="E182" s="223" t="s">
        <v>19</v>
      </c>
      <c r="F182" s="224" t="s">
        <v>189</v>
      </c>
      <c r="G182" s="222"/>
      <c r="H182" s="225">
        <v>30.04</v>
      </c>
      <c r="I182" s="226"/>
      <c r="J182" s="222"/>
      <c r="K182" s="222"/>
      <c r="L182" s="227"/>
      <c r="M182" s="228"/>
      <c r="N182" s="229"/>
      <c r="O182" s="229"/>
      <c r="P182" s="229"/>
      <c r="Q182" s="229"/>
      <c r="R182" s="229"/>
      <c r="S182" s="229"/>
      <c r="T182" s="230"/>
      <c r="AT182" s="231" t="s">
        <v>184</v>
      </c>
      <c r="AU182" s="231" t="s">
        <v>80</v>
      </c>
      <c r="AV182" s="15" t="s">
        <v>178</v>
      </c>
      <c r="AW182" s="15" t="s">
        <v>35</v>
      </c>
      <c r="AX182" s="15" t="s">
        <v>80</v>
      </c>
      <c r="AY182" s="231" t="s">
        <v>171</v>
      </c>
    </row>
    <row r="183" spans="1:65" s="2" customFormat="1" ht="37.9" customHeight="1">
      <c r="A183" s="36"/>
      <c r="B183" s="37"/>
      <c r="C183" s="180" t="s">
        <v>334</v>
      </c>
      <c r="D183" s="180" t="s">
        <v>173</v>
      </c>
      <c r="E183" s="181" t="s">
        <v>957</v>
      </c>
      <c r="F183" s="182" t="s">
        <v>958</v>
      </c>
      <c r="G183" s="183" t="s">
        <v>252</v>
      </c>
      <c r="H183" s="184">
        <v>28.684000000000001</v>
      </c>
      <c r="I183" s="185"/>
      <c r="J183" s="186">
        <f>ROUND(I183*H183,2)</f>
        <v>0</v>
      </c>
      <c r="K183" s="182" t="s">
        <v>839</v>
      </c>
      <c r="L183" s="41"/>
      <c r="M183" s="187" t="s">
        <v>19</v>
      </c>
      <c r="N183" s="188" t="s">
        <v>44</v>
      </c>
      <c r="O183" s="66"/>
      <c r="P183" s="189">
        <f>O183*H183</f>
        <v>0</v>
      </c>
      <c r="Q183" s="189">
        <v>0</v>
      </c>
      <c r="R183" s="189">
        <f>Q183*H183</f>
        <v>0</v>
      </c>
      <c r="S183" s="189">
        <v>0</v>
      </c>
      <c r="T183" s="190">
        <f>S183*H183</f>
        <v>0</v>
      </c>
      <c r="U183" s="36"/>
      <c r="V183" s="36"/>
      <c r="W183" s="36"/>
      <c r="X183" s="36"/>
      <c r="Y183" s="36"/>
      <c r="Z183" s="36"/>
      <c r="AA183" s="36"/>
      <c r="AB183" s="36"/>
      <c r="AC183" s="36"/>
      <c r="AD183" s="36"/>
      <c r="AE183" s="36"/>
      <c r="AR183" s="191" t="s">
        <v>959</v>
      </c>
      <c r="AT183" s="191" t="s">
        <v>173</v>
      </c>
      <c r="AU183" s="191" t="s">
        <v>80</v>
      </c>
      <c r="AY183" s="19" t="s">
        <v>171</v>
      </c>
      <c r="BE183" s="192">
        <f>IF(N183="základní",J183,0)</f>
        <v>0</v>
      </c>
      <c r="BF183" s="192">
        <f>IF(N183="snížená",J183,0)</f>
        <v>0</v>
      </c>
      <c r="BG183" s="192">
        <f>IF(N183="zákl. přenesená",J183,0)</f>
        <v>0</v>
      </c>
      <c r="BH183" s="192">
        <f>IF(N183="sníž. přenesená",J183,0)</f>
        <v>0</v>
      </c>
      <c r="BI183" s="192">
        <f>IF(N183="nulová",J183,0)</f>
        <v>0</v>
      </c>
      <c r="BJ183" s="19" t="s">
        <v>80</v>
      </c>
      <c r="BK183" s="192">
        <f>ROUND(I183*H183,2)</f>
        <v>0</v>
      </c>
      <c r="BL183" s="19" t="s">
        <v>959</v>
      </c>
      <c r="BM183" s="191" t="s">
        <v>1306</v>
      </c>
    </row>
    <row r="184" spans="1:65" s="2" customFormat="1" ht="97.5">
      <c r="A184" s="36"/>
      <c r="B184" s="37"/>
      <c r="C184" s="38"/>
      <c r="D184" s="193" t="s">
        <v>180</v>
      </c>
      <c r="E184" s="38"/>
      <c r="F184" s="194" t="s">
        <v>961</v>
      </c>
      <c r="G184" s="38"/>
      <c r="H184" s="38"/>
      <c r="I184" s="195"/>
      <c r="J184" s="38"/>
      <c r="K184" s="38"/>
      <c r="L184" s="41"/>
      <c r="M184" s="196"/>
      <c r="N184" s="197"/>
      <c r="O184" s="66"/>
      <c r="P184" s="66"/>
      <c r="Q184" s="66"/>
      <c r="R184" s="66"/>
      <c r="S184" s="66"/>
      <c r="T184" s="67"/>
      <c r="U184" s="36"/>
      <c r="V184" s="36"/>
      <c r="W184" s="36"/>
      <c r="X184" s="36"/>
      <c r="Y184" s="36"/>
      <c r="Z184" s="36"/>
      <c r="AA184" s="36"/>
      <c r="AB184" s="36"/>
      <c r="AC184" s="36"/>
      <c r="AD184" s="36"/>
      <c r="AE184" s="36"/>
      <c r="AT184" s="19" t="s">
        <v>180</v>
      </c>
      <c r="AU184" s="19" t="s">
        <v>80</v>
      </c>
    </row>
    <row r="185" spans="1:65" s="13" customFormat="1" ht="11.25">
      <c r="B185" s="200"/>
      <c r="C185" s="201"/>
      <c r="D185" s="193" t="s">
        <v>184</v>
      </c>
      <c r="E185" s="202" t="s">
        <v>19</v>
      </c>
      <c r="F185" s="203" t="s">
        <v>962</v>
      </c>
      <c r="G185" s="201"/>
      <c r="H185" s="202" t="s">
        <v>19</v>
      </c>
      <c r="I185" s="204"/>
      <c r="J185" s="201"/>
      <c r="K185" s="201"/>
      <c r="L185" s="205"/>
      <c r="M185" s="206"/>
      <c r="N185" s="207"/>
      <c r="O185" s="207"/>
      <c r="P185" s="207"/>
      <c r="Q185" s="207"/>
      <c r="R185" s="207"/>
      <c r="S185" s="207"/>
      <c r="T185" s="208"/>
      <c r="AT185" s="209" t="s">
        <v>184</v>
      </c>
      <c r="AU185" s="209" t="s">
        <v>80</v>
      </c>
      <c r="AV185" s="13" t="s">
        <v>80</v>
      </c>
      <c r="AW185" s="13" t="s">
        <v>35</v>
      </c>
      <c r="AX185" s="13" t="s">
        <v>73</v>
      </c>
      <c r="AY185" s="209" t="s">
        <v>171</v>
      </c>
    </row>
    <row r="186" spans="1:65" s="14" customFormat="1" ht="11.25">
      <c r="B186" s="210"/>
      <c r="C186" s="211"/>
      <c r="D186" s="193" t="s">
        <v>184</v>
      </c>
      <c r="E186" s="212" t="s">
        <v>19</v>
      </c>
      <c r="F186" s="213" t="s">
        <v>1307</v>
      </c>
      <c r="G186" s="211"/>
      <c r="H186" s="214">
        <v>27.404</v>
      </c>
      <c r="I186" s="215"/>
      <c r="J186" s="211"/>
      <c r="K186" s="211"/>
      <c r="L186" s="216"/>
      <c r="M186" s="217"/>
      <c r="N186" s="218"/>
      <c r="O186" s="218"/>
      <c r="P186" s="218"/>
      <c r="Q186" s="218"/>
      <c r="R186" s="218"/>
      <c r="S186" s="218"/>
      <c r="T186" s="219"/>
      <c r="AT186" s="220" t="s">
        <v>184</v>
      </c>
      <c r="AU186" s="220" t="s">
        <v>80</v>
      </c>
      <c r="AV186" s="14" t="s">
        <v>82</v>
      </c>
      <c r="AW186" s="14" t="s">
        <v>35</v>
      </c>
      <c r="AX186" s="14" t="s">
        <v>73</v>
      </c>
      <c r="AY186" s="220" t="s">
        <v>171</v>
      </c>
    </row>
    <row r="187" spans="1:65" s="13" customFormat="1" ht="11.25">
      <c r="B187" s="200"/>
      <c r="C187" s="201"/>
      <c r="D187" s="193" t="s">
        <v>184</v>
      </c>
      <c r="E187" s="202" t="s">
        <v>19</v>
      </c>
      <c r="F187" s="203" t="s">
        <v>964</v>
      </c>
      <c r="G187" s="201"/>
      <c r="H187" s="202" t="s">
        <v>19</v>
      </c>
      <c r="I187" s="204"/>
      <c r="J187" s="201"/>
      <c r="K187" s="201"/>
      <c r="L187" s="205"/>
      <c r="M187" s="206"/>
      <c r="N187" s="207"/>
      <c r="O187" s="207"/>
      <c r="P187" s="207"/>
      <c r="Q187" s="207"/>
      <c r="R187" s="207"/>
      <c r="S187" s="207"/>
      <c r="T187" s="208"/>
      <c r="AT187" s="209" t="s">
        <v>184</v>
      </c>
      <c r="AU187" s="209" t="s">
        <v>80</v>
      </c>
      <c r="AV187" s="13" t="s">
        <v>80</v>
      </c>
      <c r="AW187" s="13" t="s">
        <v>35</v>
      </c>
      <c r="AX187" s="13" t="s">
        <v>73</v>
      </c>
      <c r="AY187" s="209" t="s">
        <v>171</v>
      </c>
    </row>
    <row r="188" spans="1:65" s="14" customFormat="1" ht="11.25">
      <c r="B188" s="210"/>
      <c r="C188" s="211"/>
      <c r="D188" s="193" t="s">
        <v>184</v>
      </c>
      <c r="E188" s="212" t="s">
        <v>19</v>
      </c>
      <c r="F188" s="213" t="s">
        <v>1308</v>
      </c>
      <c r="G188" s="211"/>
      <c r="H188" s="214">
        <v>1.28</v>
      </c>
      <c r="I188" s="215"/>
      <c r="J188" s="211"/>
      <c r="K188" s="211"/>
      <c r="L188" s="216"/>
      <c r="M188" s="217"/>
      <c r="N188" s="218"/>
      <c r="O188" s="218"/>
      <c r="P188" s="218"/>
      <c r="Q188" s="218"/>
      <c r="R188" s="218"/>
      <c r="S188" s="218"/>
      <c r="T188" s="219"/>
      <c r="AT188" s="220" t="s">
        <v>184</v>
      </c>
      <c r="AU188" s="220" t="s">
        <v>80</v>
      </c>
      <c r="AV188" s="14" t="s">
        <v>82</v>
      </c>
      <c r="AW188" s="14" t="s">
        <v>35</v>
      </c>
      <c r="AX188" s="14" t="s">
        <v>73</v>
      </c>
      <c r="AY188" s="220" t="s">
        <v>171</v>
      </c>
    </row>
    <row r="189" spans="1:65" s="15" customFormat="1" ht="11.25">
      <c r="B189" s="221"/>
      <c r="C189" s="222"/>
      <c r="D189" s="193" t="s">
        <v>184</v>
      </c>
      <c r="E189" s="223" t="s">
        <v>19</v>
      </c>
      <c r="F189" s="224" t="s">
        <v>189</v>
      </c>
      <c r="G189" s="222"/>
      <c r="H189" s="225">
        <v>28.684000000000001</v>
      </c>
      <c r="I189" s="226"/>
      <c r="J189" s="222"/>
      <c r="K189" s="222"/>
      <c r="L189" s="227"/>
      <c r="M189" s="228"/>
      <c r="N189" s="229"/>
      <c r="O189" s="229"/>
      <c r="P189" s="229"/>
      <c r="Q189" s="229"/>
      <c r="R189" s="229"/>
      <c r="S189" s="229"/>
      <c r="T189" s="230"/>
      <c r="AT189" s="231" t="s">
        <v>184</v>
      </c>
      <c r="AU189" s="231" t="s">
        <v>80</v>
      </c>
      <c r="AV189" s="15" t="s">
        <v>178</v>
      </c>
      <c r="AW189" s="15" t="s">
        <v>35</v>
      </c>
      <c r="AX189" s="15" t="s">
        <v>80</v>
      </c>
      <c r="AY189" s="231" t="s">
        <v>171</v>
      </c>
    </row>
    <row r="190" spans="1:65" s="2" customFormat="1" ht="21.75" customHeight="1">
      <c r="A190" s="36"/>
      <c r="B190" s="37"/>
      <c r="C190" s="180" t="s">
        <v>7</v>
      </c>
      <c r="D190" s="180" t="s">
        <v>173</v>
      </c>
      <c r="E190" s="181" t="s">
        <v>966</v>
      </c>
      <c r="F190" s="182" t="s">
        <v>967</v>
      </c>
      <c r="G190" s="183" t="s">
        <v>252</v>
      </c>
      <c r="H190" s="184">
        <v>88.763999999999996</v>
      </c>
      <c r="I190" s="185"/>
      <c r="J190" s="186">
        <f>ROUND(I190*H190,2)</f>
        <v>0</v>
      </c>
      <c r="K190" s="182" t="s">
        <v>839</v>
      </c>
      <c r="L190" s="41"/>
      <c r="M190" s="187" t="s">
        <v>19</v>
      </c>
      <c r="N190" s="188" t="s">
        <v>44</v>
      </c>
      <c r="O190" s="66"/>
      <c r="P190" s="189">
        <f>O190*H190</f>
        <v>0</v>
      </c>
      <c r="Q190" s="189">
        <v>0</v>
      </c>
      <c r="R190" s="189">
        <f>Q190*H190</f>
        <v>0</v>
      </c>
      <c r="S190" s="189">
        <v>0</v>
      </c>
      <c r="T190" s="190">
        <f>S190*H190</f>
        <v>0</v>
      </c>
      <c r="U190" s="36"/>
      <c r="V190" s="36"/>
      <c r="W190" s="36"/>
      <c r="X190" s="36"/>
      <c r="Y190" s="36"/>
      <c r="Z190" s="36"/>
      <c r="AA190" s="36"/>
      <c r="AB190" s="36"/>
      <c r="AC190" s="36"/>
      <c r="AD190" s="36"/>
      <c r="AE190" s="36"/>
      <c r="AR190" s="191" t="s">
        <v>951</v>
      </c>
      <c r="AT190" s="191" t="s">
        <v>173</v>
      </c>
      <c r="AU190" s="191" t="s">
        <v>80</v>
      </c>
      <c r="AY190" s="19" t="s">
        <v>171</v>
      </c>
      <c r="BE190" s="192">
        <f>IF(N190="základní",J190,0)</f>
        <v>0</v>
      </c>
      <c r="BF190" s="192">
        <f>IF(N190="snížená",J190,0)</f>
        <v>0</v>
      </c>
      <c r="BG190" s="192">
        <f>IF(N190="zákl. přenesená",J190,0)</f>
        <v>0</v>
      </c>
      <c r="BH190" s="192">
        <f>IF(N190="sníž. přenesená",J190,0)</f>
        <v>0</v>
      </c>
      <c r="BI190" s="192">
        <f>IF(N190="nulová",J190,0)</f>
        <v>0</v>
      </c>
      <c r="BJ190" s="19" t="s">
        <v>80</v>
      </c>
      <c r="BK190" s="192">
        <f>ROUND(I190*H190,2)</f>
        <v>0</v>
      </c>
      <c r="BL190" s="19" t="s">
        <v>951</v>
      </c>
      <c r="BM190" s="191" t="s">
        <v>1309</v>
      </c>
    </row>
    <row r="191" spans="1:65" s="2" customFormat="1" ht="48.75">
      <c r="A191" s="36"/>
      <c r="B191" s="37"/>
      <c r="C191" s="38"/>
      <c r="D191" s="193" t="s">
        <v>180</v>
      </c>
      <c r="E191" s="38"/>
      <c r="F191" s="194" t="s">
        <v>969</v>
      </c>
      <c r="G191" s="38"/>
      <c r="H191" s="38"/>
      <c r="I191" s="195"/>
      <c r="J191" s="38"/>
      <c r="K191" s="38"/>
      <c r="L191" s="41"/>
      <c r="M191" s="196"/>
      <c r="N191" s="197"/>
      <c r="O191" s="66"/>
      <c r="P191" s="66"/>
      <c r="Q191" s="66"/>
      <c r="R191" s="66"/>
      <c r="S191" s="66"/>
      <c r="T191" s="67"/>
      <c r="U191" s="36"/>
      <c r="V191" s="36"/>
      <c r="W191" s="36"/>
      <c r="X191" s="36"/>
      <c r="Y191" s="36"/>
      <c r="Z191" s="36"/>
      <c r="AA191" s="36"/>
      <c r="AB191" s="36"/>
      <c r="AC191" s="36"/>
      <c r="AD191" s="36"/>
      <c r="AE191" s="36"/>
      <c r="AT191" s="19" t="s">
        <v>180</v>
      </c>
      <c r="AU191" s="19" t="s">
        <v>80</v>
      </c>
    </row>
    <row r="192" spans="1:65" s="13" customFormat="1" ht="11.25">
      <c r="B192" s="200"/>
      <c r="C192" s="201"/>
      <c r="D192" s="193" t="s">
        <v>184</v>
      </c>
      <c r="E192" s="202" t="s">
        <v>19</v>
      </c>
      <c r="F192" s="203" t="s">
        <v>1310</v>
      </c>
      <c r="G192" s="201"/>
      <c r="H192" s="202" t="s">
        <v>19</v>
      </c>
      <c r="I192" s="204"/>
      <c r="J192" s="201"/>
      <c r="K192" s="201"/>
      <c r="L192" s="205"/>
      <c r="M192" s="206"/>
      <c r="N192" s="207"/>
      <c r="O192" s="207"/>
      <c r="P192" s="207"/>
      <c r="Q192" s="207"/>
      <c r="R192" s="207"/>
      <c r="S192" s="207"/>
      <c r="T192" s="208"/>
      <c r="AT192" s="209" t="s">
        <v>184</v>
      </c>
      <c r="AU192" s="209" t="s">
        <v>80</v>
      </c>
      <c r="AV192" s="13" t="s">
        <v>80</v>
      </c>
      <c r="AW192" s="13" t="s">
        <v>35</v>
      </c>
      <c r="AX192" s="13" t="s">
        <v>73</v>
      </c>
      <c r="AY192" s="209" t="s">
        <v>171</v>
      </c>
    </row>
    <row r="193" spans="1:65" s="13" customFormat="1" ht="11.25">
      <c r="B193" s="200"/>
      <c r="C193" s="201"/>
      <c r="D193" s="193" t="s">
        <v>184</v>
      </c>
      <c r="E193" s="202" t="s">
        <v>19</v>
      </c>
      <c r="F193" s="203" t="s">
        <v>971</v>
      </c>
      <c r="G193" s="201"/>
      <c r="H193" s="202" t="s">
        <v>19</v>
      </c>
      <c r="I193" s="204"/>
      <c r="J193" s="201"/>
      <c r="K193" s="201"/>
      <c r="L193" s="205"/>
      <c r="M193" s="206"/>
      <c r="N193" s="207"/>
      <c r="O193" s="207"/>
      <c r="P193" s="207"/>
      <c r="Q193" s="207"/>
      <c r="R193" s="207"/>
      <c r="S193" s="207"/>
      <c r="T193" s="208"/>
      <c r="AT193" s="209" t="s">
        <v>184</v>
      </c>
      <c r="AU193" s="209" t="s">
        <v>80</v>
      </c>
      <c r="AV193" s="13" t="s">
        <v>80</v>
      </c>
      <c r="AW193" s="13" t="s">
        <v>35</v>
      </c>
      <c r="AX193" s="13" t="s">
        <v>73</v>
      </c>
      <c r="AY193" s="209" t="s">
        <v>171</v>
      </c>
    </row>
    <row r="194" spans="1:65" s="14" customFormat="1" ht="11.25">
      <c r="B194" s="210"/>
      <c r="C194" s="211"/>
      <c r="D194" s="193" t="s">
        <v>184</v>
      </c>
      <c r="E194" s="212" t="s">
        <v>19</v>
      </c>
      <c r="F194" s="213" t="s">
        <v>1311</v>
      </c>
      <c r="G194" s="211"/>
      <c r="H194" s="214">
        <v>27.404</v>
      </c>
      <c r="I194" s="215"/>
      <c r="J194" s="211"/>
      <c r="K194" s="211"/>
      <c r="L194" s="216"/>
      <c r="M194" s="217"/>
      <c r="N194" s="218"/>
      <c r="O194" s="218"/>
      <c r="P194" s="218"/>
      <c r="Q194" s="218"/>
      <c r="R194" s="218"/>
      <c r="S194" s="218"/>
      <c r="T194" s="219"/>
      <c r="AT194" s="220" t="s">
        <v>184</v>
      </c>
      <c r="AU194" s="220" t="s">
        <v>80</v>
      </c>
      <c r="AV194" s="14" t="s">
        <v>82</v>
      </c>
      <c r="AW194" s="14" t="s">
        <v>35</v>
      </c>
      <c r="AX194" s="14" t="s">
        <v>73</v>
      </c>
      <c r="AY194" s="220" t="s">
        <v>171</v>
      </c>
    </row>
    <row r="195" spans="1:65" s="13" customFormat="1" ht="11.25">
      <c r="B195" s="200"/>
      <c r="C195" s="201"/>
      <c r="D195" s="193" t="s">
        <v>184</v>
      </c>
      <c r="E195" s="202" t="s">
        <v>19</v>
      </c>
      <c r="F195" s="203" t="s">
        <v>973</v>
      </c>
      <c r="G195" s="201"/>
      <c r="H195" s="202" t="s">
        <v>19</v>
      </c>
      <c r="I195" s="204"/>
      <c r="J195" s="201"/>
      <c r="K195" s="201"/>
      <c r="L195" s="205"/>
      <c r="M195" s="206"/>
      <c r="N195" s="207"/>
      <c r="O195" s="207"/>
      <c r="P195" s="207"/>
      <c r="Q195" s="207"/>
      <c r="R195" s="207"/>
      <c r="S195" s="207"/>
      <c r="T195" s="208"/>
      <c r="AT195" s="209" t="s">
        <v>184</v>
      </c>
      <c r="AU195" s="209" t="s">
        <v>80</v>
      </c>
      <c r="AV195" s="13" t="s">
        <v>80</v>
      </c>
      <c r="AW195" s="13" t="s">
        <v>35</v>
      </c>
      <c r="AX195" s="13" t="s">
        <v>73</v>
      </c>
      <c r="AY195" s="209" t="s">
        <v>171</v>
      </c>
    </row>
    <row r="196" spans="1:65" s="14" customFormat="1" ht="11.25">
      <c r="B196" s="210"/>
      <c r="C196" s="211"/>
      <c r="D196" s="193" t="s">
        <v>184</v>
      </c>
      <c r="E196" s="212" t="s">
        <v>19</v>
      </c>
      <c r="F196" s="213" t="s">
        <v>1308</v>
      </c>
      <c r="G196" s="211"/>
      <c r="H196" s="214">
        <v>1.28</v>
      </c>
      <c r="I196" s="215"/>
      <c r="J196" s="211"/>
      <c r="K196" s="211"/>
      <c r="L196" s="216"/>
      <c r="M196" s="217"/>
      <c r="N196" s="218"/>
      <c r="O196" s="218"/>
      <c r="P196" s="218"/>
      <c r="Q196" s="218"/>
      <c r="R196" s="218"/>
      <c r="S196" s="218"/>
      <c r="T196" s="219"/>
      <c r="AT196" s="220" t="s">
        <v>184</v>
      </c>
      <c r="AU196" s="220" t="s">
        <v>80</v>
      </c>
      <c r="AV196" s="14" t="s">
        <v>82</v>
      </c>
      <c r="AW196" s="14" t="s">
        <v>35</v>
      </c>
      <c r="AX196" s="14" t="s">
        <v>73</v>
      </c>
      <c r="AY196" s="220" t="s">
        <v>171</v>
      </c>
    </row>
    <row r="197" spans="1:65" s="13" customFormat="1" ht="11.25">
      <c r="B197" s="200"/>
      <c r="C197" s="201"/>
      <c r="D197" s="193" t="s">
        <v>184</v>
      </c>
      <c r="E197" s="202" t="s">
        <v>19</v>
      </c>
      <c r="F197" s="203" t="s">
        <v>954</v>
      </c>
      <c r="G197" s="201"/>
      <c r="H197" s="202" t="s">
        <v>19</v>
      </c>
      <c r="I197" s="204"/>
      <c r="J197" s="201"/>
      <c r="K197" s="201"/>
      <c r="L197" s="205"/>
      <c r="M197" s="206"/>
      <c r="N197" s="207"/>
      <c r="O197" s="207"/>
      <c r="P197" s="207"/>
      <c r="Q197" s="207"/>
      <c r="R197" s="207"/>
      <c r="S197" s="207"/>
      <c r="T197" s="208"/>
      <c r="AT197" s="209" t="s">
        <v>184</v>
      </c>
      <c r="AU197" s="209" t="s">
        <v>80</v>
      </c>
      <c r="AV197" s="13" t="s">
        <v>80</v>
      </c>
      <c r="AW197" s="13" t="s">
        <v>35</v>
      </c>
      <c r="AX197" s="13" t="s">
        <v>73</v>
      </c>
      <c r="AY197" s="209" t="s">
        <v>171</v>
      </c>
    </row>
    <row r="198" spans="1:65" s="13" customFormat="1" ht="22.5">
      <c r="B198" s="200"/>
      <c r="C198" s="201"/>
      <c r="D198" s="193" t="s">
        <v>184</v>
      </c>
      <c r="E198" s="202" t="s">
        <v>19</v>
      </c>
      <c r="F198" s="203" t="s">
        <v>955</v>
      </c>
      <c r="G198" s="201"/>
      <c r="H198" s="202" t="s">
        <v>19</v>
      </c>
      <c r="I198" s="204"/>
      <c r="J198" s="201"/>
      <c r="K198" s="201"/>
      <c r="L198" s="205"/>
      <c r="M198" s="206"/>
      <c r="N198" s="207"/>
      <c r="O198" s="207"/>
      <c r="P198" s="207"/>
      <c r="Q198" s="207"/>
      <c r="R198" s="207"/>
      <c r="S198" s="207"/>
      <c r="T198" s="208"/>
      <c r="AT198" s="209" t="s">
        <v>184</v>
      </c>
      <c r="AU198" s="209" t="s">
        <v>80</v>
      </c>
      <c r="AV198" s="13" t="s">
        <v>80</v>
      </c>
      <c r="AW198" s="13" t="s">
        <v>35</v>
      </c>
      <c r="AX198" s="13" t="s">
        <v>73</v>
      </c>
      <c r="AY198" s="209" t="s">
        <v>171</v>
      </c>
    </row>
    <row r="199" spans="1:65" s="14" customFormat="1" ht="11.25">
      <c r="B199" s="210"/>
      <c r="C199" s="211"/>
      <c r="D199" s="193" t="s">
        <v>184</v>
      </c>
      <c r="E199" s="212" t="s">
        <v>19</v>
      </c>
      <c r="F199" s="213" t="s">
        <v>1312</v>
      </c>
      <c r="G199" s="211"/>
      <c r="H199" s="214">
        <v>60.08</v>
      </c>
      <c r="I199" s="215"/>
      <c r="J199" s="211"/>
      <c r="K199" s="211"/>
      <c r="L199" s="216"/>
      <c r="M199" s="217"/>
      <c r="N199" s="218"/>
      <c r="O199" s="218"/>
      <c r="P199" s="218"/>
      <c r="Q199" s="218"/>
      <c r="R199" s="218"/>
      <c r="S199" s="218"/>
      <c r="T199" s="219"/>
      <c r="AT199" s="220" t="s">
        <v>184</v>
      </c>
      <c r="AU199" s="220" t="s">
        <v>80</v>
      </c>
      <c r="AV199" s="14" t="s">
        <v>82</v>
      </c>
      <c r="AW199" s="14" t="s">
        <v>35</v>
      </c>
      <c r="AX199" s="14" t="s">
        <v>73</v>
      </c>
      <c r="AY199" s="220" t="s">
        <v>171</v>
      </c>
    </row>
    <row r="200" spans="1:65" s="15" customFormat="1" ht="11.25">
      <c r="B200" s="221"/>
      <c r="C200" s="222"/>
      <c r="D200" s="193" t="s">
        <v>184</v>
      </c>
      <c r="E200" s="223" t="s">
        <v>19</v>
      </c>
      <c r="F200" s="224" t="s">
        <v>189</v>
      </c>
      <c r="G200" s="222"/>
      <c r="H200" s="225">
        <v>88.763999999999996</v>
      </c>
      <c r="I200" s="226"/>
      <c r="J200" s="222"/>
      <c r="K200" s="222"/>
      <c r="L200" s="227"/>
      <c r="M200" s="228"/>
      <c r="N200" s="229"/>
      <c r="O200" s="229"/>
      <c r="P200" s="229"/>
      <c r="Q200" s="229"/>
      <c r="R200" s="229"/>
      <c r="S200" s="229"/>
      <c r="T200" s="230"/>
      <c r="AT200" s="231" t="s">
        <v>184</v>
      </c>
      <c r="AU200" s="231" t="s">
        <v>80</v>
      </c>
      <c r="AV200" s="15" t="s">
        <v>178</v>
      </c>
      <c r="AW200" s="15" t="s">
        <v>35</v>
      </c>
      <c r="AX200" s="15" t="s">
        <v>80</v>
      </c>
      <c r="AY200" s="231" t="s">
        <v>171</v>
      </c>
    </row>
    <row r="201" spans="1:65" s="2" customFormat="1" ht="21.75" customHeight="1">
      <c r="A201" s="36"/>
      <c r="B201" s="37"/>
      <c r="C201" s="180" t="s">
        <v>351</v>
      </c>
      <c r="D201" s="180" t="s">
        <v>173</v>
      </c>
      <c r="E201" s="181" t="s">
        <v>976</v>
      </c>
      <c r="F201" s="182" t="s">
        <v>977</v>
      </c>
      <c r="G201" s="183" t="s">
        <v>252</v>
      </c>
      <c r="H201" s="184">
        <v>58.723999999999997</v>
      </c>
      <c r="I201" s="185"/>
      <c r="J201" s="186">
        <f>ROUND(I201*H201,2)</f>
        <v>0</v>
      </c>
      <c r="K201" s="182" t="s">
        <v>839</v>
      </c>
      <c r="L201" s="41"/>
      <c r="M201" s="187" t="s">
        <v>19</v>
      </c>
      <c r="N201" s="188" t="s">
        <v>44</v>
      </c>
      <c r="O201" s="66"/>
      <c r="P201" s="189">
        <f>O201*H201</f>
        <v>0</v>
      </c>
      <c r="Q201" s="189">
        <v>0</v>
      </c>
      <c r="R201" s="189">
        <f>Q201*H201</f>
        <v>0</v>
      </c>
      <c r="S201" s="189">
        <v>0</v>
      </c>
      <c r="T201" s="190">
        <f>S201*H201</f>
        <v>0</v>
      </c>
      <c r="U201" s="36"/>
      <c r="V201" s="36"/>
      <c r="W201" s="36"/>
      <c r="X201" s="36"/>
      <c r="Y201" s="36"/>
      <c r="Z201" s="36"/>
      <c r="AA201" s="36"/>
      <c r="AB201" s="36"/>
      <c r="AC201" s="36"/>
      <c r="AD201" s="36"/>
      <c r="AE201" s="36"/>
      <c r="AR201" s="191" t="s">
        <v>951</v>
      </c>
      <c r="AT201" s="191" t="s">
        <v>173</v>
      </c>
      <c r="AU201" s="191" t="s">
        <v>80</v>
      </c>
      <c r="AY201" s="19" t="s">
        <v>171</v>
      </c>
      <c r="BE201" s="192">
        <f>IF(N201="základní",J201,0)</f>
        <v>0</v>
      </c>
      <c r="BF201" s="192">
        <f>IF(N201="snížená",J201,0)</f>
        <v>0</v>
      </c>
      <c r="BG201" s="192">
        <f>IF(N201="zákl. přenesená",J201,0)</f>
        <v>0</v>
      </c>
      <c r="BH201" s="192">
        <f>IF(N201="sníž. přenesená",J201,0)</f>
        <v>0</v>
      </c>
      <c r="BI201" s="192">
        <f>IF(N201="nulová",J201,0)</f>
        <v>0</v>
      </c>
      <c r="BJ201" s="19" t="s">
        <v>80</v>
      </c>
      <c r="BK201" s="192">
        <f>ROUND(I201*H201,2)</f>
        <v>0</v>
      </c>
      <c r="BL201" s="19" t="s">
        <v>951</v>
      </c>
      <c r="BM201" s="191" t="s">
        <v>1313</v>
      </c>
    </row>
    <row r="202" spans="1:65" s="2" customFormat="1" ht="29.25">
      <c r="A202" s="36"/>
      <c r="B202" s="37"/>
      <c r="C202" s="38"/>
      <c r="D202" s="193" t="s">
        <v>180</v>
      </c>
      <c r="E202" s="38"/>
      <c r="F202" s="194" t="s">
        <v>979</v>
      </c>
      <c r="G202" s="38"/>
      <c r="H202" s="38"/>
      <c r="I202" s="195"/>
      <c r="J202" s="38"/>
      <c r="K202" s="38"/>
      <c r="L202" s="41"/>
      <c r="M202" s="196"/>
      <c r="N202" s="197"/>
      <c r="O202" s="66"/>
      <c r="P202" s="66"/>
      <c r="Q202" s="66"/>
      <c r="R202" s="66"/>
      <c r="S202" s="66"/>
      <c r="T202" s="67"/>
      <c r="U202" s="36"/>
      <c r="V202" s="36"/>
      <c r="W202" s="36"/>
      <c r="X202" s="36"/>
      <c r="Y202" s="36"/>
      <c r="Z202" s="36"/>
      <c r="AA202" s="36"/>
      <c r="AB202" s="36"/>
      <c r="AC202" s="36"/>
      <c r="AD202" s="36"/>
      <c r="AE202" s="36"/>
      <c r="AT202" s="19" t="s">
        <v>180</v>
      </c>
      <c r="AU202" s="19" t="s">
        <v>80</v>
      </c>
    </row>
    <row r="203" spans="1:65" s="13" customFormat="1" ht="11.25">
      <c r="B203" s="200"/>
      <c r="C203" s="201"/>
      <c r="D203" s="193" t="s">
        <v>184</v>
      </c>
      <c r="E203" s="202" t="s">
        <v>19</v>
      </c>
      <c r="F203" s="203" t="s">
        <v>1310</v>
      </c>
      <c r="G203" s="201"/>
      <c r="H203" s="202" t="s">
        <v>19</v>
      </c>
      <c r="I203" s="204"/>
      <c r="J203" s="201"/>
      <c r="K203" s="201"/>
      <c r="L203" s="205"/>
      <c r="M203" s="206"/>
      <c r="N203" s="207"/>
      <c r="O203" s="207"/>
      <c r="P203" s="207"/>
      <c r="Q203" s="207"/>
      <c r="R203" s="207"/>
      <c r="S203" s="207"/>
      <c r="T203" s="208"/>
      <c r="AT203" s="209" t="s">
        <v>184</v>
      </c>
      <c r="AU203" s="209" t="s">
        <v>80</v>
      </c>
      <c r="AV203" s="13" t="s">
        <v>80</v>
      </c>
      <c r="AW203" s="13" t="s">
        <v>35</v>
      </c>
      <c r="AX203" s="13" t="s">
        <v>73</v>
      </c>
      <c r="AY203" s="209" t="s">
        <v>171</v>
      </c>
    </row>
    <row r="204" spans="1:65" s="13" customFormat="1" ht="11.25">
      <c r="B204" s="200"/>
      <c r="C204" s="201"/>
      <c r="D204" s="193" t="s">
        <v>184</v>
      </c>
      <c r="E204" s="202" t="s">
        <v>19</v>
      </c>
      <c r="F204" s="203" t="s">
        <v>971</v>
      </c>
      <c r="G204" s="201"/>
      <c r="H204" s="202" t="s">
        <v>19</v>
      </c>
      <c r="I204" s="204"/>
      <c r="J204" s="201"/>
      <c r="K204" s="201"/>
      <c r="L204" s="205"/>
      <c r="M204" s="206"/>
      <c r="N204" s="207"/>
      <c r="O204" s="207"/>
      <c r="P204" s="207"/>
      <c r="Q204" s="207"/>
      <c r="R204" s="207"/>
      <c r="S204" s="207"/>
      <c r="T204" s="208"/>
      <c r="AT204" s="209" t="s">
        <v>184</v>
      </c>
      <c r="AU204" s="209" t="s">
        <v>80</v>
      </c>
      <c r="AV204" s="13" t="s">
        <v>80</v>
      </c>
      <c r="AW204" s="13" t="s">
        <v>35</v>
      </c>
      <c r="AX204" s="13" t="s">
        <v>73</v>
      </c>
      <c r="AY204" s="209" t="s">
        <v>171</v>
      </c>
    </row>
    <row r="205" spans="1:65" s="14" customFormat="1" ht="11.25">
      <c r="B205" s="210"/>
      <c r="C205" s="211"/>
      <c r="D205" s="193" t="s">
        <v>184</v>
      </c>
      <c r="E205" s="212" t="s">
        <v>19</v>
      </c>
      <c r="F205" s="213" t="s">
        <v>1307</v>
      </c>
      <c r="G205" s="211"/>
      <c r="H205" s="214">
        <v>27.404</v>
      </c>
      <c r="I205" s="215"/>
      <c r="J205" s="211"/>
      <c r="K205" s="211"/>
      <c r="L205" s="216"/>
      <c r="M205" s="217"/>
      <c r="N205" s="218"/>
      <c r="O205" s="218"/>
      <c r="P205" s="218"/>
      <c r="Q205" s="218"/>
      <c r="R205" s="218"/>
      <c r="S205" s="218"/>
      <c r="T205" s="219"/>
      <c r="AT205" s="220" t="s">
        <v>184</v>
      </c>
      <c r="AU205" s="220" t="s">
        <v>80</v>
      </c>
      <c r="AV205" s="14" t="s">
        <v>82</v>
      </c>
      <c r="AW205" s="14" t="s">
        <v>35</v>
      </c>
      <c r="AX205" s="14" t="s">
        <v>73</v>
      </c>
      <c r="AY205" s="220" t="s">
        <v>171</v>
      </c>
    </row>
    <row r="206" spans="1:65" s="13" customFormat="1" ht="11.25">
      <c r="B206" s="200"/>
      <c r="C206" s="201"/>
      <c r="D206" s="193" t="s">
        <v>184</v>
      </c>
      <c r="E206" s="202" t="s">
        <v>19</v>
      </c>
      <c r="F206" s="203" t="s">
        <v>973</v>
      </c>
      <c r="G206" s="201"/>
      <c r="H206" s="202" t="s">
        <v>19</v>
      </c>
      <c r="I206" s="204"/>
      <c r="J206" s="201"/>
      <c r="K206" s="201"/>
      <c r="L206" s="205"/>
      <c r="M206" s="206"/>
      <c r="N206" s="207"/>
      <c r="O206" s="207"/>
      <c r="P206" s="207"/>
      <c r="Q206" s="207"/>
      <c r="R206" s="207"/>
      <c r="S206" s="207"/>
      <c r="T206" s="208"/>
      <c r="AT206" s="209" t="s">
        <v>184</v>
      </c>
      <c r="AU206" s="209" t="s">
        <v>80</v>
      </c>
      <c r="AV206" s="13" t="s">
        <v>80</v>
      </c>
      <c r="AW206" s="13" t="s">
        <v>35</v>
      </c>
      <c r="AX206" s="13" t="s">
        <v>73</v>
      </c>
      <c r="AY206" s="209" t="s">
        <v>171</v>
      </c>
    </row>
    <row r="207" spans="1:65" s="14" customFormat="1" ht="11.25">
      <c r="B207" s="210"/>
      <c r="C207" s="211"/>
      <c r="D207" s="193" t="s">
        <v>184</v>
      </c>
      <c r="E207" s="212" t="s">
        <v>19</v>
      </c>
      <c r="F207" s="213" t="s">
        <v>1308</v>
      </c>
      <c r="G207" s="211"/>
      <c r="H207" s="214">
        <v>1.28</v>
      </c>
      <c r="I207" s="215"/>
      <c r="J207" s="211"/>
      <c r="K207" s="211"/>
      <c r="L207" s="216"/>
      <c r="M207" s="217"/>
      <c r="N207" s="218"/>
      <c r="O207" s="218"/>
      <c r="P207" s="218"/>
      <c r="Q207" s="218"/>
      <c r="R207" s="218"/>
      <c r="S207" s="218"/>
      <c r="T207" s="219"/>
      <c r="AT207" s="220" t="s">
        <v>184</v>
      </c>
      <c r="AU207" s="220" t="s">
        <v>80</v>
      </c>
      <c r="AV207" s="14" t="s">
        <v>82</v>
      </c>
      <c r="AW207" s="14" t="s">
        <v>35</v>
      </c>
      <c r="AX207" s="14" t="s">
        <v>73</v>
      </c>
      <c r="AY207" s="220" t="s">
        <v>171</v>
      </c>
    </row>
    <row r="208" spans="1:65" s="13" customFormat="1" ht="11.25">
      <c r="B208" s="200"/>
      <c r="C208" s="201"/>
      <c r="D208" s="193" t="s">
        <v>184</v>
      </c>
      <c r="E208" s="202" t="s">
        <v>19</v>
      </c>
      <c r="F208" s="203" t="s">
        <v>954</v>
      </c>
      <c r="G208" s="201"/>
      <c r="H208" s="202" t="s">
        <v>19</v>
      </c>
      <c r="I208" s="204"/>
      <c r="J208" s="201"/>
      <c r="K208" s="201"/>
      <c r="L208" s="205"/>
      <c r="M208" s="206"/>
      <c r="N208" s="207"/>
      <c r="O208" s="207"/>
      <c r="P208" s="207"/>
      <c r="Q208" s="207"/>
      <c r="R208" s="207"/>
      <c r="S208" s="207"/>
      <c r="T208" s="208"/>
      <c r="AT208" s="209" t="s">
        <v>184</v>
      </c>
      <c r="AU208" s="209" t="s">
        <v>80</v>
      </c>
      <c r="AV208" s="13" t="s">
        <v>80</v>
      </c>
      <c r="AW208" s="13" t="s">
        <v>35</v>
      </c>
      <c r="AX208" s="13" t="s">
        <v>73</v>
      </c>
      <c r="AY208" s="209" t="s">
        <v>171</v>
      </c>
    </row>
    <row r="209" spans="1:65" s="13" customFormat="1" ht="22.5">
      <c r="B209" s="200"/>
      <c r="C209" s="201"/>
      <c r="D209" s="193" t="s">
        <v>184</v>
      </c>
      <c r="E209" s="202" t="s">
        <v>19</v>
      </c>
      <c r="F209" s="203" t="s">
        <v>955</v>
      </c>
      <c r="G209" s="201"/>
      <c r="H209" s="202" t="s">
        <v>19</v>
      </c>
      <c r="I209" s="204"/>
      <c r="J209" s="201"/>
      <c r="K209" s="201"/>
      <c r="L209" s="205"/>
      <c r="M209" s="206"/>
      <c r="N209" s="207"/>
      <c r="O209" s="207"/>
      <c r="P209" s="207"/>
      <c r="Q209" s="207"/>
      <c r="R209" s="207"/>
      <c r="S209" s="207"/>
      <c r="T209" s="208"/>
      <c r="AT209" s="209" t="s">
        <v>184</v>
      </c>
      <c r="AU209" s="209" t="s">
        <v>80</v>
      </c>
      <c r="AV209" s="13" t="s">
        <v>80</v>
      </c>
      <c r="AW209" s="13" t="s">
        <v>35</v>
      </c>
      <c r="AX209" s="13" t="s">
        <v>73</v>
      </c>
      <c r="AY209" s="209" t="s">
        <v>171</v>
      </c>
    </row>
    <row r="210" spans="1:65" s="14" customFormat="1" ht="11.25">
      <c r="B210" s="210"/>
      <c r="C210" s="211"/>
      <c r="D210" s="193" t="s">
        <v>184</v>
      </c>
      <c r="E210" s="212" t="s">
        <v>19</v>
      </c>
      <c r="F210" s="213" t="s">
        <v>1305</v>
      </c>
      <c r="G210" s="211"/>
      <c r="H210" s="214">
        <v>30.04</v>
      </c>
      <c r="I210" s="215"/>
      <c r="J210" s="211"/>
      <c r="K210" s="211"/>
      <c r="L210" s="216"/>
      <c r="M210" s="217"/>
      <c r="N210" s="218"/>
      <c r="O210" s="218"/>
      <c r="P210" s="218"/>
      <c r="Q210" s="218"/>
      <c r="R210" s="218"/>
      <c r="S210" s="218"/>
      <c r="T210" s="219"/>
      <c r="AT210" s="220" t="s">
        <v>184</v>
      </c>
      <c r="AU210" s="220" t="s">
        <v>80</v>
      </c>
      <c r="AV210" s="14" t="s">
        <v>82</v>
      </c>
      <c r="AW210" s="14" t="s">
        <v>35</v>
      </c>
      <c r="AX210" s="14" t="s">
        <v>73</v>
      </c>
      <c r="AY210" s="220" t="s">
        <v>171</v>
      </c>
    </row>
    <row r="211" spans="1:65" s="15" customFormat="1" ht="11.25">
      <c r="B211" s="221"/>
      <c r="C211" s="222"/>
      <c r="D211" s="193" t="s">
        <v>184</v>
      </c>
      <c r="E211" s="223" t="s">
        <v>19</v>
      </c>
      <c r="F211" s="224" t="s">
        <v>189</v>
      </c>
      <c r="G211" s="222"/>
      <c r="H211" s="225">
        <v>58.724000000000004</v>
      </c>
      <c r="I211" s="226"/>
      <c r="J211" s="222"/>
      <c r="K211" s="222"/>
      <c r="L211" s="227"/>
      <c r="M211" s="228"/>
      <c r="N211" s="229"/>
      <c r="O211" s="229"/>
      <c r="P211" s="229"/>
      <c r="Q211" s="229"/>
      <c r="R211" s="229"/>
      <c r="S211" s="229"/>
      <c r="T211" s="230"/>
      <c r="AT211" s="231" t="s">
        <v>184</v>
      </c>
      <c r="AU211" s="231" t="s">
        <v>80</v>
      </c>
      <c r="AV211" s="15" t="s">
        <v>178</v>
      </c>
      <c r="AW211" s="15" t="s">
        <v>35</v>
      </c>
      <c r="AX211" s="15" t="s">
        <v>80</v>
      </c>
      <c r="AY211" s="231" t="s">
        <v>171</v>
      </c>
    </row>
    <row r="212" spans="1:65" s="2" customFormat="1" ht="24.2" customHeight="1">
      <c r="A212" s="36"/>
      <c r="B212" s="37"/>
      <c r="C212" s="180" t="s">
        <v>358</v>
      </c>
      <c r="D212" s="180" t="s">
        <v>173</v>
      </c>
      <c r="E212" s="181" t="s">
        <v>1314</v>
      </c>
      <c r="F212" s="182" t="s">
        <v>1315</v>
      </c>
      <c r="G212" s="183" t="s">
        <v>252</v>
      </c>
      <c r="H212" s="184">
        <v>11.6</v>
      </c>
      <c r="I212" s="185"/>
      <c r="J212" s="186">
        <f>ROUND(I212*H212,2)</f>
        <v>0</v>
      </c>
      <c r="K212" s="182" t="s">
        <v>839</v>
      </c>
      <c r="L212" s="41"/>
      <c r="M212" s="187" t="s">
        <v>19</v>
      </c>
      <c r="N212" s="188" t="s">
        <v>44</v>
      </c>
      <c r="O212" s="66"/>
      <c r="P212" s="189">
        <f>O212*H212</f>
        <v>0</v>
      </c>
      <c r="Q212" s="189">
        <v>0</v>
      </c>
      <c r="R212" s="189">
        <f>Q212*H212</f>
        <v>0</v>
      </c>
      <c r="S212" s="189">
        <v>0</v>
      </c>
      <c r="T212" s="190">
        <f>S212*H212</f>
        <v>0</v>
      </c>
      <c r="U212" s="36"/>
      <c r="V212" s="36"/>
      <c r="W212" s="36"/>
      <c r="X212" s="36"/>
      <c r="Y212" s="36"/>
      <c r="Z212" s="36"/>
      <c r="AA212" s="36"/>
      <c r="AB212" s="36"/>
      <c r="AC212" s="36"/>
      <c r="AD212" s="36"/>
      <c r="AE212" s="36"/>
      <c r="AR212" s="191" t="s">
        <v>951</v>
      </c>
      <c r="AT212" s="191" t="s">
        <v>173</v>
      </c>
      <c r="AU212" s="191" t="s">
        <v>80</v>
      </c>
      <c r="AY212" s="19" t="s">
        <v>171</v>
      </c>
      <c r="BE212" s="192">
        <f>IF(N212="základní",J212,0)</f>
        <v>0</v>
      </c>
      <c r="BF212" s="192">
        <f>IF(N212="snížená",J212,0)</f>
        <v>0</v>
      </c>
      <c r="BG212" s="192">
        <f>IF(N212="zákl. přenesená",J212,0)</f>
        <v>0</v>
      </c>
      <c r="BH212" s="192">
        <f>IF(N212="sníž. přenesená",J212,0)</f>
        <v>0</v>
      </c>
      <c r="BI212" s="192">
        <f>IF(N212="nulová",J212,0)</f>
        <v>0</v>
      </c>
      <c r="BJ212" s="19" t="s">
        <v>80</v>
      </c>
      <c r="BK212" s="192">
        <f>ROUND(I212*H212,2)</f>
        <v>0</v>
      </c>
      <c r="BL212" s="19" t="s">
        <v>951</v>
      </c>
      <c r="BM212" s="191" t="s">
        <v>1316</v>
      </c>
    </row>
    <row r="213" spans="1:65" s="2" customFormat="1" ht="29.25">
      <c r="A213" s="36"/>
      <c r="B213" s="37"/>
      <c r="C213" s="38"/>
      <c r="D213" s="193" t="s">
        <v>180</v>
      </c>
      <c r="E213" s="38"/>
      <c r="F213" s="194" t="s">
        <v>1317</v>
      </c>
      <c r="G213" s="38"/>
      <c r="H213" s="38"/>
      <c r="I213" s="195"/>
      <c r="J213" s="38"/>
      <c r="K213" s="38"/>
      <c r="L213" s="41"/>
      <c r="M213" s="196"/>
      <c r="N213" s="197"/>
      <c r="O213" s="66"/>
      <c r="P213" s="66"/>
      <c r="Q213" s="66"/>
      <c r="R213" s="66"/>
      <c r="S213" s="66"/>
      <c r="T213" s="67"/>
      <c r="U213" s="36"/>
      <c r="V213" s="36"/>
      <c r="W213" s="36"/>
      <c r="X213" s="36"/>
      <c r="Y213" s="36"/>
      <c r="Z213" s="36"/>
      <c r="AA213" s="36"/>
      <c r="AB213" s="36"/>
      <c r="AC213" s="36"/>
      <c r="AD213" s="36"/>
      <c r="AE213" s="36"/>
      <c r="AT213" s="19" t="s">
        <v>180</v>
      </c>
      <c r="AU213" s="19" t="s">
        <v>80</v>
      </c>
    </row>
    <row r="214" spans="1:65" s="13" customFormat="1" ht="11.25">
      <c r="B214" s="200"/>
      <c r="C214" s="201"/>
      <c r="D214" s="193" t="s">
        <v>184</v>
      </c>
      <c r="E214" s="202" t="s">
        <v>19</v>
      </c>
      <c r="F214" s="203" t="s">
        <v>1318</v>
      </c>
      <c r="G214" s="201"/>
      <c r="H214" s="202" t="s">
        <v>19</v>
      </c>
      <c r="I214" s="204"/>
      <c r="J214" s="201"/>
      <c r="K214" s="201"/>
      <c r="L214" s="205"/>
      <c r="M214" s="206"/>
      <c r="N214" s="207"/>
      <c r="O214" s="207"/>
      <c r="P214" s="207"/>
      <c r="Q214" s="207"/>
      <c r="R214" s="207"/>
      <c r="S214" s="207"/>
      <c r="T214" s="208"/>
      <c r="AT214" s="209" t="s">
        <v>184</v>
      </c>
      <c r="AU214" s="209" t="s">
        <v>80</v>
      </c>
      <c r="AV214" s="13" t="s">
        <v>80</v>
      </c>
      <c r="AW214" s="13" t="s">
        <v>35</v>
      </c>
      <c r="AX214" s="13" t="s">
        <v>73</v>
      </c>
      <c r="AY214" s="209" t="s">
        <v>171</v>
      </c>
    </row>
    <row r="215" spans="1:65" s="13" customFormat="1" ht="11.25">
      <c r="B215" s="200"/>
      <c r="C215" s="201"/>
      <c r="D215" s="193" t="s">
        <v>184</v>
      </c>
      <c r="E215" s="202" t="s">
        <v>19</v>
      </c>
      <c r="F215" s="203" t="s">
        <v>1319</v>
      </c>
      <c r="G215" s="201"/>
      <c r="H215" s="202" t="s">
        <v>19</v>
      </c>
      <c r="I215" s="204"/>
      <c r="J215" s="201"/>
      <c r="K215" s="201"/>
      <c r="L215" s="205"/>
      <c r="M215" s="206"/>
      <c r="N215" s="207"/>
      <c r="O215" s="207"/>
      <c r="P215" s="207"/>
      <c r="Q215" s="207"/>
      <c r="R215" s="207"/>
      <c r="S215" s="207"/>
      <c r="T215" s="208"/>
      <c r="AT215" s="209" t="s">
        <v>184</v>
      </c>
      <c r="AU215" s="209" t="s">
        <v>80</v>
      </c>
      <c r="AV215" s="13" t="s">
        <v>80</v>
      </c>
      <c r="AW215" s="13" t="s">
        <v>35</v>
      </c>
      <c r="AX215" s="13" t="s">
        <v>73</v>
      </c>
      <c r="AY215" s="209" t="s">
        <v>171</v>
      </c>
    </row>
    <row r="216" spans="1:65" s="14" customFormat="1" ht="11.25">
      <c r="B216" s="210"/>
      <c r="C216" s="211"/>
      <c r="D216" s="193" t="s">
        <v>184</v>
      </c>
      <c r="E216" s="212" t="s">
        <v>19</v>
      </c>
      <c r="F216" s="213" t="s">
        <v>1320</v>
      </c>
      <c r="G216" s="211"/>
      <c r="H216" s="214">
        <v>5</v>
      </c>
      <c r="I216" s="215"/>
      <c r="J216" s="211"/>
      <c r="K216" s="211"/>
      <c r="L216" s="216"/>
      <c r="M216" s="217"/>
      <c r="N216" s="218"/>
      <c r="O216" s="218"/>
      <c r="P216" s="218"/>
      <c r="Q216" s="218"/>
      <c r="R216" s="218"/>
      <c r="S216" s="218"/>
      <c r="T216" s="219"/>
      <c r="AT216" s="220" t="s">
        <v>184</v>
      </c>
      <c r="AU216" s="220" t="s">
        <v>80</v>
      </c>
      <c r="AV216" s="14" t="s">
        <v>82</v>
      </c>
      <c r="AW216" s="14" t="s">
        <v>35</v>
      </c>
      <c r="AX216" s="14" t="s">
        <v>73</v>
      </c>
      <c r="AY216" s="220" t="s">
        <v>171</v>
      </c>
    </row>
    <row r="217" spans="1:65" s="13" customFormat="1" ht="11.25">
      <c r="B217" s="200"/>
      <c r="C217" s="201"/>
      <c r="D217" s="193" t="s">
        <v>184</v>
      </c>
      <c r="E217" s="202" t="s">
        <v>19</v>
      </c>
      <c r="F217" s="203" t="s">
        <v>1321</v>
      </c>
      <c r="G217" s="201"/>
      <c r="H217" s="202" t="s">
        <v>19</v>
      </c>
      <c r="I217" s="204"/>
      <c r="J217" s="201"/>
      <c r="K217" s="201"/>
      <c r="L217" s="205"/>
      <c r="M217" s="206"/>
      <c r="N217" s="207"/>
      <c r="O217" s="207"/>
      <c r="P217" s="207"/>
      <c r="Q217" s="207"/>
      <c r="R217" s="207"/>
      <c r="S217" s="207"/>
      <c r="T217" s="208"/>
      <c r="AT217" s="209" t="s">
        <v>184</v>
      </c>
      <c r="AU217" s="209" t="s">
        <v>80</v>
      </c>
      <c r="AV217" s="13" t="s">
        <v>80</v>
      </c>
      <c r="AW217" s="13" t="s">
        <v>35</v>
      </c>
      <c r="AX217" s="13" t="s">
        <v>73</v>
      </c>
      <c r="AY217" s="209" t="s">
        <v>171</v>
      </c>
    </row>
    <row r="218" spans="1:65" s="14" customFormat="1" ht="11.25">
      <c r="B218" s="210"/>
      <c r="C218" s="211"/>
      <c r="D218" s="193" t="s">
        <v>184</v>
      </c>
      <c r="E218" s="212" t="s">
        <v>19</v>
      </c>
      <c r="F218" s="213" t="s">
        <v>1322</v>
      </c>
      <c r="G218" s="211"/>
      <c r="H218" s="214">
        <v>6.6</v>
      </c>
      <c r="I218" s="215"/>
      <c r="J218" s="211"/>
      <c r="K218" s="211"/>
      <c r="L218" s="216"/>
      <c r="M218" s="217"/>
      <c r="N218" s="218"/>
      <c r="O218" s="218"/>
      <c r="P218" s="218"/>
      <c r="Q218" s="218"/>
      <c r="R218" s="218"/>
      <c r="S218" s="218"/>
      <c r="T218" s="219"/>
      <c r="AT218" s="220" t="s">
        <v>184</v>
      </c>
      <c r="AU218" s="220" t="s">
        <v>80</v>
      </c>
      <c r="AV218" s="14" t="s">
        <v>82</v>
      </c>
      <c r="AW218" s="14" t="s">
        <v>35</v>
      </c>
      <c r="AX218" s="14" t="s">
        <v>73</v>
      </c>
      <c r="AY218" s="220" t="s">
        <v>171</v>
      </c>
    </row>
    <row r="219" spans="1:65" s="15" customFormat="1" ht="11.25">
      <c r="B219" s="221"/>
      <c r="C219" s="222"/>
      <c r="D219" s="193" t="s">
        <v>184</v>
      </c>
      <c r="E219" s="223" t="s">
        <v>19</v>
      </c>
      <c r="F219" s="224" t="s">
        <v>189</v>
      </c>
      <c r="G219" s="222"/>
      <c r="H219" s="225">
        <v>11.6</v>
      </c>
      <c r="I219" s="226"/>
      <c r="J219" s="222"/>
      <c r="K219" s="222"/>
      <c r="L219" s="227"/>
      <c r="M219" s="228"/>
      <c r="N219" s="229"/>
      <c r="O219" s="229"/>
      <c r="P219" s="229"/>
      <c r="Q219" s="229"/>
      <c r="R219" s="229"/>
      <c r="S219" s="229"/>
      <c r="T219" s="230"/>
      <c r="AT219" s="231" t="s">
        <v>184</v>
      </c>
      <c r="AU219" s="231" t="s">
        <v>80</v>
      </c>
      <c r="AV219" s="15" t="s">
        <v>178</v>
      </c>
      <c r="AW219" s="15" t="s">
        <v>35</v>
      </c>
      <c r="AX219" s="15" t="s">
        <v>80</v>
      </c>
      <c r="AY219" s="231" t="s">
        <v>171</v>
      </c>
    </row>
    <row r="220" spans="1:65" s="2" customFormat="1" ht="21.75" customHeight="1">
      <c r="A220" s="36"/>
      <c r="B220" s="37"/>
      <c r="C220" s="180" t="s">
        <v>365</v>
      </c>
      <c r="D220" s="180" t="s">
        <v>173</v>
      </c>
      <c r="E220" s="181" t="s">
        <v>990</v>
      </c>
      <c r="F220" s="182" t="s">
        <v>991</v>
      </c>
      <c r="G220" s="183" t="s">
        <v>252</v>
      </c>
      <c r="H220" s="184">
        <v>30.04</v>
      </c>
      <c r="I220" s="185"/>
      <c r="J220" s="186">
        <f>ROUND(I220*H220,2)</f>
        <v>0</v>
      </c>
      <c r="K220" s="182" t="s">
        <v>839</v>
      </c>
      <c r="L220" s="41"/>
      <c r="M220" s="187" t="s">
        <v>19</v>
      </c>
      <c r="N220" s="188" t="s">
        <v>44</v>
      </c>
      <c r="O220" s="66"/>
      <c r="P220" s="189">
        <f>O220*H220</f>
        <v>0</v>
      </c>
      <c r="Q220" s="189">
        <v>0</v>
      </c>
      <c r="R220" s="189">
        <f>Q220*H220</f>
        <v>0</v>
      </c>
      <c r="S220" s="189">
        <v>0</v>
      </c>
      <c r="T220" s="190">
        <f>S220*H220</f>
        <v>0</v>
      </c>
      <c r="U220" s="36"/>
      <c r="V220" s="36"/>
      <c r="W220" s="36"/>
      <c r="X220" s="36"/>
      <c r="Y220" s="36"/>
      <c r="Z220" s="36"/>
      <c r="AA220" s="36"/>
      <c r="AB220" s="36"/>
      <c r="AC220" s="36"/>
      <c r="AD220" s="36"/>
      <c r="AE220" s="36"/>
      <c r="AR220" s="191" t="s">
        <v>951</v>
      </c>
      <c r="AT220" s="191" t="s">
        <v>173</v>
      </c>
      <c r="AU220" s="191" t="s">
        <v>80</v>
      </c>
      <c r="AY220" s="19" t="s">
        <v>171</v>
      </c>
      <c r="BE220" s="192">
        <f>IF(N220="základní",J220,0)</f>
        <v>0</v>
      </c>
      <c r="BF220" s="192">
        <f>IF(N220="snížená",J220,0)</f>
        <v>0</v>
      </c>
      <c r="BG220" s="192">
        <f>IF(N220="zákl. přenesená",J220,0)</f>
        <v>0</v>
      </c>
      <c r="BH220" s="192">
        <f>IF(N220="sníž. přenesená",J220,0)</f>
        <v>0</v>
      </c>
      <c r="BI220" s="192">
        <f>IF(N220="nulová",J220,0)</f>
        <v>0</v>
      </c>
      <c r="BJ220" s="19" t="s">
        <v>80</v>
      </c>
      <c r="BK220" s="192">
        <f>ROUND(I220*H220,2)</f>
        <v>0</v>
      </c>
      <c r="BL220" s="19" t="s">
        <v>951</v>
      </c>
      <c r="BM220" s="191" t="s">
        <v>1323</v>
      </c>
    </row>
    <row r="221" spans="1:65" s="2" customFormat="1" ht="58.5">
      <c r="A221" s="36"/>
      <c r="B221" s="37"/>
      <c r="C221" s="38"/>
      <c r="D221" s="193" t="s">
        <v>180</v>
      </c>
      <c r="E221" s="38"/>
      <c r="F221" s="194" t="s">
        <v>993</v>
      </c>
      <c r="G221" s="38"/>
      <c r="H221" s="38"/>
      <c r="I221" s="195"/>
      <c r="J221" s="38"/>
      <c r="K221" s="38"/>
      <c r="L221" s="41"/>
      <c r="M221" s="196"/>
      <c r="N221" s="197"/>
      <c r="O221" s="66"/>
      <c r="P221" s="66"/>
      <c r="Q221" s="66"/>
      <c r="R221" s="66"/>
      <c r="S221" s="66"/>
      <c r="T221" s="67"/>
      <c r="U221" s="36"/>
      <c r="V221" s="36"/>
      <c r="W221" s="36"/>
      <c r="X221" s="36"/>
      <c r="Y221" s="36"/>
      <c r="Z221" s="36"/>
      <c r="AA221" s="36"/>
      <c r="AB221" s="36"/>
      <c r="AC221" s="36"/>
      <c r="AD221" s="36"/>
      <c r="AE221" s="36"/>
      <c r="AT221" s="19" t="s">
        <v>180</v>
      </c>
      <c r="AU221" s="19" t="s">
        <v>80</v>
      </c>
    </row>
    <row r="222" spans="1:65" s="13" customFormat="1" ht="22.5">
      <c r="B222" s="200"/>
      <c r="C222" s="201"/>
      <c r="D222" s="193" t="s">
        <v>184</v>
      </c>
      <c r="E222" s="202" t="s">
        <v>19</v>
      </c>
      <c r="F222" s="203" t="s">
        <v>955</v>
      </c>
      <c r="G222" s="201"/>
      <c r="H222" s="202" t="s">
        <v>19</v>
      </c>
      <c r="I222" s="204"/>
      <c r="J222" s="201"/>
      <c r="K222" s="201"/>
      <c r="L222" s="205"/>
      <c r="M222" s="206"/>
      <c r="N222" s="207"/>
      <c r="O222" s="207"/>
      <c r="P222" s="207"/>
      <c r="Q222" s="207"/>
      <c r="R222" s="207"/>
      <c r="S222" s="207"/>
      <c r="T222" s="208"/>
      <c r="AT222" s="209" t="s">
        <v>184</v>
      </c>
      <c r="AU222" s="209" t="s">
        <v>80</v>
      </c>
      <c r="AV222" s="13" t="s">
        <v>80</v>
      </c>
      <c r="AW222" s="13" t="s">
        <v>35</v>
      </c>
      <c r="AX222" s="13" t="s">
        <v>73</v>
      </c>
      <c r="AY222" s="209" t="s">
        <v>171</v>
      </c>
    </row>
    <row r="223" spans="1:65" s="14" customFormat="1" ht="11.25">
      <c r="B223" s="210"/>
      <c r="C223" s="211"/>
      <c r="D223" s="193" t="s">
        <v>184</v>
      </c>
      <c r="E223" s="212" t="s">
        <v>19</v>
      </c>
      <c r="F223" s="213" t="s">
        <v>1305</v>
      </c>
      <c r="G223" s="211"/>
      <c r="H223" s="214">
        <v>30.04</v>
      </c>
      <c r="I223" s="215"/>
      <c r="J223" s="211"/>
      <c r="K223" s="211"/>
      <c r="L223" s="216"/>
      <c r="M223" s="217"/>
      <c r="N223" s="218"/>
      <c r="O223" s="218"/>
      <c r="P223" s="218"/>
      <c r="Q223" s="218"/>
      <c r="R223" s="218"/>
      <c r="S223" s="218"/>
      <c r="T223" s="219"/>
      <c r="AT223" s="220" t="s">
        <v>184</v>
      </c>
      <c r="AU223" s="220" t="s">
        <v>80</v>
      </c>
      <c r="AV223" s="14" t="s">
        <v>82</v>
      </c>
      <c r="AW223" s="14" t="s">
        <v>35</v>
      </c>
      <c r="AX223" s="14" t="s">
        <v>73</v>
      </c>
      <c r="AY223" s="220" t="s">
        <v>171</v>
      </c>
    </row>
    <row r="224" spans="1:65" s="15" customFormat="1" ht="11.25">
      <c r="B224" s="221"/>
      <c r="C224" s="222"/>
      <c r="D224" s="193" t="s">
        <v>184</v>
      </c>
      <c r="E224" s="223" t="s">
        <v>19</v>
      </c>
      <c r="F224" s="224" t="s">
        <v>189</v>
      </c>
      <c r="G224" s="222"/>
      <c r="H224" s="225">
        <v>30.04</v>
      </c>
      <c r="I224" s="226"/>
      <c r="J224" s="222"/>
      <c r="K224" s="222"/>
      <c r="L224" s="227"/>
      <c r="M224" s="228"/>
      <c r="N224" s="229"/>
      <c r="O224" s="229"/>
      <c r="P224" s="229"/>
      <c r="Q224" s="229"/>
      <c r="R224" s="229"/>
      <c r="S224" s="229"/>
      <c r="T224" s="230"/>
      <c r="AT224" s="231" t="s">
        <v>184</v>
      </c>
      <c r="AU224" s="231" t="s">
        <v>80</v>
      </c>
      <c r="AV224" s="15" t="s">
        <v>178</v>
      </c>
      <c r="AW224" s="15" t="s">
        <v>35</v>
      </c>
      <c r="AX224" s="15" t="s">
        <v>80</v>
      </c>
      <c r="AY224" s="231" t="s">
        <v>171</v>
      </c>
    </row>
    <row r="225" spans="1:65" s="2" customFormat="1" ht="16.5" customHeight="1">
      <c r="A225" s="36"/>
      <c r="B225" s="37"/>
      <c r="C225" s="180" t="s">
        <v>377</v>
      </c>
      <c r="D225" s="180" t="s">
        <v>173</v>
      </c>
      <c r="E225" s="181" t="s">
        <v>994</v>
      </c>
      <c r="F225" s="182" t="s">
        <v>995</v>
      </c>
      <c r="G225" s="183" t="s">
        <v>252</v>
      </c>
      <c r="H225" s="184">
        <v>1.2999999999999999E-2</v>
      </c>
      <c r="I225" s="185"/>
      <c r="J225" s="186">
        <f>ROUND(I225*H225,2)</f>
        <v>0</v>
      </c>
      <c r="K225" s="182" t="s">
        <v>839</v>
      </c>
      <c r="L225" s="41"/>
      <c r="M225" s="187" t="s">
        <v>19</v>
      </c>
      <c r="N225" s="188" t="s">
        <v>44</v>
      </c>
      <c r="O225" s="66"/>
      <c r="P225" s="189">
        <f>O225*H225</f>
        <v>0</v>
      </c>
      <c r="Q225" s="189">
        <v>0</v>
      </c>
      <c r="R225" s="189">
        <f>Q225*H225</f>
        <v>0</v>
      </c>
      <c r="S225" s="189">
        <v>0</v>
      </c>
      <c r="T225" s="190">
        <f>S225*H225</f>
        <v>0</v>
      </c>
      <c r="U225" s="36"/>
      <c r="V225" s="36"/>
      <c r="W225" s="36"/>
      <c r="X225" s="36"/>
      <c r="Y225" s="36"/>
      <c r="Z225" s="36"/>
      <c r="AA225" s="36"/>
      <c r="AB225" s="36"/>
      <c r="AC225" s="36"/>
      <c r="AD225" s="36"/>
      <c r="AE225" s="36"/>
      <c r="AR225" s="191" t="s">
        <v>951</v>
      </c>
      <c r="AT225" s="191" t="s">
        <v>173</v>
      </c>
      <c r="AU225" s="191" t="s">
        <v>80</v>
      </c>
      <c r="AY225" s="19" t="s">
        <v>171</v>
      </c>
      <c r="BE225" s="192">
        <f>IF(N225="základní",J225,0)</f>
        <v>0</v>
      </c>
      <c r="BF225" s="192">
        <f>IF(N225="snížená",J225,0)</f>
        <v>0</v>
      </c>
      <c r="BG225" s="192">
        <f>IF(N225="zákl. přenesená",J225,0)</f>
        <v>0</v>
      </c>
      <c r="BH225" s="192">
        <f>IF(N225="sníž. přenesená",J225,0)</f>
        <v>0</v>
      </c>
      <c r="BI225" s="192">
        <f>IF(N225="nulová",J225,0)</f>
        <v>0</v>
      </c>
      <c r="BJ225" s="19" t="s">
        <v>80</v>
      </c>
      <c r="BK225" s="192">
        <f>ROUND(I225*H225,2)</f>
        <v>0</v>
      </c>
      <c r="BL225" s="19" t="s">
        <v>951</v>
      </c>
      <c r="BM225" s="191" t="s">
        <v>1324</v>
      </c>
    </row>
    <row r="226" spans="1:65" s="2" customFormat="1" ht="58.5">
      <c r="A226" s="36"/>
      <c r="B226" s="37"/>
      <c r="C226" s="38"/>
      <c r="D226" s="193" t="s">
        <v>180</v>
      </c>
      <c r="E226" s="38"/>
      <c r="F226" s="194" t="s">
        <v>997</v>
      </c>
      <c r="G226" s="38"/>
      <c r="H226" s="38"/>
      <c r="I226" s="195"/>
      <c r="J226" s="38"/>
      <c r="K226" s="38"/>
      <c r="L226" s="41"/>
      <c r="M226" s="196"/>
      <c r="N226" s="197"/>
      <c r="O226" s="66"/>
      <c r="P226" s="66"/>
      <c r="Q226" s="66"/>
      <c r="R226" s="66"/>
      <c r="S226" s="66"/>
      <c r="T226" s="67"/>
      <c r="U226" s="36"/>
      <c r="V226" s="36"/>
      <c r="W226" s="36"/>
      <c r="X226" s="36"/>
      <c r="Y226" s="36"/>
      <c r="Z226" s="36"/>
      <c r="AA226" s="36"/>
      <c r="AB226" s="36"/>
      <c r="AC226" s="36"/>
      <c r="AD226" s="36"/>
      <c r="AE226" s="36"/>
      <c r="AT226" s="19" t="s">
        <v>180</v>
      </c>
      <c r="AU226" s="19" t="s">
        <v>80</v>
      </c>
    </row>
    <row r="227" spans="1:65" s="13" customFormat="1" ht="11.25">
      <c r="B227" s="200"/>
      <c r="C227" s="201"/>
      <c r="D227" s="193" t="s">
        <v>184</v>
      </c>
      <c r="E227" s="202" t="s">
        <v>19</v>
      </c>
      <c r="F227" s="203" t="s">
        <v>998</v>
      </c>
      <c r="G227" s="201"/>
      <c r="H227" s="202" t="s">
        <v>19</v>
      </c>
      <c r="I227" s="204"/>
      <c r="J227" s="201"/>
      <c r="K227" s="201"/>
      <c r="L227" s="205"/>
      <c r="M227" s="206"/>
      <c r="N227" s="207"/>
      <c r="O227" s="207"/>
      <c r="P227" s="207"/>
      <c r="Q227" s="207"/>
      <c r="R227" s="207"/>
      <c r="S227" s="207"/>
      <c r="T227" s="208"/>
      <c r="AT227" s="209" t="s">
        <v>184</v>
      </c>
      <c r="AU227" s="209" t="s">
        <v>80</v>
      </c>
      <c r="AV227" s="13" t="s">
        <v>80</v>
      </c>
      <c r="AW227" s="13" t="s">
        <v>35</v>
      </c>
      <c r="AX227" s="13" t="s">
        <v>73</v>
      </c>
      <c r="AY227" s="209" t="s">
        <v>171</v>
      </c>
    </row>
    <row r="228" spans="1:65" s="14" customFormat="1" ht="11.25">
      <c r="B228" s="210"/>
      <c r="C228" s="211"/>
      <c r="D228" s="193" t="s">
        <v>184</v>
      </c>
      <c r="E228" s="212" t="s">
        <v>19</v>
      </c>
      <c r="F228" s="213" t="s">
        <v>1325</v>
      </c>
      <c r="G228" s="211"/>
      <c r="H228" s="214">
        <v>1.2999999999999999E-2</v>
      </c>
      <c r="I228" s="215"/>
      <c r="J228" s="211"/>
      <c r="K228" s="211"/>
      <c r="L228" s="216"/>
      <c r="M228" s="217"/>
      <c r="N228" s="218"/>
      <c r="O228" s="218"/>
      <c r="P228" s="218"/>
      <c r="Q228" s="218"/>
      <c r="R228" s="218"/>
      <c r="S228" s="218"/>
      <c r="T228" s="219"/>
      <c r="AT228" s="220" t="s">
        <v>184</v>
      </c>
      <c r="AU228" s="220" t="s">
        <v>80</v>
      </c>
      <c r="AV228" s="14" t="s">
        <v>82</v>
      </c>
      <c r="AW228" s="14" t="s">
        <v>35</v>
      </c>
      <c r="AX228" s="14" t="s">
        <v>73</v>
      </c>
      <c r="AY228" s="220" t="s">
        <v>171</v>
      </c>
    </row>
    <row r="229" spans="1:65" s="15" customFormat="1" ht="11.25">
      <c r="B229" s="221"/>
      <c r="C229" s="222"/>
      <c r="D229" s="193" t="s">
        <v>184</v>
      </c>
      <c r="E229" s="223" t="s">
        <v>19</v>
      </c>
      <c r="F229" s="224" t="s">
        <v>189</v>
      </c>
      <c r="G229" s="222"/>
      <c r="H229" s="225">
        <v>1.2999999999999999E-2</v>
      </c>
      <c r="I229" s="226"/>
      <c r="J229" s="222"/>
      <c r="K229" s="222"/>
      <c r="L229" s="227"/>
      <c r="M229" s="253"/>
      <c r="N229" s="254"/>
      <c r="O229" s="254"/>
      <c r="P229" s="254"/>
      <c r="Q229" s="254"/>
      <c r="R229" s="254"/>
      <c r="S229" s="254"/>
      <c r="T229" s="255"/>
      <c r="AT229" s="231" t="s">
        <v>184</v>
      </c>
      <c r="AU229" s="231" t="s">
        <v>80</v>
      </c>
      <c r="AV229" s="15" t="s">
        <v>178</v>
      </c>
      <c r="AW229" s="15" t="s">
        <v>35</v>
      </c>
      <c r="AX229" s="15" t="s">
        <v>80</v>
      </c>
      <c r="AY229" s="231" t="s">
        <v>171</v>
      </c>
    </row>
    <row r="230" spans="1:65" s="2" customFormat="1" ht="6.95" customHeight="1">
      <c r="A230" s="36"/>
      <c r="B230" s="49"/>
      <c r="C230" s="50"/>
      <c r="D230" s="50"/>
      <c r="E230" s="50"/>
      <c r="F230" s="50"/>
      <c r="G230" s="50"/>
      <c r="H230" s="50"/>
      <c r="I230" s="50"/>
      <c r="J230" s="50"/>
      <c r="K230" s="50"/>
      <c r="L230" s="41"/>
      <c r="M230" s="36"/>
      <c r="O230" s="36"/>
      <c r="P230" s="36"/>
      <c r="Q230" s="36"/>
      <c r="R230" s="36"/>
      <c r="S230" s="36"/>
      <c r="T230" s="36"/>
      <c r="U230" s="36"/>
      <c r="V230" s="36"/>
      <c r="W230" s="36"/>
      <c r="X230" s="36"/>
      <c r="Y230" s="36"/>
      <c r="Z230" s="36"/>
      <c r="AA230" s="36"/>
      <c r="AB230" s="36"/>
      <c r="AC230" s="36"/>
      <c r="AD230" s="36"/>
      <c r="AE230" s="36"/>
    </row>
  </sheetData>
  <sheetProtection algorithmName="SHA-512" hashValue="lgRhzTO08+qDQfAIYlaX+Z4Z711DyAUgeZGbL36AVXSOUSCErUsii4LwqJ197ILnxyoGSni3aSmdBZzkH/gZew==" saltValue="JZSble5SoP8BfCmWtSB/4ZKnRfUhhN0wva8jsNr6JP73yVrjXbUwFy1PY/PVwmBLPsknzr/HiNuAOUpJH+WX/A==" spinCount="100000" sheet="1" objects="1" scenarios="1" formatColumns="0" formatRows="0" autoFilter="0"/>
  <autoFilter ref="C87:K229"/>
  <mergeCells count="12">
    <mergeCell ref="E80:H80"/>
    <mergeCell ref="L2:V2"/>
    <mergeCell ref="E50:H50"/>
    <mergeCell ref="E52:H52"/>
    <mergeCell ref="E54:H54"/>
    <mergeCell ref="E76:H76"/>
    <mergeCell ref="E78:H78"/>
    <mergeCell ref="E7:H7"/>
    <mergeCell ref="E9:H9"/>
    <mergeCell ref="E11:H11"/>
    <mergeCell ref="E20:H20"/>
    <mergeCell ref="E29:H29"/>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121"/>
  <sheetViews>
    <sheetView showGridLines="0" workbookViewId="0"/>
  </sheetViews>
  <sheetFormatPr defaultRowHeight="12.7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370"/>
      <c r="M2" s="370"/>
      <c r="N2" s="370"/>
      <c r="O2" s="370"/>
      <c r="P2" s="370"/>
      <c r="Q2" s="370"/>
      <c r="R2" s="370"/>
      <c r="S2" s="370"/>
      <c r="T2" s="370"/>
      <c r="U2" s="370"/>
      <c r="V2" s="370"/>
      <c r="AT2" s="19" t="s">
        <v>105</v>
      </c>
    </row>
    <row r="3" spans="1:46" s="1" customFormat="1" ht="6.95" customHeight="1">
      <c r="B3" s="110"/>
      <c r="C3" s="111"/>
      <c r="D3" s="111"/>
      <c r="E3" s="111"/>
      <c r="F3" s="111"/>
      <c r="G3" s="111"/>
      <c r="H3" s="111"/>
      <c r="I3" s="111"/>
      <c r="J3" s="111"/>
      <c r="K3" s="111"/>
      <c r="L3" s="22"/>
      <c r="AT3" s="19" t="s">
        <v>82</v>
      </c>
    </row>
    <row r="4" spans="1:46" s="1" customFormat="1" ht="24.95" customHeight="1">
      <c r="B4" s="22"/>
      <c r="D4" s="112" t="s">
        <v>133</v>
      </c>
      <c r="L4" s="22"/>
      <c r="M4" s="113" t="s">
        <v>10</v>
      </c>
      <c r="AT4" s="19" t="s">
        <v>4</v>
      </c>
    </row>
    <row r="5" spans="1:46" s="1" customFormat="1" ht="6.95" customHeight="1">
      <c r="B5" s="22"/>
      <c r="L5" s="22"/>
    </row>
    <row r="6" spans="1:46" s="1" customFormat="1" ht="12" customHeight="1">
      <c r="B6" s="22"/>
      <c r="D6" s="114" t="s">
        <v>16</v>
      </c>
      <c r="L6" s="22"/>
    </row>
    <row r="7" spans="1:46" s="1" customFormat="1" ht="16.5" customHeight="1">
      <c r="B7" s="22"/>
      <c r="E7" s="387" t="str">
        <f>'Rekapitulace stavby'!K6</f>
        <v>Oprava propustků na trati odb. Moravice - Svobodné Heřmanice</v>
      </c>
      <c r="F7" s="388"/>
      <c r="G7" s="388"/>
      <c r="H7" s="388"/>
      <c r="L7" s="22"/>
    </row>
    <row r="8" spans="1:46" s="1" customFormat="1" ht="12" customHeight="1">
      <c r="B8" s="22"/>
      <c r="D8" s="114" t="s">
        <v>134</v>
      </c>
      <c r="L8" s="22"/>
    </row>
    <row r="9" spans="1:46" s="2" customFormat="1" ht="16.5" customHeight="1">
      <c r="A9" s="36"/>
      <c r="B9" s="41"/>
      <c r="C9" s="36"/>
      <c r="D9" s="36"/>
      <c r="E9" s="387" t="s">
        <v>1041</v>
      </c>
      <c r="F9" s="389"/>
      <c r="G9" s="389"/>
      <c r="H9" s="389"/>
      <c r="I9" s="36"/>
      <c r="J9" s="36"/>
      <c r="K9" s="36"/>
      <c r="L9" s="115"/>
      <c r="S9" s="36"/>
      <c r="T9" s="36"/>
      <c r="U9" s="36"/>
      <c r="V9" s="36"/>
      <c r="W9" s="36"/>
      <c r="X9" s="36"/>
      <c r="Y9" s="36"/>
      <c r="Z9" s="36"/>
      <c r="AA9" s="36"/>
      <c r="AB9" s="36"/>
      <c r="AC9" s="36"/>
      <c r="AD9" s="36"/>
      <c r="AE9" s="36"/>
    </row>
    <row r="10" spans="1:46" s="2" customFormat="1" ht="12" customHeight="1">
      <c r="A10" s="36"/>
      <c r="B10" s="41"/>
      <c r="C10" s="36"/>
      <c r="D10" s="114" t="s">
        <v>136</v>
      </c>
      <c r="E10" s="36"/>
      <c r="F10" s="36"/>
      <c r="G10" s="36"/>
      <c r="H10" s="36"/>
      <c r="I10" s="36"/>
      <c r="J10" s="36"/>
      <c r="K10" s="36"/>
      <c r="L10" s="115"/>
      <c r="S10" s="36"/>
      <c r="T10" s="36"/>
      <c r="U10" s="36"/>
      <c r="V10" s="36"/>
      <c r="W10" s="36"/>
      <c r="X10" s="36"/>
      <c r="Y10" s="36"/>
      <c r="Z10" s="36"/>
      <c r="AA10" s="36"/>
      <c r="AB10" s="36"/>
      <c r="AC10" s="36"/>
      <c r="AD10" s="36"/>
      <c r="AE10" s="36"/>
    </row>
    <row r="11" spans="1:46" s="2" customFormat="1" ht="16.5" customHeight="1">
      <c r="A11" s="36"/>
      <c r="B11" s="41"/>
      <c r="C11" s="36"/>
      <c r="D11" s="36"/>
      <c r="E11" s="390" t="s">
        <v>1326</v>
      </c>
      <c r="F11" s="389"/>
      <c r="G11" s="389"/>
      <c r="H11" s="389"/>
      <c r="I11" s="36"/>
      <c r="J11" s="36"/>
      <c r="K11" s="36"/>
      <c r="L11" s="115"/>
      <c r="S11" s="36"/>
      <c r="T11" s="36"/>
      <c r="U11" s="36"/>
      <c r="V11" s="36"/>
      <c r="W11" s="36"/>
      <c r="X11" s="36"/>
      <c r="Y11" s="36"/>
      <c r="Z11" s="36"/>
      <c r="AA11" s="36"/>
      <c r="AB11" s="36"/>
      <c r="AC11" s="36"/>
      <c r="AD11" s="36"/>
      <c r="AE11" s="36"/>
    </row>
    <row r="12" spans="1:46" s="2" customFormat="1" ht="11.25">
      <c r="A12" s="36"/>
      <c r="B12" s="41"/>
      <c r="C12" s="36"/>
      <c r="D12" s="36"/>
      <c r="E12" s="36"/>
      <c r="F12" s="36"/>
      <c r="G12" s="36"/>
      <c r="H12" s="36"/>
      <c r="I12" s="36"/>
      <c r="J12" s="36"/>
      <c r="K12" s="36"/>
      <c r="L12" s="115"/>
      <c r="S12" s="36"/>
      <c r="T12" s="36"/>
      <c r="U12" s="36"/>
      <c r="V12" s="36"/>
      <c r="W12" s="36"/>
      <c r="X12" s="36"/>
      <c r="Y12" s="36"/>
      <c r="Z12" s="36"/>
      <c r="AA12" s="36"/>
      <c r="AB12" s="36"/>
      <c r="AC12" s="36"/>
      <c r="AD12" s="36"/>
      <c r="AE12" s="36"/>
    </row>
    <row r="13" spans="1:46" s="2" customFormat="1" ht="12" customHeight="1">
      <c r="A13" s="36"/>
      <c r="B13" s="41"/>
      <c r="C13" s="36"/>
      <c r="D13" s="114" t="s">
        <v>18</v>
      </c>
      <c r="E13" s="36"/>
      <c r="F13" s="105" t="s">
        <v>19</v>
      </c>
      <c r="G13" s="36"/>
      <c r="H13" s="36"/>
      <c r="I13" s="114" t="s">
        <v>20</v>
      </c>
      <c r="J13" s="105" t="s">
        <v>19</v>
      </c>
      <c r="K13" s="36"/>
      <c r="L13" s="115"/>
      <c r="S13" s="36"/>
      <c r="T13" s="36"/>
      <c r="U13" s="36"/>
      <c r="V13" s="36"/>
      <c r="W13" s="36"/>
      <c r="X13" s="36"/>
      <c r="Y13" s="36"/>
      <c r="Z13" s="36"/>
      <c r="AA13" s="36"/>
      <c r="AB13" s="36"/>
      <c r="AC13" s="36"/>
      <c r="AD13" s="36"/>
      <c r="AE13" s="36"/>
    </row>
    <row r="14" spans="1:46" s="2" customFormat="1" ht="12" customHeight="1">
      <c r="A14" s="36"/>
      <c r="B14" s="41"/>
      <c r="C14" s="36"/>
      <c r="D14" s="114" t="s">
        <v>21</v>
      </c>
      <c r="E14" s="36"/>
      <c r="F14" s="105" t="s">
        <v>22</v>
      </c>
      <c r="G14" s="36"/>
      <c r="H14" s="36"/>
      <c r="I14" s="114" t="s">
        <v>23</v>
      </c>
      <c r="J14" s="116" t="str">
        <f>'Rekapitulace stavby'!AN8</f>
        <v>10. 5. 2023</v>
      </c>
      <c r="K14" s="36"/>
      <c r="L14" s="115"/>
      <c r="S14" s="36"/>
      <c r="T14" s="36"/>
      <c r="U14" s="36"/>
      <c r="V14" s="36"/>
      <c r="W14" s="36"/>
      <c r="X14" s="36"/>
      <c r="Y14" s="36"/>
      <c r="Z14" s="36"/>
      <c r="AA14" s="36"/>
      <c r="AB14" s="36"/>
      <c r="AC14" s="36"/>
      <c r="AD14" s="36"/>
      <c r="AE14" s="36"/>
    </row>
    <row r="15" spans="1:46" s="2" customFormat="1" ht="10.9" customHeight="1">
      <c r="A15" s="36"/>
      <c r="B15" s="41"/>
      <c r="C15" s="36"/>
      <c r="D15" s="36"/>
      <c r="E15" s="36"/>
      <c r="F15" s="36"/>
      <c r="G15" s="36"/>
      <c r="H15" s="36"/>
      <c r="I15" s="36"/>
      <c r="J15" s="36"/>
      <c r="K15" s="36"/>
      <c r="L15" s="115"/>
      <c r="S15" s="36"/>
      <c r="T15" s="36"/>
      <c r="U15" s="36"/>
      <c r="V15" s="36"/>
      <c r="W15" s="36"/>
      <c r="X15" s="36"/>
      <c r="Y15" s="36"/>
      <c r="Z15" s="36"/>
      <c r="AA15" s="36"/>
      <c r="AB15" s="36"/>
      <c r="AC15" s="36"/>
      <c r="AD15" s="36"/>
      <c r="AE15" s="36"/>
    </row>
    <row r="16" spans="1:46" s="2" customFormat="1" ht="12" customHeight="1">
      <c r="A16" s="36"/>
      <c r="B16" s="41"/>
      <c r="C16" s="36"/>
      <c r="D16" s="114" t="s">
        <v>25</v>
      </c>
      <c r="E16" s="36"/>
      <c r="F16" s="36"/>
      <c r="G16" s="36"/>
      <c r="H16" s="36"/>
      <c r="I16" s="114" t="s">
        <v>26</v>
      </c>
      <c r="J16" s="105" t="s">
        <v>27</v>
      </c>
      <c r="K16" s="36"/>
      <c r="L16" s="115"/>
      <c r="S16" s="36"/>
      <c r="T16" s="36"/>
      <c r="U16" s="36"/>
      <c r="V16" s="36"/>
      <c r="W16" s="36"/>
      <c r="X16" s="36"/>
      <c r="Y16" s="36"/>
      <c r="Z16" s="36"/>
      <c r="AA16" s="36"/>
      <c r="AB16" s="36"/>
      <c r="AC16" s="36"/>
      <c r="AD16" s="36"/>
      <c r="AE16" s="36"/>
    </row>
    <row r="17" spans="1:31" s="2" customFormat="1" ht="18" customHeight="1">
      <c r="A17" s="36"/>
      <c r="B17" s="41"/>
      <c r="C17" s="36"/>
      <c r="D17" s="36"/>
      <c r="E17" s="105" t="s">
        <v>28</v>
      </c>
      <c r="F17" s="36"/>
      <c r="G17" s="36"/>
      <c r="H17" s="36"/>
      <c r="I17" s="114" t="s">
        <v>29</v>
      </c>
      <c r="J17" s="105" t="s">
        <v>30</v>
      </c>
      <c r="K17" s="36"/>
      <c r="L17" s="115"/>
      <c r="S17" s="36"/>
      <c r="T17" s="36"/>
      <c r="U17" s="36"/>
      <c r="V17" s="36"/>
      <c r="W17" s="36"/>
      <c r="X17" s="36"/>
      <c r="Y17" s="36"/>
      <c r="Z17" s="36"/>
      <c r="AA17" s="36"/>
      <c r="AB17" s="36"/>
      <c r="AC17" s="36"/>
      <c r="AD17" s="36"/>
      <c r="AE17" s="36"/>
    </row>
    <row r="18" spans="1:31" s="2" customFormat="1" ht="6.95" customHeight="1">
      <c r="A18" s="36"/>
      <c r="B18" s="41"/>
      <c r="C18" s="36"/>
      <c r="D18" s="36"/>
      <c r="E18" s="36"/>
      <c r="F18" s="36"/>
      <c r="G18" s="36"/>
      <c r="H18" s="36"/>
      <c r="I18" s="36"/>
      <c r="J18" s="36"/>
      <c r="K18" s="36"/>
      <c r="L18" s="115"/>
      <c r="S18" s="36"/>
      <c r="T18" s="36"/>
      <c r="U18" s="36"/>
      <c r="V18" s="36"/>
      <c r="W18" s="36"/>
      <c r="X18" s="36"/>
      <c r="Y18" s="36"/>
      <c r="Z18" s="36"/>
      <c r="AA18" s="36"/>
      <c r="AB18" s="36"/>
      <c r="AC18" s="36"/>
      <c r="AD18" s="36"/>
      <c r="AE18" s="36"/>
    </row>
    <row r="19" spans="1:31" s="2" customFormat="1" ht="12" customHeight="1">
      <c r="A19" s="36"/>
      <c r="B19" s="41"/>
      <c r="C19" s="36"/>
      <c r="D19" s="114" t="s">
        <v>31</v>
      </c>
      <c r="E19" s="36"/>
      <c r="F19" s="36"/>
      <c r="G19" s="36"/>
      <c r="H19" s="36"/>
      <c r="I19" s="114" t="s">
        <v>26</v>
      </c>
      <c r="J19" s="32" t="str">
        <f>'Rekapitulace stavby'!AN13</f>
        <v>Vyplň údaj</v>
      </c>
      <c r="K19" s="36"/>
      <c r="L19" s="115"/>
      <c r="S19" s="36"/>
      <c r="T19" s="36"/>
      <c r="U19" s="36"/>
      <c r="V19" s="36"/>
      <c r="W19" s="36"/>
      <c r="X19" s="36"/>
      <c r="Y19" s="36"/>
      <c r="Z19" s="36"/>
      <c r="AA19" s="36"/>
      <c r="AB19" s="36"/>
      <c r="AC19" s="36"/>
      <c r="AD19" s="36"/>
      <c r="AE19" s="36"/>
    </row>
    <row r="20" spans="1:31" s="2" customFormat="1" ht="18" customHeight="1">
      <c r="A20" s="36"/>
      <c r="B20" s="41"/>
      <c r="C20" s="36"/>
      <c r="D20" s="36"/>
      <c r="E20" s="391" t="str">
        <f>'Rekapitulace stavby'!E14</f>
        <v>Vyplň údaj</v>
      </c>
      <c r="F20" s="392"/>
      <c r="G20" s="392"/>
      <c r="H20" s="392"/>
      <c r="I20" s="114" t="s">
        <v>29</v>
      </c>
      <c r="J20" s="32" t="str">
        <f>'Rekapitulace stavby'!AN14</f>
        <v>Vyplň údaj</v>
      </c>
      <c r="K20" s="36"/>
      <c r="L20" s="115"/>
      <c r="S20" s="36"/>
      <c r="T20" s="36"/>
      <c r="U20" s="36"/>
      <c r="V20" s="36"/>
      <c r="W20" s="36"/>
      <c r="X20" s="36"/>
      <c r="Y20" s="36"/>
      <c r="Z20" s="36"/>
      <c r="AA20" s="36"/>
      <c r="AB20" s="36"/>
      <c r="AC20" s="36"/>
      <c r="AD20" s="36"/>
      <c r="AE20" s="36"/>
    </row>
    <row r="21" spans="1:31" s="2" customFormat="1" ht="6.95" customHeight="1">
      <c r="A21" s="36"/>
      <c r="B21" s="41"/>
      <c r="C21" s="36"/>
      <c r="D21" s="36"/>
      <c r="E21" s="36"/>
      <c r="F21" s="36"/>
      <c r="G21" s="36"/>
      <c r="H21" s="36"/>
      <c r="I21" s="36"/>
      <c r="J21" s="36"/>
      <c r="K21" s="36"/>
      <c r="L21" s="115"/>
      <c r="S21" s="36"/>
      <c r="T21" s="36"/>
      <c r="U21" s="36"/>
      <c r="V21" s="36"/>
      <c r="W21" s="36"/>
      <c r="X21" s="36"/>
      <c r="Y21" s="36"/>
      <c r="Z21" s="36"/>
      <c r="AA21" s="36"/>
      <c r="AB21" s="36"/>
      <c r="AC21" s="36"/>
      <c r="AD21" s="36"/>
      <c r="AE21" s="36"/>
    </row>
    <row r="22" spans="1:31" s="2" customFormat="1" ht="12" customHeight="1">
      <c r="A22" s="36"/>
      <c r="B22" s="41"/>
      <c r="C22" s="36"/>
      <c r="D22" s="114" t="s">
        <v>33</v>
      </c>
      <c r="E22" s="36"/>
      <c r="F22" s="36"/>
      <c r="G22" s="36"/>
      <c r="H22" s="36"/>
      <c r="I22" s="114" t="s">
        <v>26</v>
      </c>
      <c r="J22" s="105" t="str">
        <f>IF('Rekapitulace stavby'!AN16="","",'Rekapitulace stavby'!AN16)</f>
        <v/>
      </c>
      <c r="K22" s="36"/>
      <c r="L22" s="115"/>
      <c r="S22" s="36"/>
      <c r="T22" s="36"/>
      <c r="U22" s="36"/>
      <c r="V22" s="36"/>
      <c r="W22" s="36"/>
      <c r="X22" s="36"/>
      <c r="Y22" s="36"/>
      <c r="Z22" s="36"/>
      <c r="AA22" s="36"/>
      <c r="AB22" s="36"/>
      <c r="AC22" s="36"/>
      <c r="AD22" s="36"/>
      <c r="AE22" s="36"/>
    </row>
    <row r="23" spans="1:31" s="2" customFormat="1" ht="18" customHeight="1">
      <c r="A23" s="36"/>
      <c r="B23" s="41"/>
      <c r="C23" s="36"/>
      <c r="D23" s="36"/>
      <c r="E23" s="105" t="str">
        <f>IF('Rekapitulace stavby'!E17="","",'Rekapitulace stavby'!E17)</f>
        <v xml:space="preserve"> </v>
      </c>
      <c r="F23" s="36"/>
      <c r="G23" s="36"/>
      <c r="H23" s="36"/>
      <c r="I23" s="114" t="s">
        <v>29</v>
      </c>
      <c r="J23" s="105" t="str">
        <f>IF('Rekapitulace stavby'!AN17="","",'Rekapitulace stavby'!AN17)</f>
        <v/>
      </c>
      <c r="K23" s="36"/>
      <c r="L23" s="115"/>
      <c r="S23" s="36"/>
      <c r="T23" s="36"/>
      <c r="U23" s="36"/>
      <c r="V23" s="36"/>
      <c r="W23" s="36"/>
      <c r="X23" s="36"/>
      <c r="Y23" s="36"/>
      <c r="Z23" s="36"/>
      <c r="AA23" s="36"/>
      <c r="AB23" s="36"/>
      <c r="AC23" s="36"/>
      <c r="AD23" s="36"/>
      <c r="AE23" s="36"/>
    </row>
    <row r="24" spans="1:31" s="2" customFormat="1" ht="6.95" customHeight="1">
      <c r="A24" s="36"/>
      <c r="B24" s="41"/>
      <c r="C24" s="36"/>
      <c r="D24" s="36"/>
      <c r="E24" s="36"/>
      <c r="F24" s="36"/>
      <c r="G24" s="36"/>
      <c r="H24" s="36"/>
      <c r="I24" s="36"/>
      <c r="J24" s="36"/>
      <c r="K24" s="36"/>
      <c r="L24" s="115"/>
      <c r="S24" s="36"/>
      <c r="T24" s="36"/>
      <c r="U24" s="36"/>
      <c r="V24" s="36"/>
      <c r="W24" s="36"/>
      <c r="X24" s="36"/>
      <c r="Y24" s="36"/>
      <c r="Z24" s="36"/>
      <c r="AA24" s="36"/>
      <c r="AB24" s="36"/>
      <c r="AC24" s="36"/>
      <c r="AD24" s="36"/>
      <c r="AE24" s="36"/>
    </row>
    <row r="25" spans="1:31" s="2" customFormat="1" ht="12" customHeight="1">
      <c r="A25" s="36"/>
      <c r="B25" s="41"/>
      <c r="C25" s="36"/>
      <c r="D25" s="114" t="s">
        <v>36</v>
      </c>
      <c r="E25" s="36"/>
      <c r="F25" s="36"/>
      <c r="G25" s="36"/>
      <c r="H25" s="36"/>
      <c r="I25" s="114" t="s">
        <v>26</v>
      </c>
      <c r="J25" s="105" t="str">
        <f>IF('Rekapitulace stavby'!AN19="","",'Rekapitulace stavby'!AN19)</f>
        <v/>
      </c>
      <c r="K25" s="36"/>
      <c r="L25" s="115"/>
      <c r="S25" s="36"/>
      <c r="T25" s="36"/>
      <c r="U25" s="36"/>
      <c r="V25" s="36"/>
      <c r="W25" s="36"/>
      <c r="X25" s="36"/>
      <c r="Y25" s="36"/>
      <c r="Z25" s="36"/>
      <c r="AA25" s="36"/>
      <c r="AB25" s="36"/>
      <c r="AC25" s="36"/>
      <c r="AD25" s="36"/>
      <c r="AE25" s="36"/>
    </row>
    <row r="26" spans="1:31" s="2" customFormat="1" ht="18" customHeight="1">
      <c r="A26" s="36"/>
      <c r="B26" s="41"/>
      <c r="C26" s="36"/>
      <c r="D26" s="36"/>
      <c r="E26" s="105" t="str">
        <f>IF('Rekapitulace stavby'!E20="","",'Rekapitulace stavby'!E20)</f>
        <v xml:space="preserve"> </v>
      </c>
      <c r="F26" s="36"/>
      <c r="G26" s="36"/>
      <c r="H26" s="36"/>
      <c r="I26" s="114" t="s">
        <v>29</v>
      </c>
      <c r="J26" s="105" t="str">
        <f>IF('Rekapitulace stavby'!AN20="","",'Rekapitulace stavby'!AN20)</f>
        <v/>
      </c>
      <c r="K26" s="36"/>
      <c r="L26" s="115"/>
      <c r="S26" s="36"/>
      <c r="T26" s="36"/>
      <c r="U26" s="36"/>
      <c r="V26" s="36"/>
      <c r="W26" s="36"/>
      <c r="X26" s="36"/>
      <c r="Y26" s="36"/>
      <c r="Z26" s="36"/>
      <c r="AA26" s="36"/>
      <c r="AB26" s="36"/>
      <c r="AC26" s="36"/>
      <c r="AD26" s="36"/>
      <c r="AE26" s="36"/>
    </row>
    <row r="27" spans="1:31" s="2" customFormat="1" ht="6.95" customHeight="1">
      <c r="A27" s="36"/>
      <c r="B27" s="41"/>
      <c r="C27" s="36"/>
      <c r="D27" s="36"/>
      <c r="E27" s="36"/>
      <c r="F27" s="36"/>
      <c r="G27" s="36"/>
      <c r="H27" s="36"/>
      <c r="I27" s="36"/>
      <c r="J27" s="36"/>
      <c r="K27" s="36"/>
      <c r="L27" s="115"/>
      <c r="S27" s="36"/>
      <c r="T27" s="36"/>
      <c r="U27" s="36"/>
      <c r="V27" s="36"/>
      <c r="W27" s="36"/>
      <c r="X27" s="36"/>
      <c r="Y27" s="36"/>
      <c r="Z27" s="36"/>
      <c r="AA27" s="36"/>
      <c r="AB27" s="36"/>
      <c r="AC27" s="36"/>
      <c r="AD27" s="36"/>
      <c r="AE27" s="36"/>
    </row>
    <row r="28" spans="1:31" s="2" customFormat="1" ht="12" customHeight="1">
      <c r="A28" s="36"/>
      <c r="B28" s="41"/>
      <c r="C28" s="36"/>
      <c r="D28" s="114" t="s">
        <v>37</v>
      </c>
      <c r="E28" s="36"/>
      <c r="F28" s="36"/>
      <c r="G28" s="36"/>
      <c r="H28" s="36"/>
      <c r="I28" s="36"/>
      <c r="J28" s="36"/>
      <c r="K28" s="36"/>
      <c r="L28" s="115"/>
      <c r="S28" s="36"/>
      <c r="T28" s="36"/>
      <c r="U28" s="36"/>
      <c r="V28" s="36"/>
      <c r="W28" s="36"/>
      <c r="X28" s="36"/>
      <c r="Y28" s="36"/>
      <c r="Z28" s="36"/>
      <c r="AA28" s="36"/>
      <c r="AB28" s="36"/>
      <c r="AC28" s="36"/>
      <c r="AD28" s="36"/>
      <c r="AE28" s="36"/>
    </row>
    <row r="29" spans="1:31" s="8" customFormat="1" ht="16.5" customHeight="1">
      <c r="A29" s="117"/>
      <c r="B29" s="118"/>
      <c r="C29" s="117"/>
      <c r="D29" s="117"/>
      <c r="E29" s="393" t="s">
        <v>19</v>
      </c>
      <c r="F29" s="393"/>
      <c r="G29" s="393"/>
      <c r="H29" s="393"/>
      <c r="I29" s="117"/>
      <c r="J29" s="117"/>
      <c r="K29" s="117"/>
      <c r="L29" s="119"/>
      <c r="S29" s="117"/>
      <c r="T29" s="117"/>
      <c r="U29" s="117"/>
      <c r="V29" s="117"/>
      <c r="W29" s="117"/>
      <c r="X29" s="117"/>
      <c r="Y29" s="117"/>
      <c r="Z29" s="117"/>
      <c r="AA29" s="117"/>
      <c r="AB29" s="117"/>
      <c r="AC29" s="117"/>
      <c r="AD29" s="117"/>
      <c r="AE29" s="117"/>
    </row>
    <row r="30" spans="1:31" s="2" customFormat="1" ht="6.95" customHeight="1">
      <c r="A30" s="36"/>
      <c r="B30" s="41"/>
      <c r="C30" s="36"/>
      <c r="D30" s="36"/>
      <c r="E30" s="36"/>
      <c r="F30" s="36"/>
      <c r="G30" s="36"/>
      <c r="H30" s="36"/>
      <c r="I30" s="36"/>
      <c r="J30" s="36"/>
      <c r="K30" s="36"/>
      <c r="L30" s="115"/>
      <c r="S30" s="36"/>
      <c r="T30" s="36"/>
      <c r="U30" s="36"/>
      <c r="V30" s="36"/>
      <c r="W30" s="36"/>
      <c r="X30" s="36"/>
      <c r="Y30" s="36"/>
      <c r="Z30" s="36"/>
      <c r="AA30" s="36"/>
      <c r="AB30" s="36"/>
      <c r="AC30" s="36"/>
      <c r="AD30" s="36"/>
      <c r="AE30" s="36"/>
    </row>
    <row r="31" spans="1:31" s="2" customFormat="1" ht="6.95" customHeight="1">
      <c r="A31" s="36"/>
      <c r="B31" s="41"/>
      <c r="C31" s="36"/>
      <c r="D31" s="120"/>
      <c r="E31" s="120"/>
      <c r="F31" s="120"/>
      <c r="G31" s="120"/>
      <c r="H31" s="120"/>
      <c r="I31" s="120"/>
      <c r="J31" s="120"/>
      <c r="K31" s="120"/>
      <c r="L31" s="115"/>
      <c r="S31" s="36"/>
      <c r="T31" s="36"/>
      <c r="U31" s="36"/>
      <c r="V31" s="36"/>
      <c r="W31" s="36"/>
      <c r="X31" s="36"/>
      <c r="Y31" s="36"/>
      <c r="Z31" s="36"/>
      <c r="AA31" s="36"/>
      <c r="AB31" s="36"/>
      <c r="AC31" s="36"/>
      <c r="AD31" s="36"/>
      <c r="AE31" s="36"/>
    </row>
    <row r="32" spans="1:31" s="2" customFormat="1" ht="25.35" customHeight="1">
      <c r="A32" s="36"/>
      <c r="B32" s="41"/>
      <c r="C32" s="36"/>
      <c r="D32" s="121" t="s">
        <v>39</v>
      </c>
      <c r="E32" s="36"/>
      <c r="F32" s="36"/>
      <c r="G32" s="36"/>
      <c r="H32" s="36"/>
      <c r="I32" s="36"/>
      <c r="J32" s="122">
        <f>ROUND(J89, 2)</f>
        <v>0</v>
      </c>
      <c r="K32" s="36"/>
      <c r="L32" s="115"/>
      <c r="S32" s="36"/>
      <c r="T32" s="36"/>
      <c r="U32" s="36"/>
      <c r="V32" s="36"/>
      <c r="W32" s="36"/>
      <c r="X32" s="36"/>
      <c r="Y32" s="36"/>
      <c r="Z32" s="36"/>
      <c r="AA32" s="36"/>
      <c r="AB32" s="36"/>
      <c r="AC32" s="36"/>
      <c r="AD32" s="36"/>
      <c r="AE32" s="36"/>
    </row>
    <row r="33" spans="1:31" s="2" customFormat="1" ht="6.95" customHeight="1">
      <c r="A33" s="36"/>
      <c r="B33" s="41"/>
      <c r="C33" s="36"/>
      <c r="D33" s="120"/>
      <c r="E33" s="120"/>
      <c r="F33" s="120"/>
      <c r="G33" s="120"/>
      <c r="H33" s="120"/>
      <c r="I33" s="120"/>
      <c r="J33" s="120"/>
      <c r="K33" s="120"/>
      <c r="L33" s="115"/>
      <c r="S33" s="36"/>
      <c r="T33" s="36"/>
      <c r="U33" s="36"/>
      <c r="V33" s="36"/>
      <c r="W33" s="36"/>
      <c r="X33" s="36"/>
      <c r="Y33" s="36"/>
      <c r="Z33" s="36"/>
      <c r="AA33" s="36"/>
      <c r="AB33" s="36"/>
      <c r="AC33" s="36"/>
      <c r="AD33" s="36"/>
      <c r="AE33" s="36"/>
    </row>
    <row r="34" spans="1:31" s="2" customFormat="1" ht="14.45" customHeight="1">
      <c r="A34" s="36"/>
      <c r="B34" s="41"/>
      <c r="C34" s="36"/>
      <c r="D34" s="36"/>
      <c r="E34" s="36"/>
      <c r="F34" s="123" t="s">
        <v>41</v>
      </c>
      <c r="G34" s="36"/>
      <c r="H34" s="36"/>
      <c r="I34" s="123" t="s">
        <v>40</v>
      </c>
      <c r="J34" s="123" t="s">
        <v>42</v>
      </c>
      <c r="K34" s="36"/>
      <c r="L34" s="115"/>
      <c r="S34" s="36"/>
      <c r="T34" s="36"/>
      <c r="U34" s="36"/>
      <c r="V34" s="36"/>
      <c r="W34" s="36"/>
      <c r="X34" s="36"/>
      <c r="Y34" s="36"/>
      <c r="Z34" s="36"/>
      <c r="AA34" s="36"/>
      <c r="AB34" s="36"/>
      <c r="AC34" s="36"/>
      <c r="AD34" s="36"/>
      <c r="AE34" s="36"/>
    </row>
    <row r="35" spans="1:31" s="2" customFormat="1" ht="14.45" customHeight="1">
      <c r="A35" s="36"/>
      <c r="B35" s="41"/>
      <c r="C35" s="36"/>
      <c r="D35" s="124" t="s">
        <v>43</v>
      </c>
      <c r="E35" s="114" t="s">
        <v>44</v>
      </c>
      <c r="F35" s="125">
        <f>ROUND((SUM(BE89:BE120)),  2)</f>
        <v>0</v>
      </c>
      <c r="G35" s="36"/>
      <c r="H35" s="36"/>
      <c r="I35" s="126">
        <v>0.21</v>
      </c>
      <c r="J35" s="125">
        <f>ROUND(((SUM(BE89:BE120))*I35),  2)</f>
        <v>0</v>
      </c>
      <c r="K35" s="36"/>
      <c r="L35" s="115"/>
      <c r="S35" s="36"/>
      <c r="T35" s="36"/>
      <c r="U35" s="36"/>
      <c r="V35" s="36"/>
      <c r="W35" s="36"/>
      <c r="X35" s="36"/>
      <c r="Y35" s="36"/>
      <c r="Z35" s="36"/>
      <c r="AA35" s="36"/>
      <c r="AB35" s="36"/>
      <c r="AC35" s="36"/>
      <c r="AD35" s="36"/>
      <c r="AE35" s="36"/>
    </row>
    <row r="36" spans="1:31" s="2" customFormat="1" ht="14.45" customHeight="1">
      <c r="A36" s="36"/>
      <c r="B36" s="41"/>
      <c r="C36" s="36"/>
      <c r="D36" s="36"/>
      <c r="E36" s="114" t="s">
        <v>45</v>
      </c>
      <c r="F36" s="125">
        <f>ROUND((SUM(BF89:BF120)),  2)</f>
        <v>0</v>
      </c>
      <c r="G36" s="36"/>
      <c r="H36" s="36"/>
      <c r="I36" s="126">
        <v>0.15</v>
      </c>
      <c r="J36" s="125">
        <f>ROUND(((SUM(BF89:BF120))*I36),  2)</f>
        <v>0</v>
      </c>
      <c r="K36" s="36"/>
      <c r="L36" s="115"/>
      <c r="S36" s="36"/>
      <c r="T36" s="36"/>
      <c r="U36" s="36"/>
      <c r="V36" s="36"/>
      <c r="W36" s="36"/>
      <c r="X36" s="36"/>
      <c r="Y36" s="36"/>
      <c r="Z36" s="36"/>
      <c r="AA36" s="36"/>
      <c r="AB36" s="36"/>
      <c r="AC36" s="36"/>
      <c r="AD36" s="36"/>
      <c r="AE36" s="36"/>
    </row>
    <row r="37" spans="1:31" s="2" customFormat="1" ht="14.45" hidden="1" customHeight="1">
      <c r="A37" s="36"/>
      <c r="B37" s="41"/>
      <c r="C37" s="36"/>
      <c r="D37" s="36"/>
      <c r="E37" s="114" t="s">
        <v>46</v>
      </c>
      <c r="F37" s="125">
        <f>ROUND((SUM(BG89:BG120)),  2)</f>
        <v>0</v>
      </c>
      <c r="G37" s="36"/>
      <c r="H37" s="36"/>
      <c r="I37" s="126">
        <v>0.21</v>
      </c>
      <c r="J37" s="125">
        <f>0</f>
        <v>0</v>
      </c>
      <c r="K37" s="36"/>
      <c r="L37" s="115"/>
      <c r="S37" s="36"/>
      <c r="T37" s="36"/>
      <c r="U37" s="36"/>
      <c r="V37" s="36"/>
      <c r="W37" s="36"/>
      <c r="X37" s="36"/>
      <c r="Y37" s="36"/>
      <c r="Z37" s="36"/>
      <c r="AA37" s="36"/>
      <c r="AB37" s="36"/>
      <c r="AC37" s="36"/>
      <c r="AD37" s="36"/>
      <c r="AE37" s="36"/>
    </row>
    <row r="38" spans="1:31" s="2" customFormat="1" ht="14.45" hidden="1" customHeight="1">
      <c r="A38" s="36"/>
      <c r="B38" s="41"/>
      <c r="C38" s="36"/>
      <c r="D38" s="36"/>
      <c r="E38" s="114" t="s">
        <v>47</v>
      </c>
      <c r="F38" s="125">
        <f>ROUND((SUM(BH89:BH120)),  2)</f>
        <v>0</v>
      </c>
      <c r="G38" s="36"/>
      <c r="H38" s="36"/>
      <c r="I38" s="126">
        <v>0.15</v>
      </c>
      <c r="J38" s="125">
        <f>0</f>
        <v>0</v>
      </c>
      <c r="K38" s="36"/>
      <c r="L38" s="115"/>
      <c r="S38" s="36"/>
      <c r="T38" s="36"/>
      <c r="U38" s="36"/>
      <c r="V38" s="36"/>
      <c r="W38" s="36"/>
      <c r="X38" s="36"/>
      <c r="Y38" s="36"/>
      <c r="Z38" s="36"/>
      <c r="AA38" s="36"/>
      <c r="AB38" s="36"/>
      <c r="AC38" s="36"/>
      <c r="AD38" s="36"/>
      <c r="AE38" s="36"/>
    </row>
    <row r="39" spans="1:31" s="2" customFormat="1" ht="14.45" hidden="1" customHeight="1">
      <c r="A39" s="36"/>
      <c r="B39" s="41"/>
      <c r="C39" s="36"/>
      <c r="D39" s="36"/>
      <c r="E39" s="114" t="s">
        <v>48</v>
      </c>
      <c r="F39" s="125">
        <f>ROUND((SUM(BI89:BI120)),  2)</f>
        <v>0</v>
      </c>
      <c r="G39" s="36"/>
      <c r="H39" s="36"/>
      <c r="I39" s="126">
        <v>0</v>
      </c>
      <c r="J39" s="125">
        <f>0</f>
        <v>0</v>
      </c>
      <c r="K39" s="36"/>
      <c r="L39" s="115"/>
      <c r="S39" s="36"/>
      <c r="T39" s="36"/>
      <c r="U39" s="36"/>
      <c r="V39" s="36"/>
      <c r="W39" s="36"/>
      <c r="X39" s="36"/>
      <c r="Y39" s="36"/>
      <c r="Z39" s="36"/>
      <c r="AA39" s="36"/>
      <c r="AB39" s="36"/>
      <c r="AC39" s="36"/>
      <c r="AD39" s="36"/>
      <c r="AE39" s="36"/>
    </row>
    <row r="40" spans="1:31" s="2" customFormat="1" ht="6.95" customHeight="1">
      <c r="A40" s="36"/>
      <c r="B40" s="41"/>
      <c r="C40" s="36"/>
      <c r="D40" s="36"/>
      <c r="E40" s="36"/>
      <c r="F40" s="36"/>
      <c r="G40" s="36"/>
      <c r="H40" s="36"/>
      <c r="I40" s="36"/>
      <c r="J40" s="36"/>
      <c r="K40" s="36"/>
      <c r="L40" s="115"/>
      <c r="S40" s="36"/>
      <c r="T40" s="36"/>
      <c r="U40" s="36"/>
      <c r="V40" s="36"/>
      <c r="W40" s="36"/>
      <c r="X40" s="36"/>
      <c r="Y40" s="36"/>
      <c r="Z40" s="36"/>
      <c r="AA40" s="36"/>
      <c r="AB40" s="36"/>
      <c r="AC40" s="36"/>
      <c r="AD40" s="36"/>
      <c r="AE40" s="36"/>
    </row>
    <row r="41" spans="1:31" s="2" customFormat="1" ht="25.35" customHeight="1">
      <c r="A41" s="36"/>
      <c r="B41" s="41"/>
      <c r="C41" s="127"/>
      <c r="D41" s="128" t="s">
        <v>49</v>
      </c>
      <c r="E41" s="129"/>
      <c r="F41" s="129"/>
      <c r="G41" s="130" t="s">
        <v>50</v>
      </c>
      <c r="H41" s="131" t="s">
        <v>51</v>
      </c>
      <c r="I41" s="129"/>
      <c r="J41" s="132">
        <f>SUM(J32:J39)</f>
        <v>0</v>
      </c>
      <c r="K41" s="133"/>
      <c r="L41" s="115"/>
      <c r="S41" s="36"/>
      <c r="T41" s="36"/>
      <c r="U41" s="36"/>
      <c r="V41" s="36"/>
      <c r="W41" s="36"/>
      <c r="X41" s="36"/>
      <c r="Y41" s="36"/>
      <c r="Z41" s="36"/>
      <c r="AA41" s="36"/>
      <c r="AB41" s="36"/>
      <c r="AC41" s="36"/>
      <c r="AD41" s="36"/>
      <c r="AE41" s="36"/>
    </row>
    <row r="42" spans="1:31" s="2" customFormat="1" ht="14.45" customHeight="1">
      <c r="A42" s="36"/>
      <c r="B42" s="134"/>
      <c r="C42" s="135"/>
      <c r="D42" s="135"/>
      <c r="E42" s="135"/>
      <c r="F42" s="135"/>
      <c r="G42" s="135"/>
      <c r="H42" s="135"/>
      <c r="I42" s="135"/>
      <c r="J42" s="135"/>
      <c r="K42" s="135"/>
      <c r="L42" s="115"/>
      <c r="S42" s="36"/>
      <c r="T42" s="36"/>
      <c r="U42" s="36"/>
      <c r="V42" s="36"/>
      <c r="W42" s="36"/>
      <c r="X42" s="36"/>
      <c r="Y42" s="36"/>
      <c r="Z42" s="36"/>
      <c r="AA42" s="36"/>
      <c r="AB42" s="36"/>
      <c r="AC42" s="36"/>
      <c r="AD42" s="36"/>
      <c r="AE42" s="36"/>
    </row>
    <row r="46" spans="1:31" s="2" customFormat="1" ht="6.95" customHeight="1">
      <c r="A46" s="36"/>
      <c r="B46" s="136"/>
      <c r="C46" s="137"/>
      <c r="D46" s="137"/>
      <c r="E46" s="137"/>
      <c r="F46" s="137"/>
      <c r="G46" s="137"/>
      <c r="H46" s="137"/>
      <c r="I46" s="137"/>
      <c r="J46" s="137"/>
      <c r="K46" s="137"/>
      <c r="L46" s="115"/>
      <c r="S46" s="36"/>
      <c r="T46" s="36"/>
      <c r="U46" s="36"/>
      <c r="V46" s="36"/>
      <c r="W46" s="36"/>
      <c r="X46" s="36"/>
      <c r="Y46" s="36"/>
      <c r="Z46" s="36"/>
      <c r="AA46" s="36"/>
      <c r="AB46" s="36"/>
      <c r="AC46" s="36"/>
      <c r="AD46" s="36"/>
      <c r="AE46" s="36"/>
    </row>
    <row r="47" spans="1:31" s="2" customFormat="1" ht="24.95" customHeight="1">
      <c r="A47" s="36"/>
      <c r="B47" s="37"/>
      <c r="C47" s="25" t="s">
        <v>138</v>
      </c>
      <c r="D47" s="38"/>
      <c r="E47" s="38"/>
      <c r="F47" s="38"/>
      <c r="G47" s="38"/>
      <c r="H47" s="38"/>
      <c r="I47" s="38"/>
      <c r="J47" s="38"/>
      <c r="K47" s="38"/>
      <c r="L47" s="115"/>
      <c r="S47" s="36"/>
      <c r="T47" s="36"/>
      <c r="U47" s="36"/>
      <c r="V47" s="36"/>
      <c r="W47" s="36"/>
      <c r="X47" s="36"/>
      <c r="Y47" s="36"/>
      <c r="Z47" s="36"/>
      <c r="AA47" s="36"/>
      <c r="AB47" s="36"/>
      <c r="AC47" s="36"/>
      <c r="AD47" s="36"/>
      <c r="AE47" s="36"/>
    </row>
    <row r="48" spans="1:31" s="2" customFormat="1" ht="6.95" customHeight="1">
      <c r="A48" s="36"/>
      <c r="B48" s="37"/>
      <c r="C48" s="38"/>
      <c r="D48" s="38"/>
      <c r="E48" s="38"/>
      <c r="F48" s="38"/>
      <c r="G48" s="38"/>
      <c r="H48" s="38"/>
      <c r="I48" s="38"/>
      <c r="J48" s="38"/>
      <c r="K48" s="38"/>
      <c r="L48" s="115"/>
      <c r="S48" s="36"/>
      <c r="T48" s="36"/>
      <c r="U48" s="36"/>
      <c r="V48" s="36"/>
      <c r="W48" s="36"/>
      <c r="X48" s="36"/>
      <c r="Y48" s="36"/>
      <c r="Z48" s="36"/>
      <c r="AA48" s="36"/>
      <c r="AB48" s="36"/>
      <c r="AC48" s="36"/>
      <c r="AD48" s="36"/>
      <c r="AE48" s="36"/>
    </row>
    <row r="49" spans="1:47" s="2" customFormat="1" ht="12" customHeight="1">
      <c r="A49" s="36"/>
      <c r="B49" s="37"/>
      <c r="C49" s="31" t="s">
        <v>16</v>
      </c>
      <c r="D49" s="38"/>
      <c r="E49" s="38"/>
      <c r="F49" s="38"/>
      <c r="G49" s="38"/>
      <c r="H49" s="38"/>
      <c r="I49" s="38"/>
      <c r="J49" s="38"/>
      <c r="K49" s="38"/>
      <c r="L49" s="115"/>
      <c r="S49" s="36"/>
      <c r="T49" s="36"/>
      <c r="U49" s="36"/>
      <c r="V49" s="36"/>
      <c r="W49" s="36"/>
      <c r="X49" s="36"/>
      <c r="Y49" s="36"/>
      <c r="Z49" s="36"/>
      <c r="AA49" s="36"/>
      <c r="AB49" s="36"/>
      <c r="AC49" s="36"/>
      <c r="AD49" s="36"/>
      <c r="AE49" s="36"/>
    </row>
    <row r="50" spans="1:47" s="2" customFormat="1" ht="16.5" customHeight="1">
      <c r="A50" s="36"/>
      <c r="B50" s="37"/>
      <c r="C50" s="38"/>
      <c r="D50" s="38"/>
      <c r="E50" s="394" t="str">
        <f>E7</f>
        <v>Oprava propustků na trati odb. Moravice - Svobodné Heřmanice</v>
      </c>
      <c r="F50" s="395"/>
      <c r="G50" s="395"/>
      <c r="H50" s="395"/>
      <c r="I50" s="38"/>
      <c r="J50" s="38"/>
      <c r="K50" s="38"/>
      <c r="L50" s="115"/>
      <c r="S50" s="36"/>
      <c r="T50" s="36"/>
      <c r="U50" s="36"/>
      <c r="V50" s="36"/>
      <c r="W50" s="36"/>
      <c r="X50" s="36"/>
      <c r="Y50" s="36"/>
      <c r="Z50" s="36"/>
      <c r="AA50" s="36"/>
      <c r="AB50" s="36"/>
      <c r="AC50" s="36"/>
      <c r="AD50" s="36"/>
      <c r="AE50" s="36"/>
    </row>
    <row r="51" spans="1:47" s="1" customFormat="1" ht="12" customHeight="1">
      <c r="B51" s="23"/>
      <c r="C51" s="31" t="s">
        <v>134</v>
      </c>
      <c r="D51" s="24"/>
      <c r="E51" s="24"/>
      <c r="F51" s="24"/>
      <c r="G51" s="24"/>
      <c r="H51" s="24"/>
      <c r="I51" s="24"/>
      <c r="J51" s="24"/>
      <c r="K51" s="24"/>
      <c r="L51" s="22"/>
    </row>
    <row r="52" spans="1:47" s="2" customFormat="1" ht="16.5" customHeight="1">
      <c r="A52" s="36"/>
      <c r="B52" s="37"/>
      <c r="C52" s="38"/>
      <c r="D52" s="38"/>
      <c r="E52" s="394" t="s">
        <v>1041</v>
      </c>
      <c r="F52" s="396"/>
      <c r="G52" s="396"/>
      <c r="H52" s="396"/>
      <c r="I52" s="38"/>
      <c r="J52" s="38"/>
      <c r="K52" s="38"/>
      <c r="L52" s="115"/>
      <c r="S52" s="36"/>
      <c r="T52" s="36"/>
      <c r="U52" s="36"/>
      <c r="V52" s="36"/>
      <c r="W52" s="36"/>
      <c r="X52" s="36"/>
      <c r="Y52" s="36"/>
      <c r="Z52" s="36"/>
      <c r="AA52" s="36"/>
      <c r="AB52" s="36"/>
      <c r="AC52" s="36"/>
      <c r="AD52" s="36"/>
      <c r="AE52" s="36"/>
    </row>
    <row r="53" spans="1:47" s="2" customFormat="1" ht="12" customHeight="1">
      <c r="A53" s="36"/>
      <c r="B53" s="37"/>
      <c r="C53" s="31" t="s">
        <v>136</v>
      </c>
      <c r="D53" s="38"/>
      <c r="E53" s="38"/>
      <c r="F53" s="38"/>
      <c r="G53" s="38"/>
      <c r="H53" s="38"/>
      <c r="I53" s="38"/>
      <c r="J53" s="38"/>
      <c r="K53" s="38"/>
      <c r="L53" s="115"/>
      <c r="S53" s="36"/>
      <c r="T53" s="36"/>
      <c r="U53" s="36"/>
      <c r="V53" s="36"/>
      <c r="W53" s="36"/>
      <c r="X53" s="36"/>
      <c r="Y53" s="36"/>
      <c r="Z53" s="36"/>
      <c r="AA53" s="36"/>
      <c r="AB53" s="36"/>
      <c r="AC53" s="36"/>
      <c r="AD53" s="36"/>
      <c r="AE53" s="36"/>
    </row>
    <row r="54" spans="1:47" s="2" customFormat="1" ht="16.5" customHeight="1">
      <c r="A54" s="36"/>
      <c r="B54" s="37"/>
      <c r="C54" s="38"/>
      <c r="D54" s="38"/>
      <c r="E54" s="348" t="str">
        <f>E11</f>
        <v>SO 02.3 - propustek v km 12,127 - kabelové trasy</v>
      </c>
      <c r="F54" s="396"/>
      <c r="G54" s="396"/>
      <c r="H54" s="396"/>
      <c r="I54" s="38"/>
      <c r="J54" s="38"/>
      <c r="K54" s="38"/>
      <c r="L54" s="115"/>
      <c r="S54" s="36"/>
      <c r="T54" s="36"/>
      <c r="U54" s="36"/>
      <c r="V54" s="36"/>
      <c r="W54" s="36"/>
      <c r="X54" s="36"/>
      <c r="Y54" s="36"/>
      <c r="Z54" s="36"/>
      <c r="AA54" s="36"/>
      <c r="AB54" s="36"/>
      <c r="AC54" s="36"/>
      <c r="AD54" s="36"/>
      <c r="AE54" s="36"/>
    </row>
    <row r="55" spans="1:47" s="2" customFormat="1" ht="6.95" customHeight="1">
      <c r="A55" s="36"/>
      <c r="B55" s="37"/>
      <c r="C55" s="38"/>
      <c r="D55" s="38"/>
      <c r="E55" s="38"/>
      <c r="F55" s="38"/>
      <c r="G55" s="38"/>
      <c r="H55" s="38"/>
      <c r="I55" s="38"/>
      <c r="J55" s="38"/>
      <c r="K55" s="38"/>
      <c r="L55" s="115"/>
      <c r="S55" s="36"/>
      <c r="T55" s="36"/>
      <c r="U55" s="36"/>
      <c r="V55" s="36"/>
      <c r="W55" s="36"/>
      <c r="X55" s="36"/>
      <c r="Y55" s="36"/>
      <c r="Z55" s="36"/>
      <c r="AA55" s="36"/>
      <c r="AB55" s="36"/>
      <c r="AC55" s="36"/>
      <c r="AD55" s="36"/>
      <c r="AE55" s="36"/>
    </row>
    <row r="56" spans="1:47" s="2" customFormat="1" ht="12" customHeight="1">
      <c r="A56" s="36"/>
      <c r="B56" s="37"/>
      <c r="C56" s="31" t="s">
        <v>21</v>
      </c>
      <c r="D56" s="38"/>
      <c r="E56" s="38"/>
      <c r="F56" s="29" t="str">
        <f>F14</f>
        <v>OŘ Ostrava</v>
      </c>
      <c r="G56" s="38"/>
      <c r="H56" s="38"/>
      <c r="I56" s="31" t="s">
        <v>23</v>
      </c>
      <c r="J56" s="61" t="str">
        <f>IF(J14="","",J14)</f>
        <v>10. 5. 2023</v>
      </c>
      <c r="K56" s="38"/>
      <c r="L56" s="115"/>
      <c r="S56" s="36"/>
      <c r="T56" s="36"/>
      <c r="U56" s="36"/>
      <c r="V56" s="36"/>
      <c r="W56" s="36"/>
      <c r="X56" s="36"/>
      <c r="Y56" s="36"/>
      <c r="Z56" s="36"/>
      <c r="AA56" s="36"/>
      <c r="AB56" s="36"/>
      <c r="AC56" s="36"/>
      <c r="AD56" s="36"/>
      <c r="AE56" s="36"/>
    </row>
    <row r="57" spans="1:47" s="2" customFormat="1" ht="6.95" customHeight="1">
      <c r="A57" s="36"/>
      <c r="B57" s="37"/>
      <c r="C57" s="38"/>
      <c r="D57" s="38"/>
      <c r="E57" s="38"/>
      <c r="F57" s="38"/>
      <c r="G57" s="38"/>
      <c r="H57" s="38"/>
      <c r="I57" s="38"/>
      <c r="J57" s="38"/>
      <c r="K57" s="38"/>
      <c r="L57" s="115"/>
      <c r="S57" s="36"/>
      <c r="T57" s="36"/>
      <c r="U57" s="36"/>
      <c r="V57" s="36"/>
      <c r="W57" s="36"/>
      <c r="X57" s="36"/>
      <c r="Y57" s="36"/>
      <c r="Z57" s="36"/>
      <c r="AA57" s="36"/>
      <c r="AB57" s="36"/>
      <c r="AC57" s="36"/>
      <c r="AD57" s="36"/>
      <c r="AE57" s="36"/>
    </row>
    <row r="58" spans="1:47" s="2" customFormat="1" ht="15.2" customHeight="1">
      <c r="A58" s="36"/>
      <c r="B58" s="37"/>
      <c r="C58" s="31" t="s">
        <v>25</v>
      </c>
      <c r="D58" s="38"/>
      <c r="E58" s="38"/>
      <c r="F58" s="29" t="str">
        <f>E17</f>
        <v>Správa železnic s.o. OŘ Ostrava</v>
      </c>
      <c r="G58" s="38"/>
      <c r="H58" s="38"/>
      <c r="I58" s="31" t="s">
        <v>33</v>
      </c>
      <c r="J58" s="34" t="str">
        <f>E23</f>
        <v xml:space="preserve"> </v>
      </c>
      <c r="K58" s="38"/>
      <c r="L58" s="115"/>
      <c r="S58" s="36"/>
      <c r="T58" s="36"/>
      <c r="U58" s="36"/>
      <c r="V58" s="36"/>
      <c r="W58" s="36"/>
      <c r="X58" s="36"/>
      <c r="Y58" s="36"/>
      <c r="Z58" s="36"/>
      <c r="AA58" s="36"/>
      <c r="AB58" s="36"/>
      <c r="AC58" s="36"/>
      <c r="AD58" s="36"/>
      <c r="AE58" s="36"/>
    </row>
    <row r="59" spans="1:47" s="2" customFormat="1" ht="15.2" customHeight="1">
      <c r="A59" s="36"/>
      <c r="B59" s="37"/>
      <c r="C59" s="31" t="s">
        <v>31</v>
      </c>
      <c r="D59" s="38"/>
      <c r="E59" s="38"/>
      <c r="F59" s="29" t="str">
        <f>IF(E20="","",E20)</f>
        <v>Vyplň údaj</v>
      </c>
      <c r="G59" s="38"/>
      <c r="H59" s="38"/>
      <c r="I59" s="31" t="s">
        <v>36</v>
      </c>
      <c r="J59" s="34" t="str">
        <f>E26</f>
        <v xml:space="preserve"> </v>
      </c>
      <c r="K59" s="38"/>
      <c r="L59" s="115"/>
      <c r="S59" s="36"/>
      <c r="T59" s="36"/>
      <c r="U59" s="36"/>
      <c r="V59" s="36"/>
      <c r="W59" s="36"/>
      <c r="X59" s="36"/>
      <c r="Y59" s="36"/>
      <c r="Z59" s="36"/>
      <c r="AA59" s="36"/>
      <c r="AB59" s="36"/>
      <c r="AC59" s="36"/>
      <c r="AD59" s="36"/>
      <c r="AE59" s="36"/>
    </row>
    <row r="60" spans="1:47" s="2" customFormat="1" ht="10.35" customHeight="1">
      <c r="A60" s="36"/>
      <c r="B60" s="37"/>
      <c r="C60" s="38"/>
      <c r="D60" s="38"/>
      <c r="E60" s="38"/>
      <c r="F60" s="38"/>
      <c r="G60" s="38"/>
      <c r="H60" s="38"/>
      <c r="I60" s="38"/>
      <c r="J60" s="38"/>
      <c r="K60" s="38"/>
      <c r="L60" s="115"/>
      <c r="S60" s="36"/>
      <c r="T60" s="36"/>
      <c r="U60" s="36"/>
      <c r="V60" s="36"/>
      <c r="W60" s="36"/>
      <c r="X60" s="36"/>
      <c r="Y60" s="36"/>
      <c r="Z60" s="36"/>
      <c r="AA60" s="36"/>
      <c r="AB60" s="36"/>
      <c r="AC60" s="36"/>
      <c r="AD60" s="36"/>
      <c r="AE60" s="36"/>
    </row>
    <row r="61" spans="1:47" s="2" customFormat="1" ht="29.25" customHeight="1">
      <c r="A61" s="36"/>
      <c r="B61" s="37"/>
      <c r="C61" s="138" t="s">
        <v>139</v>
      </c>
      <c r="D61" s="139"/>
      <c r="E61" s="139"/>
      <c r="F61" s="139"/>
      <c r="G61" s="139"/>
      <c r="H61" s="139"/>
      <c r="I61" s="139"/>
      <c r="J61" s="140" t="s">
        <v>140</v>
      </c>
      <c r="K61" s="139"/>
      <c r="L61" s="115"/>
      <c r="S61" s="36"/>
      <c r="T61" s="36"/>
      <c r="U61" s="36"/>
      <c r="V61" s="36"/>
      <c r="W61" s="36"/>
      <c r="X61" s="36"/>
      <c r="Y61" s="36"/>
      <c r="Z61" s="36"/>
      <c r="AA61" s="36"/>
      <c r="AB61" s="36"/>
      <c r="AC61" s="36"/>
      <c r="AD61" s="36"/>
      <c r="AE61" s="36"/>
    </row>
    <row r="62" spans="1:47" s="2" customFormat="1" ht="10.35" customHeight="1">
      <c r="A62" s="36"/>
      <c r="B62" s="37"/>
      <c r="C62" s="38"/>
      <c r="D62" s="38"/>
      <c r="E62" s="38"/>
      <c r="F62" s="38"/>
      <c r="G62" s="38"/>
      <c r="H62" s="38"/>
      <c r="I62" s="38"/>
      <c r="J62" s="38"/>
      <c r="K62" s="38"/>
      <c r="L62" s="115"/>
      <c r="S62" s="36"/>
      <c r="T62" s="36"/>
      <c r="U62" s="36"/>
      <c r="V62" s="36"/>
      <c r="W62" s="36"/>
      <c r="X62" s="36"/>
      <c r="Y62" s="36"/>
      <c r="Z62" s="36"/>
      <c r="AA62" s="36"/>
      <c r="AB62" s="36"/>
      <c r="AC62" s="36"/>
      <c r="AD62" s="36"/>
      <c r="AE62" s="36"/>
    </row>
    <row r="63" spans="1:47" s="2" customFormat="1" ht="22.9" customHeight="1">
      <c r="A63" s="36"/>
      <c r="B63" s="37"/>
      <c r="C63" s="141" t="s">
        <v>71</v>
      </c>
      <c r="D63" s="38"/>
      <c r="E63" s="38"/>
      <c r="F63" s="38"/>
      <c r="G63" s="38"/>
      <c r="H63" s="38"/>
      <c r="I63" s="38"/>
      <c r="J63" s="79">
        <f>J89</f>
        <v>0</v>
      </c>
      <c r="K63" s="38"/>
      <c r="L63" s="115"/>
      <c r="S63" s="36"/>
      <c r="T63" s="36"/>
      <c r="U63" s="36"/>
      <c r="V63" s="36"/>
      <c r="W63" s="36"/>
      <c r="X63" s="36"/>
      <c r="Y63" s="36"/>
      <c r="Z63" s="36"/>
      <c r="AA63" s="36"/>
      <c r="AB63" s="36"/>
      <c r="AC63" s="36"/>
      <c r="AD63" s="36"/>
      <c r="AE63" s="36"/>
      <c r="AU63" s="19" t="s">
        <v>141</v>
      </c>
    </row>
    <row r="64" spans="1:47" s="9" customFormat="1" ht="24.95" customHeight="1">
      <c r="B64" s="142"/>
      <c r="C64" s="143"/>
      <c r="D64" s="144" t="s">
        <v>142</v>
      </c>
      <c r="E64" s="145"/>
      <c r="F64" s="145"/>
      <c r="G64" s="145"/>
      <c r="H64" s="145"/>
      <c r="I64" s="145"/>
      <c r="J64" s="146">
        <f>J90</f>
        <v>0</v>
      </c>
      <c r="K64" s="143"/>
      <c r="L64" s="147"/>
    </row>
    <row r="65" spans="1:31" s="10" customFormat="1" ht="19.899999999999999" customHeight="1">
      <c r="B65" s="148"/>
      <c r="C65" s="99"/>
      <c r="D65" s="149" t="s">
        <v>143</v>
      </c>
      <c r="E65" s="150"/>
      <c r="F65" s="150"/>
      <c r="G65" s="150"/>
      <c r="H65" s="150"/>
      <c r="I65" s="150"/>
      <c r="J65" s="151">
        <f>J91</f>
        <v>0</v>
      </c>
      <c r="K65" s="99"/>
      <c r="L65" s="152"/>
    </row>
    <row r="66" spans="1:31" s="9" customFormat="1" ht="24.95" customHeight="1">
      <c r="B66" s="142"/>
      <c r="C66" s="143"/>
      <c r="D66" s="144" t="s">
        <v>1001</v>
      </c>
      <c r="E66" s="145"/>
      <c r="F66" s="145"/>
      <c r="G66" s="145"/>
      <c r="H66" s="145"/>
      <c r="I66" s="145"/>
      <c r="J66" s="146">
        <f>J99</f>
        <v>0</v>
      </c>
      <c r="K66" s="143"/>
      <c r="L66" s="147"/>
    </row>
    <row r="67" spans="1:31" s="10" customFormat="1" ht="19.899999999999999" customHeight="1">
      <c r="B67" s="148"/>
      <c r="C67" s="99"/>
      <c r="D67" s="149" t="s">
        <v>1002</v>
      </c>
      <c r="E67" s="150"/>
      <c r="F67" s="150"/>
      <c r="G67" s="150"/>
      <c r="H67" s="150"/>
      <c r="I67" s="150"/>
      <c r="J67" s="151">
        <f>J100</f>
        <v>0</v>
      </c>
      <c r="K67" s="99"/>
      <c r="L67" s="152"/>
    </row>
    <row r="68" spans="1:31" s="2" customFormat="1" ht="21.75" customHeight="1">
      <c r="A68" s="36"/>
      <c r="B68" s="37"/>
      <c r="C68" s="38"/>
      <c r="D68" s="38"/>
      <c r="E68" s="38"/>
      <c r="F68" s="38"/>
      <c r="G68" s="38"/>
      <c r="H68" s="38"/>
      <c r="I68" s="38"/>
      <c r="J68" s="38"/>
      <c r="K68" s="38"/>
      <c r="L68" s="115"/>
      <c r="S68" s="36"/>
      <c r="T68" s="36"/>
      <c r="U68" s="36"/>
      <c r="V68" s="36"/>
      <c r="W68" s="36"/>
      <c r="X68" s="36"/>
      <c r="Y68" s="36"/>
      <c r="Z68" s="36"/>
      <c r="AA68" s="36"/>
      <c r="AB68" s="36"/>
      <c r="AC68" s="36"/>
      <c r="AD68" s="36"/>
      <c r="AE68" s="36"/>
    </row>
    <row r="69" spans="1:31" s="2" customFormat="1" ht="6.95" customHeight="1">
      <c r="A69" s="36"/>
      <c r="B69" s="49"/>
      <c r="C69" s="50"/>
      <c r="D69" s="50"/>
      <c r="E69" s="50"/>
      <c r="F69" s="50"/>
      <c r="G69" s="50"/>
      <c r="H69" s="50"/>
      <c r="I69" s="50"/>
      <c r="J69" s="50"/>
      <c r="K69" s="50"/>
      <c r="L69" s="115"/>
      <c r="S69" s="36"/>
      <c r="T69" s="36"/>
      <c r="U69" s="36"/>
      <c r="V69" s="36"/>
      <c r="W69" s="36"/>
      <c r="X69" s="36"/>
      <c r="Y69" s="36"/>
      <c r="Z69" s="36"/>
      <c r="AA69" s="36"/>
      <c r="AB69" s="36"/>
      <c r="AC69" s="36"/>
      <c r="AD69" s="36"/>
      <c r="AE69" s="36"/>
    </row>
    <row r="73" spans="1:31" s="2" customFormat="1" ht="6.95" customHeight="1">
      <c r="A73" s="36"/>
      <c r="B73" s="51"/>
      <c r="C73" s="52"/>
      <c r="D73" s="52"/>
      <c r="E73" s="52"/>
      <c r="F73" s="52"/>
      <c r="G73" s="52"/>
      <c r="H73" s="52"/>
      <c r="I73" s="52"/>
      <c r="J73" s="52"/>
      <c r="K73" s="52"/>
      <c r="L73" s="115"/>
      <c r="S73" s="36"/>
      <c r="T73" s="36"/>
      <c r="U73" s="36"/>
      <c r="V73" s="36"/>
      <c r="W73" s="36"/>
      <c r="X73" s="36"/>
      <c r="Y73" s="36"/>
      <c r="Z73" s="36"/>
      <c r="AA73" s="36"/>
      <c r="AB73" s="36"/>
      <c r="AC73" s="36"/>
      <c r="AD73" s="36"/>
      <c r="AE73" s="36"/>
    </row>
    <row r="74" spans="1:31" s="2" customFormat="1" ht="24.95" customHeight="1">
      <c r="A74" s="36"/>
      <c r="B74" s="37"/>
      <c r="C74" s="25" t="s">
        <v>156</v>
      </c>
      <c r="D74" s="38"/>
      <c r="E74" s="38"/>
      <c r="F74" s="38"/>
      <c r="G74" s="38"/>
      <c r="H74" s="38"/>
      <c r="I74" s="38"/>
      <c r="J74" s="38"/>
      <c r="K74" s="38"/>
      <c r="L74" s="115"/>
      <c r="S74" s="36"/>
      <c r="T74" s="36"/>
      <c r="U74" s="36"/>
      <c r="V74" s="36"/>
      <c r="W74" s="36"/>
      <c r="X74" s="36"/>
      <c r="Y74" s="36"/>
      <c r="Z74" s="36"/>
      <c r="AA74" s="36"/>
      <c r="AB74" s="36"/>
      <c r="AC74" s="36"/>
      <c r="AD74" s="36"/>
      <c r="AE74" s="36"/>
    </row>
    <row r="75" spans="1:31" s="2" customFormat="1" ht="6.95" customHeight="1">
      <c r="A75" s="36"/>
      <c r="B75" s="37"/>
      <c r="C75" s="38"/>
      <c r="D75" s="38"/>
      <c r="E75" s="38"/>
      <c r="F75" s="38"/>
      <c r="G75" s="38"/>
      <c r="H75" s="38"/>
      <c r="I75" s="38"/>
      <c r="J75" s="38"/>
      <c r="K75" s="38"/>
      <c r="L75" s="115"/>
      <c r="S75" s="36"/>
      <c r="T75" s="36"/>
      <c r="U75" s="36"/>
      <c r="V75" s="36"/>
      <c r="W75" s="36"/>
      <c r="X75" s="36"/>
      <c r="Y75" s="36"/>
      <c r="Z75" s="36"/>
      <c r="AA75" s="36"/>
      <c r="AB75" s="36"/>
      <c r="AC75" s="36"/>
      <c r="AD75" s="36"/>
      <c r="AE75" s="36"/>
    </row>
    <row r="76" spans="1:31" s="2" customFormat="1" ht="12" customHeight="1">
      <c r="A76" s="36"/>
      <c r="B76" s="37"/>
      <c r="C76" s="31" t="s">
        <v>16</v>
      </c>
      <c r="D76" s="38"/>
      <c r="E76" s="38"/>
      <c r="F76" s="38"/>
      <c r="G76" s="38"/>
      <c r="H76" s="38"/>
      <c r="I76" s="38"/>
      <c r="J76" s="38"/>
      <c r="K76" s="38"/>
      <c r="L76" s="115"/>
      <c r="S76" s="36"/>
      <c r="T76" s="36"/>
      <c r="U76" s="36"/>
      <c r="V76" s="36"/>
      <c r="W76" s="36"/>
      <c r="X76" s="36"/>
      <c r="Y76" s="36"/>
      <c r="Z76" s="36"/>
      <c r="AA76" s="36"/>
      <c r="AB76" s="36"/>
      <c r="AC76" s="36"/>
      <c r="AD76" s="36"/>
      <c r="AE76" s="36"/>
    </row>
    <row r="77" spans="1:31" s="2" customFormat="1" ht="16.5" customHeight="1">
      <c r="A77" s="36"/>
      <c r="B77" s="37"/>
      <c r="C77" s="38"/>
      <c r="D77" s="38"/>
      <c r="E77" s="394" t="str">
        <f>E7</f>
        <v>Oprava propustků na trati odb. Moravice - Svobodné Heřmanice</v>
      </c>
      <c r="F77" s="395"/>
      <c r="G77" s="395"/>
      <c r="H77" s="395"/>
      <c r="I77" s="38"/>
      <c r="J77" s="38"/>
      <c r="K77" s="38"/>
      <c r="L77" s="115"/>
      <c r="S77" s="36"/>
      <c r="T77" s="36"/>
      <c r="U77" s="36"/>
      <c r="V77" s="36"/>
      <c r="W77" s="36"/>
      <c r="X77" s="36"/>
      <c r="Y77" s="36"/>
      <c r="Z77" s="36"/>
      <c r="AA77" s="36"/>
      <c r="AB77" s="36"/>
      <c r="AC77" s="36"/>
      <c r="AD77" s="36"/>
      <c r="AE77" s="36"/>
    </row>
    <row r="78" spans="1:31" s="1" customFormat="1" ht="12" customHeight="1">
      <c r="B78" s="23"/>
      <c r="C78" s="31" t="s">
        <v>134</v>
      </c>
      <c r="D78" s="24"/>
      <c r="E78" s="24"/>
      <c r="F78" s="24"/>
      <c r="G78" s="24"/>
      <c r="H78" s="24"/>
      <c r="I78" s="24"/>
      <c r="J78" s="24"/>
      <c r="K78" s="24"/>
      <c r="L78" s="22"/>
    </row>
    <row r="79" spans="1:31" s="2" customFormat="1" ht="16.5" customHeight="1">
      <c r="A79" s="36"/>
      <c r="B79" s="37"/>
      <c r="C79" s="38"/>
      <c r="D79" s="38"/>
      <c r="E79" s="394" t="s">
        <v>1041</v>
      </c>
      <c r="F79" s="396"/>
      <c r="G79" s="396"/>
      <c r="H79" s="396"/>
      <c r="I79" s="38"/>
      <c r="J79" s="38"/>
      <c r="K79" s="38"/>
      <c r="L79" s="115"/>
      <c r="S79" s="36"/>
      <c r="T79" s="36"/>
      <c r="U79" s="36"/>
      <c r="V79" s="36"/>
      <c r="W79" s="36"/>
      <c r="X79" s="36"/>
      <c r="Y79" s="36"/>
      <c r="Z79" s="36"/>
      <c r="AA79" s="36"/>
      <c r="AB79" s="36"/>
      <c r="AC79" s="36"/>
      <c r="AD79" s="36"/>
      <c r="AE79" s="36"/>
    </row>
    <row r="80" spans="1:31" s="2" customFormat="1" ht="12" customHeight="1">
      <c r="A80" s="36"/>
      <c r="B80" s="37"/>
      <c r="C80" s="31" t="s">
        <v>136</v>
      </c>
      <c r="D80" s="38"/>
      <c r="E80" s="38"/>
      <c r="F80" s="38"/>
      <c r="G80" s="38"/>
      <c r="H80" s="38"/>
      <c r="I80" s="38"/>
      <c r="J80" s="38"/>
      <c r="K80" s="38"/>
      <c r="L80" s="115"/>
      <c r="S80" s="36"/>
      <c r="T80" s="36"/>
      <c r="U80" s="36"/>
      <c r="V80" s="36"/>
      <c r="W80" s="36"/>
      <c r="X80" s="36"/>
      <c r="Y80" s="36"/>
      <c r="Z80" s="36"/>
      <c r="AA80" s="36"/>
      <c r="AB80" s="36"/>
      <c r="AC80" s="36"/>
      <c r="AD80" s="36"/>
      <c r="AE80" s="36"/>
    </row>
    <row r="81" spans="1:65" s="2" customFormat="1" ht="16.5" customHeight="1">
      <c r="A81" s="36"/>
      <c r="B81" s="37"/>
      <c r="C81" s="38"/>
      <c r="D81" s="38"/>
      <c r="E81" s="348" t="str">
        <f>E11</f>
        <v>SO 02.3 - propustek v km 12,127 - kabelové trasy</v>
      </c>
      <c r="F81" s="396"/>
      <c r="G81" s="396"/>
      <c r="H81" s="396"/>
      <c r="I81" s="38"/>
      <c r="J81" s="38"/>
      <c r="K81" s="38"/>
      <c r="L81" s="115"/>
      <c r="S81" s="36"/>
      <c r="T81" s="36"/>
      <c r="U81" s="36"/>
      <c r="V81" s="36"/>
      <c r="W81" s="36"/>
      <c r="X81" s="36"/>
      <c r="Y81" s="36"/>
      <c r="Z81" s="36"/>
      <c r="AA81" s="36"/>
      <c r="AB81" s="36"/>
      <c r="AC81" s="36"/>
      <c r="AD81" s="36"/>
      <c r="AE81" s="36"/>
    </row>
    <row r="82" spans="1:65" s="2" customFormat="1" ht="6.95" customHeight="1">
      <c r="A82" s="36"/>
      <c r="B82" s="37"/>
      <c r="C82" s="38"/>
      <c r="D82" s="38"/>
      <c r="E82" s="38"/>
      <c r="F82" s="38"/>
      <c r="G82" s="38"/>
      <c r="H82" s="38"/>
      <c r="I82" s="38"/>
      <c r="J82" s="38"/>
      <c r="K82" s="38"/>
      <c r="L82" s="115"/>
      <c r="S82" s="36"/>
      <c r="T82" s="36"/>
      <c r="U82" s="36"/>
      <c r="V82" s="36"/>
      <c r="W82" s="36"/>
      <c r="X82" s="36"/>
      <c r="Y82" s="36"/>
      <c r="Z82" s="36"/>
      <c r="AA82" s="36"/>
      <c r="AB82" s="36"/>
      <c r="AC82" s="36"/>
      <c r="AD82" s="36"/>
      <c r="AE82" s="36"/>
    </row>
    <row r="83" spans="1:65" s="2" customFormat="1" ht="12" customHeight="1">
      <c r="A83" s="36"/>
      <c r="B83" s="37"/>
      <c r="C83" s="31" t="s">
        <v>21</v>
      </c>
      <c r="D83" s="38"/>
      <c r="E83" s="38"/>
      <c r="F83" s="29" t="str">
        <f>F14</f>
        <v>OŘ Ostrava</v>
      </c>
      <c r="G83" s="38"/>
      <c r="H83" s="38"/>
      <c r="I83" s="31" t="s">
        <v>23</v>
      </c>
      <c r="J83" s="61" t="str">
        <f>IF(J14="","",J14)</f>
        <v>10. 5. 2023</v>
      </c>
      <c r="K83" s="38"/>
      <c r="L83" s="115"/>
      <c r="S83" s="36"/>
      <c r="T83" s="36"/>
      <c r="U83" s="36"/>
      <c r="V83" s="36"/>
      <c r="W83" s="36"/>
      <c r="X83" s="36"/>
      <c r="Y83" s="36"/>
      <c r="Z83" s="36"/>
      <c r="AA83" s="36"/>
      <c r="AB83" s="36"/>
      <c r="AC83" s="36"/>
      <c r="AD83" s="36"/>
      <c r="AE83" s="36"/>
    </row>
    <row r="84" spans="1:65" s="2" customFormat="1" ht="6.95" customHeight="1">
      <c r="A84" s="36"/>
      <c r="B84" s="37"/>
      <c r="C84" s="38"/>
      <c r="D84" s="38"/>
      <c r="E84" s="38"/>
      <c r="F84" s="38"/>
      <c r="G84" s="38"/>
      <c r="H84" s="38"/>
      <c r="I84" s="38"/>
      <c r="J84" s="38"/>
      <c r="K84" s="38"/>
      <c r="L84" s="115"/>
      <c r="S84" s="36"/>
      <c r="T84" s="36"/>
      <c r="U84" s="36"/>
      <c r="V84" s="36"/>
      <c r="W84" s="36"/>
      <c r="X84" s="36"/>
      <c r="Y84" s="36"/>
      <c r="Z84" s="36"/>
      <c r="AA84" s="36"/>
      <c r="AB84" s="36"/>
      <c r="AC84" s="36"/>
      <c r="AD84" s="36"/>
      <c r="AE84" s="36"/>
    </row>
    <row r="85" spans="1:65" s="2" customFormat="1" ht="15.2" customHeight="1">
      <c r="A85" s="36"/>
      <c r="B85" s="37"/>
      <c r="C85" s="31" t="s">
        <v>25</v>
      </c>
      <c r="D85" s="38"/>
      <c r="E85" s="38"/>
      <c r="F85" s="29" t="str">
        <f>E17</f>
        <v>Správa železnic s.o. OŘ Ostrava</v>
      </c>
      <c r="G85" s="38"/>
      <c r="H85" s="38"/>
      <c r="I85" s="31" t="s">
        <v>33</v>
      </c>
      <c r="J85" s="34" t="str">
        <f>E23</f>
        <v xml:space="preserve"> </v>
      </c>
      <c r="K85" s="38"/>
      <c r="L85" s="115"/>
      <c r="S85" s="36"/>
      <c r="T85" s="36"/>
      <c r="U85" s="36"/>
      <c r="V85" s="36"/>
      <c r="W85" s="36"/>
      <c r="X85" s="36"/>
      <c r="Y85" s="36"/>
      <c r="Z85" s="36"/>
      <c r="AA85" s="36"/>
      <c r="AB85" s="36"/>
      <c r="AC85" s="36"/>
      <c r="AD85" s="36"/>
      <c r="AE85" s="36"/>
    </row>
    <row r="86" spans="1:65" s="2" customFormat="1" ht="15.2" customHeight="1">
      <c r="A86" s="36"/>
      <c r="B86" s="37"/>
      <c r="C86" s="31" t="s">
        <v>31</v>
      </c>
      <c r="D86" s="38"/>
      <c r="E86" s="38"/>
      <c r="F86" s="29" t="str">
        <f>IF(E20="","",E20)</f>
        <v>Vyplň údaj</v>
      </c>
      <c r="G86" s="38"/>
      <c r="H86" s="38"/>
      <c r="I86" s="31" t="s">
        <v>36</v>
      </c>
      <c r="J86" s="34" t="str">
        <f>E26</f>
        <v xml:space="preserve"> </v>
      </c>
      <c r="K86" s="38"/>
      <c r="L86" s="115"/>
      <c r="S86" s="36"/>
      <c r="T86" s="36"/>
      <c r="U86" s="36"/>
      <c r="V86" s="36"/>
      <c r="W86" s="36"/>
      <c r="X86" s="36"/>
      <c r="Y86" s="36"/>
      <c r="Z86" s="36"/>
      <c r="AA86" s="36"/>
      <c r="AB86" s="36"/>
      <c r="AC86" s="36"/>
      <c r="AD86" s="36"/>
      <c r="AE86" s="36"/>
    </row>
    <row r="87" spans="1:65" s="2" customFormat="1" ht="10.35" customHeight="1">
      <c r="A87" s="36"/>
      <c r="B87" s="37"/>
      <c r="C87" s="38"/>
      <c r="D87" s="38"/>
      <c r="E87" s="38"/>
      <c r="F87" s="38"/>
      <c r="G87" s="38"/>
      <c r="H87" s="38"/>
      <c r="I87" s="38"/>
      <c r="J87" s="38"/>
      <c r="K87" s="38"/>
      <c r="L87" s="115"/>
      <c r="S87" s="36"/>
      <c r="T87" s="36"/>
      <c r="U87" s="36"/>
      <c r="V87" s="36"/>
      <c r="W87" s="36"/>
      <c r="X87" s="36"/>
      <c r="Y87" s="36"/>
      <c r="Z87" s="36"/>
      <c r="AA87" s="36"/>
      <c r="AB87" s="36"/>
      <c r="AC87" s="36"/>
      <c r="AD87" s="36"/>
      <c r="AE87" s="36"/>
    </row>
    <row r="88" spans="1:65" s="11" customFormat="1" ht="29.25" customHeight="1">
      <c r="A88" s="153"/>
      <c r="B88" s="154"/>
      <c r="C88" s="155" t="s">
        <v>157</v>
      </c>
      <c r="D88" s="156" t="s">
        <v>58</v>
      </c>
      <c r="E88" s="156" t="s">
        <v>54</v>
      </c>
      <c r="F88" s="156" t="s">
        <v>55</v>
      </c>
      <c r="G88" s="156" t="s">
        <v>158</v>
      </c>
      <c r="H88" s="156" t="s">
        <v>159</v>
      </c>
      <c r="I88" s="156" t="s">
        <v>160</v>
      </c>
      <c r="J88" s="156" t="s">
        <v>140</v>
      </c>
      <c r="K88" s="157" t="s">
        <v>161</v>
      </c>
      <c r="L88" s="158"/>
      <c r="M88" s="70" t="s">
        <v>19</v>
      </c>
      <c r="N88" s="71" t="s">
        <v>43</v>
      </c>
      <c r="O88" s="71" t="s">
        <v>162</v>
      </c>
      <c r="P88" s="71" t="s">
        <v>163</v>
      </c>
      <c r="Q88" s="71" t="s">
        <v>164</v>
      </c>
      <c r="R88" s="71" t="s">
        <v>165</v>
      </c>
      <c r="S88" s="71" t="s">
        <v>166</v>
      </c>
      <c r="T88" s="72" t="s">
        <v>167</v>
      </c>
      <c r="U88" s="153"/>
      <c r="V88" s="153"/>
      <c r="W88" s="153"/>
      <c r="X88" s="153"/>
      <c r="Y88" s="153"/>
      <c r="Z88" s="153"/>
      <c r="AA88" s="153"/>
      <c r="AB88" s="153"/>
      <c r="AC88" s="153"/>
      <c r="AD88" s="153"/>
      <c r="AE88" s="153"/>
    </row>
    <row r="89" spans="1:65" s="2" customFormat="1" ht="22.9" customHeight="1">
      <c r="A89" s="36"/>
      <c r="B89" s="37"/>
      <c r="C89" s="77" t="s">
        <v>168</v>
      </c>
      <c r="D89" s="38"/>
      <c r="E89" s="38"/>
      <c r="F89" s="38"/>
      <c r="G89" s="38"/>
      <c r="H89" s="38"/>
      <c r="I89" s="38"/>
      <c r="J89" s="159">
        <f>BK89</f>
        <v>0</v>
      </c>
      <c r="K89" s="38"/>
      <c r="L89" s="41"/>
      <c r="M89" s="73"/>
      <c r="N89" s="160"/>
      <c r="O89" s="74"/>
      <c r="P89" s="161">
        <f>P90+P99</f>
        <v>0</v>
      </c>
      <c r="Q89" s="74"/>
      <c r="R89" s="161">
        <f>R90+R99</f>
        <v>0.47988000000000003</v>
      </c>
      <c r="S89" s="74"/>
      <c r="T89" s="162">
        <f>T90+T99</f>
        <v>0</v>
      </c>
      <c r="U89" s="36"/>
      <c r="V89" s="36"/>
      <c r="W89" s="36"/>
      <c r="X89" s="36"/>
      <c r="Y89" s="36"/>
      <c r="Z89" s="36"/>
      <c r="AA89" s="36"/>
      <c r="AB89" s="36"/>
      <c r="AC89" s="36"/>
      <c r="AD89" s="36"/>
      <c r="AE89" s="36"/>
      <c r="AT89" s="19" t="s">
        <v>72</v>
      </c>
      <c r="AU89" s="19" t="s">
        <v>141</v>
      </c>
      <c r="BK89" s="163">
        <f>BK90+BK99</f>
        <v>0</v>
      </c>
    </row>
    <row r="90" spans="1:65" s="12" customFormat="1" ht="25.9" customHeight="1">
      <c r="B90" s="164"/>
      <c r="C90" s="165"/>
      <c r="D90" s="166" t="s">
        <v>72</v>
      </c>
      <c r="E90" s="167" t="s">
        <v>169</v>
      </c>
      <c r="F90" s="167" t="s">
        <v>170</v>
      </c>
      <c r="G90" s="165"/>
      <c r="H90" s="165"/>
      <c r="I90" s="168"/>
      <c r="J90" s="169">
        <f>BK90</f>
        <v>0</v>
      </c>
      <c r="K90" s="165"/>
      <c r="L90" s="170"/>
      <c r="M90" s="171"/>
      <c r="N90" s="172"/>
      <c r="O90" s="172"/>
      <c r="P90" s="173">
        <f>P91</f>
        <v>0</v>
      </c>
      <c r="Q90" s="172"/>
      <c r="R90" s="173">
        <f>R91</f>
        <v>0.44280000000000003</v>
      </c>
      <c r="S90" s="172"/>
      <c r="T90" s="174">
        <f>T91</f>
        <v>0</v>
      </c>
      <c r="AR90" s="175" t="s">
        <v>80</v>
      </c>
      <c r="AT90" s="176" t="s">
        <v>72</v>
      </c>
      <c r="AU90" s="176" t="s">
        <v>73</v>
      </c>
      <c r="AY90" s="175" t="s">
        <v>171</v>
      </c>
      <c r="BK90" s="177">
        <f>BK91</f>
        <v>0</v>
      </c>
    </row>
    <row r="91" spans="1:65" s="12" customFormat="1" ht="22.9" customHeight="1">
      <c r="B91" s="164"/>
      <c r="C91" s="165"/>
      <c r="D91" s="166" t="s">
        <v>72</v>
      </c>
      <c r="E91" s="178" t="s">
        <v>80</v>
      </c>
      <c r="F91" s="178" t="s">
        <v>172</v>
      </c>
      <c r="G91" s="165"/>
      <c r="H91" s="165"/>
      <c r="I91" s="168"/>
      <c r="J91" s="179">
        <f>BK91</f>
        <v>0</v>
      </c>
      <c r="K91" s="165"/>
      <c r="L91" s="170"/>
      <c r="M91" s="171"/>
      <c r="N91" s="172"/>
      <c r="O91" s="172"/>
      <c r="P91" s="173">
        <f>SUM(P92:P98)</f>
        <v>0</v>
      </c>
      <c r="Q91" s="172"/>
      <c r="R91" s="173">
        <f>SUM(R92:R98)</f>
        <v>0.44280000000000003</v>
      </c>
      <c r="S91" s="172"/>
      <c r="T91" s="174">
        <f>SUM(T92:T98)</f>
        <v>0</v>
      </c>
      <c r="AR91" s="175" t="s">
        <v>80</v>
      </c>
      <c r="AT91" s="176" t="s">
        <v>72</v>
      </c>
      <c r="AU91" s="176" t="s">
        <v>80</v>
      </c>
      <c r="AY91" s="175" t="s">
        <v>171</v>
      </c>
      <c r="BK91" s="177">
        <f>SUM(BK92:BK98)</f>
        <v>0</v>
      </c>
    </row>
    <row r="92" spans="1:65" s="2" customFormat="1" ht="24.2" customHeight="1">
      <c r="A92" s="36"/>
      <c r="B92" s="37"/>
      <c r="C92" s="180" t="s">
        <v>80</v>
      </c>
      <c r="D92" s="180" t="s">
        <v>173</v>
      </c>
      <c r="E92" s="181" t="s">
        <v>1003</v>
      </c>
      <c r="F92" s="182" t="s">
        <v>1004</v>
      </c>
      <c r="G92" s="183" t="s">
        <v>606</v>
      </c>
      <c r="H92" s="184">
        <v>12</v>
      </c>
      <c r="I92" s="185"/>
      <c r="J92" s="186">
        <f>ROUND(I92*H92,2)</f>
        <v>0</v>
      </c>
      <c r="K92" s="182" t="s">
        <v>177</v>
      </c>
      <c r="L92" s="41"/>
      <c r="M92" s="187" t="s">
        <v>19</v>
      </c>
      <c r="N92" s="188" t="s">
        <v>44</v>
      </c>
      <c r="O92" s="66"/>
      <c r="P92" s="189">
        <f>O92*H92</f>
        <v>0</v>
      </c>
      <c r="Q92" s="189">
        <v>3.6900000000000002E-2</v>
      </c>
      <c r="R92" s="189">
        <f>Q92*H92</f>
        <v>0.44280000000000003</v>
      </c>
      <c r="S92" s="189">
        <v>0</v>
      </c>
      <c r="T92" s="190">
        <f>S92*H92</f>
        <v>0</v>
      </c>
      <c r="U92" s="36"/>
      <c r="V92" s="36"/>
      <c r="W92" s="36"/>
      <c r="X92" s="36"/>
      <c r="Y92" s="36"/>
      <c r="Z92" s="36"/>
      <c r="AA92" s="36"/>
      <c r="AB92" s="36"/>
      <c r="AC92" s="36"/>
      <c r="AD92" s="36"/>
      <c r="AE92" s="36"/>
      <c r="AR92" s="191" t="s">
        <v>178</v>
      </c>
      <c r="AT92" s="191" t="s">
        <v>173</v>
      </c>
      <c r="AU92" s="191" t="s">
        <v>82</v>
      </c>
      <c r="AY92" s="19" t="s">
        <v>171</v>
      </c>
      <c r="BE92" s="192">
        <f>IF(N92="základní",J92,0)</f>
        <v>0</v>
      </c>
      <c r="BF92" s="192">
        <f>IF(N92="snížená",J92,0)</f>
        <v>0</v>
      </c>
      <c r="BG92" s="192">
        <f>IF(N92="zákl. přenesená",J92,0)</f>
        <v>0</v>
      </c>
      <c r="BH92" s="192">
        <f>IF(N92="sníž. přenesená",J92,0)</f>
        <v>0</v>
      </c>
      <c r="BI92" s="192">
        <f>IF(N92="nulová",J92,0)</f>
        <v>0</v>
      </c>
      <c r="BJ92" s="19" t="s">
        <v>80</v>
      </c>
      <c r="BK92" s="192">
        <f>ROUND(I92*H92,2)</f>
        <v>0</v>
      </c>
      <c r="BL92" s="19" t="s">
        <v>178</v>
      </c>
      <c r="BM92" s="191" t="s">
        <v>1327</v>
      </c>
    </row>
    <row r="93" spans="1:65" s="2" customFormat="1" ht="58.5">
      <c r="A93" s="36"/>
      <c r="B93" s="37"/>
      <c r="C93" s="38"/>
      <c r="D93" s="193" t="s">
        <v>180</v>
      </c>
      <c r="E93" s="38"/>
      <c r="F93" s="194" t="s">
        <v>1006</v>
      </c>
      <c r="G93" s="38"/>
      <c r="H93" s="38"/>
      <c r="I93" s="195"/>
      <c r="J93" s="38"/>
      <c r="K93" s="38"/>
      <c r="L93" s="41"/>
      <c r="M93" s="196"/>
      <c r="N93" s="197"/>
      <c r="O93" s="66"/>
      <c r="P93" s="66"/>
      <c r="Q93" s="66"/>
      <c r="R93" s="66"/>
      <c r="S93" s="66"/>
      <c r="T93" s="67"/>
      <c r="U93" s="36"/>
      <c r="V93" s="36"/>
      <c r="W93" s="36"/>
      <c r="X93" s="36"/>
      <c r="Y93" s="36"/>
      <c r="Z93" s="36"/>
      <c r="AA93" s="36"/>
      <c r="AB93" s="36"/>
      <c r="AC93" s="36"/>
      <c r="AD93" s="36"/>
      <c r="AE93" s="36"/>
      <c r="AT93" s="19" t="s">
        <v>180</v>
      </c>
      <c r="AU93" s="19" t="s">
        <v>82</v>
      </c>
    </row>
    <row r="94" spans="1:65" s="2" customFormat="1" ht="11.25">
      <c r="A94" s="36"/>
      <c r="B94" s="37"/>
      <c r="C94" s="38"/>
      <c r="D94" s="198" t="s">
        <v>182</v>
      </c>
      <c r="E94" s="38"/>
      <c r="F94" s="199" t="s">
        <v>1007</v>
      </c>
      <c r="G94" s="38"/>
      <c r="H94" s="38"/>
      <c r="I94" s="195"/>
      <c r="J94" s="38"/>
      <c r="K94" s="38"/>
      <c r="L94" s="41"/>
      <c r="M94" s="196"/>
      <c r="N94" s="197"/>
      <c r="O94" s="66"/>
      <c r="P94" s="66"/>
      <c r="Q94" s="66"/>
      <c r="R94" s="66"/>
      <c r="S94" s="66"/>
      <c r="T94" s="67"/>
      <c r="U94" s="36"/>
      <c r="V94" s="36"/>
      <c r="W94" s="36"/>
      <c r="X94" s="36"/>
      <c r="Y94" s="36"/>
      <c r="Z94" s="36"/>
      <c r="AA94" s="36"/>
      <c r="AB94" s="36"/>
      <c r="AC94" s="36"/>
      <c r="AD94" s="36"/>
      <c r="AE94" s="36"/>
      <c r="AT94" s="19" t="s">
        <v>182</v>
      </c>
      <c r="AU94" s="19" t="s">
        <v>82</v>
      </c>
    </row>
    <row r="95" spans="1:65" s="2" customFormat="1" ht="19.5">
      <c r="A95" s="36"/>
      <c r="B95" s="37"/>
      <c r="C95" s="38"/>
      <c r="D95" s="193" t="s">
        <v>1008</v>
      </c>
      <c r="E95" s="38"/>
      <c r="F95" s="256" t="s">
        <v>1009</v>
      </c>
      <c r="G95" s="38"/>
      <c r="H95" s="38"/>
      <c r="I95" s="195"/>
      <c r="J95" s="38"/>
      <c r="K95" s="38"/>
      <c r="L95" s="41"/>
      <c r="M95" s="196"/>
      <c r="N95" s="197"/>
      <c r="O95" s="66"/>
      <c r="P95" s="66"/>
      <c r="Q95" s="66"/>
      <c r="R95" s="66"/>
      <c r="S95" s="66"/>
      <c r="T95" s="67"/>
      <c r="U95" s="36"/>
      <c r="V95" s="36"/>
      <c r="W95" s="36"/>
      <c r="X95" s="36"/>
      <c r="Y95" s="36"/>
      <c r="Z95" s="36"/>
      <c r="AA95" s="36"/>
      <c r="AB95" s="36"/>
      <c r="AC95" s="36"/>
      <c r="AD95" s="36"/>
      <c r="AE95" s="36"/>
      <c r="AT95" s="19" t="s">
        <v>1008</v>
      </c>
      <c r="AU95" s="19" t="s">
        <v>82</v>
      </c>
    </row>
    <row r="96" spans="1:65" s="13" customFormat="1" ht="22.5">
      <c r="B96" s="200"/>
      <c r="C96" s="201"/>
      <c r="D96" s="193" t="s">
        <v>184</v>
      </c>
      <c r="E96" s="202" t="s">
        <v>19</v>
      </c>
      <c r="F96" s="203" t="s">
        <v>1010</v>
      </c>
      <c r="G96" s="201"/>
      <c r="H96" s="202" t="s">
        <v>19</v>
      </c>
      <c r="I96" s="204"/>
      <c r="J96" s="201"/>
      <c r="K96" s="201"/>
      <c r="L96" s="205"/>
      <c r="M96" s="206"/>
      <c r="N96" s="207"/>
      <c r="O96" s="207"/>
      <c r="P96" s="207"/>
      <c r="Q96" s="207"/>
      <c r="R96" s="207"/>
      <c r="S96" s="207"/>
      <c r="T96" s="208"/>
      <c r="AT96" s="209" t="s">
        <v>184</v>
      </c>
      <c r="AU96" s="209" t="s">
        <v>82</v>
      </c>
      <c r="AV96" s="13" t="s">
        <v>80</v>
      </c>
      <c r="AW96" s="13" t="s">
        <v>35</v>
      </c>
      <c r="AX96" s="13" t="s">
        <v>73</v>
      </c>
      <c r="AY96" s="209" t="s">
        <v>171</v>
      </c>
    </row>
    <row r="97" spans="1:65" s="14" customFormat="1" ht="11.25">
      <c r="B97" s="210"/>
      <c r="C97" s="211"/>
      <c r="D97" s="193" t="s">
        <v>184</v>
      </c>
      <c r="E97" s="212" t="s">
        <v>19</v>
      </c>
      <c r="F97" s="213" t="s">
        <v>1011</v>
      </c>
      <c r="G97" s="211"/>
      <c r="H97" s="214">
        <v>12</v>
      </c>
      <c r="I97" s="215"/>
      <c r="J97" s="211"/>
      <c r="K97" s="211"/>
      <c r="L97" s="216"/>
      <c r="M97" s="217"/>
      <c r="N97" s="218"/>
      <c r="O97" s="218"/>
      <c r="P97" s="218"/>
      <c r="Q97" s="218"/>
      <c r="R97" s="218"/>
      <c r="S97" s="218"/>
      <c r="T97" s="219"/>
      <c r="AT97" s="220" t="s">
        <v>184</v>
      </c>
      <c r="AU97" s="220" t="s">
        <v>82</v>
      </c>
      <c r="AV97" s="14" t="s">
        <v>82</v>
      </c>
      <c r="AW97" s="14" t="s">
        <v>35</v>
      </c>
      <c r="AX97" s="14" t="s">
        <v>73</v>
      </c>
      <c r="AY97" s="220" t="s">
        <v>171</v>
      </c>
    </row>
    <row r="98" spans="1:65" s="15" customFormat="1" ht="11.25">
      <c r="B98" s="221"/>
      <c r="C98" s="222"/>
      <c r="D98" s="193" t="s">
        <v>184</v>
      </c>
      <c r="E98" s="223" t="s">
        <v>19</v>
      </c>
      <c r="F98" s="224" t="s">
        <v>189</v>
      </c>
      <c r="G98" s="222"/>
      <c r="H98" s="225">
        <v>12</v>
      </c>
      <c r="I98" s="226"/>
      <c r="J98" s="222"/>
      <c r="K98" s="222"/>
      <c r="L98" s="227"/>
      <c r="M98" s="228"/>
      <c r="N98" s="229"/>
      <c r="O98" s="229"/>
      <c r="P98" s="229"/>
      <c r="Q98" s="229"/>
      <c r="R98" s="229"/>
      <c r="S98" s="229"/>
      <c r="T98" s="230"/>
      <c r="AT98" s="231" t="s">
        <v>184</v>
      </c>
      <c r="AU98" s="231" t="s">
        <v>82</v>
      </c>
      <c r="AV98" s="15" t="s">
        <v>178</v>
      </c>
      <c r="AW98" s="15" t="s">
        <v>35</v>
      </c>
      <c r="AX98" s="15" t="s">
        <v>80</v>
      </c>
      <c r="AY98" s="231" t="s">
        <v>171</v>
      </c>
    </row>
    <row r="99" spans="1:65" s="12" customFormat="1" ht="25.9" customHeight="1">
      <c r="B99" s="164"/>
      <c r="C99" s="165"/>
      <c r="D99" s="166" t="s">
        <v>72</v>
      </c>
      <c r="E99" s="167" t="s">
        <v>335</v>
      </c>
      <c r="F99" s="167" t="s">
        <v>1012</v>
      </c>
      <c r="G99" s="165"/>
      <c r="H99" s="165"/>
      <c r="I99" s="168"/>
      <c r="J99" s="169">
        <f>BK99</f>
        <v>0</v>
      </c>
      <c r="K99" s="165"/>
      <c r="L99" s="170"/>
      <c r="M99" s="171"/>
      <c r="N99" s="172"/>
      <c r="O99" s="172"/>
      <c r="P99" s="173">
        <f>P100</f>
        <v>0</v>
      </c>
      <c r="Q99" s="172"/>
      <c r="R99" s="173">
        <f>R100</f>
        <v>3.7080000000000002E-2</v>
      </c>
      <c r="S99" s="172"/>
      <c r="T99" s="174">
        <f>T100</f>
        <v>0</v>
      </c>
      <c r="AR99" s="175" t="s">
        <v>197</v>
      </c>
      <c r="AT99" s="176" t="s">
        <v>72</v>
      </c>
      <c r="AU99" s="176" t="s">
        <v>73</v>
      </c>
      <c r="AY99" s="175" t="s">
        <v>171</v>
      </c>
      <c r="BK99" s="177">
        <f>BK100</f>
        <v>0</v>
      </c>
    </row>
    <row r="100" spans="1:65" s="12" customFormat="1" ht="22.9" customHeight="1">
      <c r="B100" s="164"/>
      <c r="C100" s="165"/>
      <c r="D100" s="166" t="s">
        <v>72</v>
      </c>
      <c r="E100" s="178" t="s">
        <v>1013</v>
      </c>
      <c r="F100" s="178" t="s">
        <v>1014</v>
      </c>
      <c r="G100" s="165"/>
      <c r="H100" s="165"/>
      <c r="I100" s="168"/>
      <c r="J100" s="179">
        <f>BK100</f>
        <v>0</v>
      </c>
      <c r="K100" s="165"/>
      <c r="L100" s="170"/>
      <c r="M100" s="171"/>
      <c r="N100" s="172"/>
      <c r="O100" s="172"/>
      <c r="P100" s="173">
        <f>SUM(P101:P120)</f>
        <v>0</v>
      </c>
      <c r="Q100" s="172"/>
      <c r="R100" s="173">
        <f>SUM(R101:R120)</f>
        <v>3.7080000000000002E-2</v>
      </c>
      <c r="S100" s="172"/>
      <c r="T100" s="174">
        <f>SUM(T101:T120)</f>
        <v>0</v>
      </c>
      <c r="AR100" s="175" t="s">
        <v>197</v>
      </c>
      <c r="AT100" s="176" t="s">
        <v>72</v>
      </c>
      <c r="AU100" s="176" t="s">
        <v>80</v>
      </c>
      <c r="AY100" s="175" t="s">
        <v>171</v>
      </c>
      <c r="BK100" s="177">
        <f>SUM(BK101:BK120)</f>
        <v>0</v>
      </c>
    </row>
    <row r="101" spans="1:65" s="2" customFormat="1" ht="24.2" customHeight="1">
      <c r="A101" s="36"/>
      <c r="B101" s="37"/>
      <c r="C101" s="180" t="s">
        <v>82</v>
      </c>
      <c r="D101" s="180" t="s">
        <v>173</v>
      </c>
      <c r="E101" s="181" t="s">
        <v>1015</v>
      </c>
      <c r="F101" s="182" t="s">
        <v>1016</v>
      </c>
      <c r="G101" s="183" t="s">
        <v>606</v>
      </c>
      <c r="H101" s="184">
        <v>12</v>
      </c>
      <c r="I101" s="185"/>
      <c r="J101" s="186">
        <f>ROUND(I101*H101,2)</f>
        <v>0</v>
      </c>
      <c r="K101" s="182" t="s">
        <v>177</v>
      </c>
      <c r="L101" s="41"/>
      <c r="M101" s="187" t="s">
        <v>19</v>
      </c>
      <c r="N101" s="188" t="s">
        <v>44</v>
      </c>
      <c r="O101" s="66"/>
      <c r="P101" s="189">
        <f>O101*H101</f>
        <v>0</v>
      </c>
      <c r="Q101" s="189">
        <v>0</v>
      </c>
      <c r="R101" s="189">
        <f>Q101*H101</f>
        <v>0</v>
      </c>
      <c r="S101" s="189">
        <v>0</v>
      </c>
      <c r="T101" s="190">
        <f>S101*H101</f>
        <v>0</v>
      </c>
      <c r="U101" s="36"/>
      <c r="V101" s="36"/>
      <c r="W101" s="36"/>
      <c r="X101" s="36"/>
      <c r="Y101" s="36"/>
      <c r="Z101" s="36"/>
      <c r="AA101" s="36"/>
      <c r="AB101" s="36"/>
      <c r="AC101" s="36"/>
      <c r="AD101" s="36"/>
      <c r="AE101" s="36"/>
      <c r="AR101" s="191" t="s">
        <v>706</v>
      </c>
      <c r="AT101" s="191" t="s">
        <v>173</v>
      </c>
      <c r="AU101" s="191" t="s">
        <v>82</v>
      </c>
      <c r="AY101" s="19" t="s">
        <v>171</v>
      </c>
      <c r="BE101" s="192">
        <f>IF(N101="základní",J101,0)</f>
        <v>0</v>
      </c>
      <c r="BF101" s="192">
        <f>IF(N101="snížená",J101,0)</f>
        <v>0</v>
      </c>
      <c r="BG101" s="192">
        <f>IF(N101="zákl. přenesená",J101,0)</f>
        <v>0</v>
      </c>
      <c r="BH101" s="192">
        <f>IF(N101="sníž. přenesená",J101,0)</f>
        <v>0</v>
      </c>
      <c r="BI101" s="192">
        <f>IF(N101="nulová",J101,0)</f>
        <v>0</v>
      </c>
      <c r="BJ101" s="19" t="s">
        <v>80</v>
      </c>
      <c r="BK101" s="192">
        <f>ROUND(I101*H101,2)</f>
        <v>0</v>
      </c>
      <c r="BL101" s="19" t="s">
        <v>706</v>
      </c>
      <c r="BM101" s="191" t="s">
        <v>1328</v>
      </c>
    </row>
    <row r="102" spans="1:65" s="2" customFormat="1" ht="39">
      <c r="A102" s="36"/>
      <c r="B102" s="37"/>
      <c r="C102" s="38"/>
      <c r="D102" s="193" t="s">
        <v>180</v>
      </c>
      <c r="E102" s="38"/>
      <c r="F102" s="194" t="s">
        <v>1018</v>
      </c>
      <c r="G102" s="38"/>
      <c r="H102" s="38"/>
      <c r="I102" s="195"/>
      <c r="J102" s="38"/>
      <c r="K102" s="38"/>
      <c r="L102" s="41"/>
      <c r="M102" s="196"/>
      <c r="N102" s="197"/>
      <c r="O102" s="66"/>
      <c r="P102" s="66"/>
      <c r="Q102" s="66"/>
      <c r="R102" s="66"/>
      <c r="S102" s="66"/>
      <c r="T102" s="67"/>
      <c r="U102" s="36"/>
      <c r="V102" s="36"/>
      <c r="W102" s="36"/>
      <c r="X102" s="36"/>
      <c r="Y102" s="36"/>
      <c r="Z102" s="36"/>
      <c r="AA102" s="36"/>
      <c r="AB102" s="36"/>
      <c r="AC102" s="36"/>
      <c r="AD102" s="36"/>
      <c r="AE102" s="36"/>
      <c r="AT102" s="19" t="s">
        <v>180</v>
      </c>
      <c r="AU102" s="19" t="s">
        <v>82</v>
      </c>
    </row>
    <row r="103" spans="1:65" s="2" customFormat="1" ht="11.25">
      <c r="A103" s="36"/>
      <c r="B103" s="37"/>
      <c r="C103" s="38"/>
      <c r="D103" s="198" t="s">
        <v>182</v>
      </c>
      <c r="E103" s="38"/>
      <c r="F103" s="199" t="s">
        <v>1019</v>
      </c>
      <c r="G103" s="38"/>
      <c r="H103" s="38"/>
      <c r="I103" s="195"/>
      <c r="J103" s="38"/>
      <c r="K103" s="38"/>
      <c r="L103" s="41"/>
      <c r="M103" s="196"/>
      <c r="N103" s="197"/>
      <c r="O103" s="66"/>
      <c r="P103" s="66"/>
      <c r="Q103" s="66"/>
      <c r="R103" s="66"/>
      <c r="S103" s="66"/>
      <c r="T103" s="67"/>
      <c r="U103" s="36"/>
      <c r="V103" s="36"/>
      <c r="W103" s="36"/>
      <c r="X103" s="36"/>
      <c r="Y103" s="36"/>
      <c r="Z103" s="36"/>
      <c r="AA103" s="36"/>
      <c r="AB103" s="36"/>
      <c r="AC103" s="36"/>
      <c r="AD103" s="36"/>
      <c r="AE103" s="36"/>
      <c r="AT103" s="19" t="s">
        <v>182</v>
      </c>
      <c r="AU103" s="19" t="s">
        <v>82</v>
      </c>
    </row>
    <row r="104" spans="1:65" s="13" customFormat="1" ht="11.25">
      <c r="B104" s="200"/>
      <c r="C104" s="201"/>
      <c r="D104" s="193" t="s">
        <v>184</v>
      </c>
      <c r="E104" s="202" t="s">
        <v>19</v>
      </c>
      <c r="F104" s="203" t="s">
        <v>1020</v>
      </c>
      <c r="G104" s="201"/>
      <c r="H104" s="202" t="s">
        <v>19</v>
      </c>
      <c r="I104" s="204"/>
      <c r="J104" s="201"/>
      <c r="K104" s="201"/>
      <c r="L104" s="205"/>
      <c r="M104" s="206"/>
      <c r="N104" s="207"/>
      <c r="O104" s="207"/>
      <c r="P104" s="207"/>
      <c r="Q104" s="207"/>
      <c r="R104" s="207"/>
      <c r="S104" s="207"/>
      <c r="T104" s="208"/>
      <c r="AT104" s="209" t="s">
        <v>184</v>
      </c>
      <c r="AU104" s="209" t="s">
        <v>82</v>
      </c>
      <c r="AV104" s="13" t="s">
        <v>80</v>
      </c>
      <c r="AW104" s="13" t="s">
        <v>35</v>
      </c>
      <c r="AX104" s="13" t="s">
        <v>73</v>
      </c>
      <c r="AY104" s="209" t="s">
        <v>171</v>
      </c>
    </row>
    <row r="105" spans="1:65" s="14" customFormat="1" ht="11.25">
      <c r="B105" s="210"/>
      <c r="C105" s="211"/>
      <c r="D105" s="193" t="s">
        <v>184</v>
      </c>
      <c r="E105" s="212" t="s">
        <v>19</v>
      </c>
      <c r="F105" s="213" t="s">
        <v>1021</v>
      </c>
      <c r="G105" s="211"/>
      <c r="H105" s="214">
        <v>12</v>
      </c>
      <c r="I105" s="215"/>
      <c r="J105" s="211"/>
      <c r="K105" s="211"/>
      <c r="L105" s="216"/>
      <c r="M105" s="217"/>
      <c r="N105" s="218"/>
      <c r="O105" s="218"/>
      <c r="P105" s="218"/>
      <c r="Q105" s="218"/>
      <c r="R105" s="218"/>
      <c r="S105" s="218"/>
      <c r="T105" s="219"/>
      <c r="AT105" s="220" t="s">
        <v>184</v>
      </c>
      <c r="AU105" s="220" t="s">
        <v>82</v>
      </c>
      <c r="AV105" s="14" t="s">
        <v>82</v>
      </c>
      <c r="AW105" s="14" t="s">
        <v>35</v>
      </c>
      <c r="AX105" s="14" t="s">
        <v>73</v>
      </c>
      <c r="AY105" s="220" t="s">
        <v>171</v>
      </c>
    </row>
    <row r="106" spans="1:65" s="15" customFormat="1" ht="11.25">
      <c r="B106" s="221"/>
      <c r="C106" s="222"/>
      <c r="D106" s="193" t="s">
        <v>184</v>
      </c>
      <c r="E106" s="223" t="s">
        <v>19</v>
      </c>
      <c r="F106" s="224" t="s">
        <v>189</v>
      </c>
      <c r="G106" s="222"/>
      <c r="H106" s="225">
        <v>12</v>
      </c>
      <c r="I106" s="226"/>
      <c r="J106" s="222"/>
      <c r="K106" s="222"/>
      <c r="L106" s="227"/>
      <c r="M106" s="228"/>
      <c r="N106" s="229"/>
      <c r="O106" s="229"/>
      <c r="P106" s="229"/>
      <c r="Q106" s="229"/>
      <c r="R106" s="229"/>
      <c r="S106" s="229"/>
      <c r="T106" s="230"/>
      <c r="AT106" s="231" t="s">
        <v>184</v>
      </c>
      <c r="AU106" s="231" t="s">
        <v>82</v>
      </c>
      <c r="AV106" s="15" t="s">
        <v>178</v>
      </c>
      <c r="AW106" s="15" t="s">
        <v>35</v>
      </c>
      <c r="AX106" s="15" t="s">
        <v>80</v>
      </c>
      <c r="AY106" s="231" t="s">
        <v>171</v>
      </c>
    </row>
    <row r="107" spans="1:65" s="2" customFormat="1" ht="24.2" customHeight="1">
      <c r="A107" s="36"/>
      <c r="B107" s="37"/>
      <c r="C107" s="180" t="s">
        <v>197</v>
      </c>
      <c r="D107" s="180" t="s">
        <v>173</v>
      </c>
      <c r="E107" s="181" t="s">
        <v>1022</v>
      </c>
      <c r="F107" s="182" t="s">
        <v>1023</v>
      </c>
      <c r="G107" s="183" t="s">
        <v>606</v>
      </c>
      <c r="H107" s="184">
        <v>12</v>
      </c>
      <c r="I107" s="185"/>
      <c r="J107" s="186">
        <f>ROUND(I107*H107,2)</f>
        <v>0</v>
      </c>
      <c r="K107" s="182" t="s">
        <v>177</v>
      </c>
      <c r="L107" s="41"/>
      <c r="M107" s="187" t="s">
        <v>19</v>
      </c>
      <c r="N107" s="188" t="s">
        <v>44</v>
      </c>
      <c r="O107" s="66"/>
      <c r="P107" s="189">
        <f>O107*H107</f>
        <v>0</v>
      </c>
      <c r="Q107" s="189">
        <v>0</v>
      </c>
      <c r="R107" s="189">
        <f>Q107*H107</f>
        <v>0</v>
      </c>
      <c r="S107" s="189">
        <v>0</v>
      </c>
      <c r="T107" s="190">
        <f>S107*H107</f>
        <v>0</v>
      </c>
      <c r="U107" s="36"/>
      <c r="V107" s="36"/>
      <c r="W107" s="36"/>
      <c r="X107" s="36"/>
      <c r="Y107" s="36"/>
      <c r="Z107" s="36"/>
      <c r="AA107" s="36"/>
      <c r="AB107" s="36"/>
      <c r="AC107" s="36"/>
      <c r="AD107" s="36"/>
      <c r="AE107" s="36"/>
      <c r="AR107" s="191" t="s">
        <v>178</v>
      </c>
      <c r="AT107" s="191" t="s">
        <v>173</v>
      </c>
      <c r="AU107" s="191" t="s">
        <v>82</v>
      </c>
      <c r="AY107" s="19" t="s">
        <v>171</v>
      </c>
      <c r="BE107" s="192">
        <f>IF(N107="základní",J107,0)</f>
        <v>0</v>
      </c>
      <c r="BF107" s="192">
        <f>IF(N107="snížená",J107,0)</f>
        <v>0</v>
      </c>
      <c r="BG107" s="192">
        <f>IF(N107="zákl. přenesená",J107,0)</f>
        <v>0</v>
      </c>
      <c r="BH107" s="192">
        <f>IF(N107="sníž. přenesená",J107,0)</f>
        <v>0</v>
      </c>
      <c r="BI107" s="192">
        <f>IF(N107="nulová",J107,0)</f>
        <v>0</v>
      </c>
      <c r="BJ107" s="19" t="s">
        <v>80</v>
      </c>
      <c r="BK107" s="192">
        <f>ROUND(I107*H107,2)</f>
        <v>0</v>
      </c>
      <c r="BL107" s="19" t="s">
        <v>178</v>
      </c>
      <c r="BM107" s="191" t="s">
        <v>1329</v>
      </c>
    </row>
    <row r="108" spans="1:65" s="2" customFormat="1" ht="39">
      <c r="A108" s="36"/>
      <c r="B108" s="37"/>
      <c r="C108" s="38"/>
      <c r="D108" s="193" t="s">
        <v>180</v>
      </c>
      <c r="E108" s="38"/>
      <c r="F108" s="194" t="s">
        <v>1025</v>
      </c>
      <c r="G108" s="38"/>
      <c r="H108" s="38"/>
      <c r="I108" s="195"/>
      <c r="J108" s="38"/>
      <c r="K108" s="38"/>
      <c r="L108" s="41"/>
      <c r="M108" s="196"/>
      <c r="N108" s="197"/>
      <c r="O108" s="66"/>
      <c r="P108" s="66"/>
      <c r="Q108" s="66"/>
      <c r="R108" s="66"/>
      <c r="S108" s="66"/>
      <c r="T108" s="67"/>
      <c r="U108" s="36"/>
      <c r="V108" s="36"/>
      <c r="W108" s="36"/>
      <c r="X108" s="36"/>
      <c r="Y108" s="36"/>
      <c r="Z108" s="36"/>
      <c r="AA108" s="36"/>
      <c r="AB108" s="36"/>
      <c r="AC108" s="36"/>
      <c r="AD108" s="36"/>
      <c r="AE108" s="36"/>
      <c r="AT108" s="19" t="s">
        <v>180</v>
      </c>
      <c r="AU108" s="19" t="s">
        <v>82</v>
      </c>
    </row>
    <row r="109" spans="1:65" s="2" customFormat="1" ht="11.25">
      <c r="A109" s="36"/>
      <c r="B109" s="37"/>
      <c r="C109" s="38"/>
      <c r="D109" s="198" t="s">
        <v>182</v>
      </c>
      <c r="E109" s="38"/>
      <c r="F109" s="199" t="s">
        <v>1026</v>
      </c>
      <c r="G109" s="38"/>
      <c r="H109" s="38"/>
      <c r="I109" s="195"/>
      <c r="J109" s="38"/>
      <c r="K109" s="38"/>
      <c r="L109" s="41"/>
      <c r="M109" s="196"/>
      <c r="N109" s="197"/>
      <c r="O109" s="66"/>
      <c r="P109" s="66"/>
      <c r="Q109" s="66"/>
      <c r="R109" s="66"/>
      <c r="S109" s="66"/>
      <c r="T109" s="67"/>
      <c r="U109" s="36"/>
      <c r="V109" s="36"/>
      <c r="W109" s="36"/>
      <c r="X109" s="36"/>
      <c r="Y109" s="36"/>
      <c r="Z109" s="36"/>
      <c r="AA109" s="36"/>
      <c r="AB109" s="36"/>
      <c r="AC109" s="36"/>
      <c r="AD109" s="36"/>
      <c r="AE109" s="36"/>
      <c r="AT109" s="19" t="s">
        <v>182</v>
      </c>
      <c r="AU109" s="19" t="s">
        <v>82</v>
      </c>
    </row>
    <row r="110" spans="1:65" s="2" customFormat="1" ht="16.5" customHeight="1">
      <c r="A110" s="36"/>
      <c r="B110" s="37"/>
      <c r="C110" s="180" t="s">
        <v>178</v>
      </c>
      <c r="D110" s="180" t="s">
        <v>173</v>
      </c>
      <c r="E110" s="181" t="s">
        <v>1027</v>
      </c>
      <c r="F110" s="182" t="s">
        <v>1028</v>
      </c>
      <c r="G110" s="183" t="s">
        <v>606</v>
      </c>
      <c r="H110" s="184">
        <v>12</v>
      </c>
      <c r="I110" s="185"/>
      <c r="J110" s="186">
        <f>ROUND(I110*H110,2)</f>
        <v>0</v>
      </c>
      <c r="K110" s="182" t="s">
        <v>177</v>
      </c>
      <c r="L110" s="41"/>
      <c r="M110" s="187" t="s">
        <v>19</v>
      </c>
      <c r="N110" s="188" t="s">
        <v>44</v>
      </c>
      <c r="O110" s="66"/>
      <c r="P110" s="189">
        <f>O110*H110</f>
        <v>0</v>
      </c>
      <c r="Q110" s="189">
        <v>9.0000000000000006E-5</v>
      </c>
      <c r="R110" s="189">
        <f>Q110*H110</f>
        <v>1.08E-3</v>
      </c>
      <c r="S110" s="189">
        <v>0</v>
      </c>
      <c r="T110" s="190">
        <f>S110*H110</f>
        <v>0</v>
      </c>
      <c r="U110" s="36"/>
      <c r="V110" s="36"/>
      <c r="W110" s="36"/>
      <c r="X110" s="36"/>
      <c r="Y110" s="36"/>
      <c r="Z110" s="36"/>
      <c r="AA110" s="36"/>
      <c r="AB110" s="36"/>
      <c r="AC110" s="36"/>
      <c r="AD110" s="36"/>
      <c r="AE110" s="36"/>
      <c r="AR110" s="191" t="s">
        <v>706</v>
      </c>
      <c r="AT110" s="191" t="s">
        <v>173</v>
      </c>
      <c r="AU110" s="191" t="s">
        <v>82</v>
      </c>
      <c r="AY110" s="19" t="s">
        <v>171</v>
      </c>
      <c r="BE110" s="192">
        <f>IF(N110="základní",J110,0)</f>
        <v>0</v>
      </c>
      <c r="BF110" s="192">
        <f>IF(N110="snížená",J110,0)</f>
        <v>0</v>
      </c>
      <c r="BG110" s="192">
        <f>IF(N110="zákl. přenesená",J110,0)</f>
        <v>0</v>
      </c>
      <c r="BH110" s="192">
        <f>IF(N110="sníž. přenesená",J110,0)</f>
        <v>0</v>
      </c>
      <c r="BI110" s="192">
        <f>IF(N110="nulová",J110,0)</f>
        <v>0</v>
      </c>
      <c r="BJ110" s="19" t="s">
        <v>80</v>
      </c>
      <c r="BK110" s="192">
        <f>ROUND(I110*H110,2)</f>
        <v>0</v>
      </c>
      <c r="BL110" s="19" t="s">
        <v>706</v>
      </c>
      <c r="BM110" s="191" t="s">
        <v>1330</v>
      </c>
    </row>
    <row r="111" spans="1:65" s="2" customFormat="1" ht="19.5">
      <c r="A111" s="36"/>
      <c r="B111" s="37"/>
      <c r="C111" s="38"/>
      <c r="D111" s="193" t="s">
        <v>180</v>
      </c>
      <c r="E111" s="38"/>
      <c r="F111" s="194" t="s">
        <v>1030</v>
      </c>
      <c r="G111" s="38"/>
      <c r="H111" s="38"/>
      <c r="I111" s="195"/>
      <c r="J111" s="38"/>
      <c r="K111" s="38"/>
      <c r="L111" s="41"/>
      <c r="M111" s="196"/>
      <c r="N111" s="197"/>
      <c r="O111" s="66"/>
      <c r="P111" s="66"/>
      <c r="Q111" s="66"/>
      <c r="R111" s="66"/>
      <c r="S111" s="66"/>
      <c r="T111" s="67"/>
      <c r="U111" s="36"/>
      <c r="V111" s="36"/>
      <c r="W111" s="36"/>
      <c r="X111" s="36"/>
      <c r="Y111" s="36"/>
      <c r="Z111" s="36"/>
      <c r="AA111" s="36"/>
      <c r="AB111" s="36"/>
      <c r="AC111" s="36"/>
      <c r="AD111" s="36"/>
      <c r="AE111" s="36"/>
      <c r="AT111" s="19" t="s">
        <v>180</v>
      </c>
      <c r="AU111" s="19" t="s">
        <v>82</v>
      </c>
    </row>
    <row r="112" spans="1:65" s="2" customFormat="1" ht="11.25">
      <c r="A112" s="36"/>
      <c r="B112" s="37"/>
      <c r="C112" s="38"/>
      <c r="D112" s="198" t="s">
        <v>182</v>
      </c>
      <c r="E112" s="38"/>
      <c r="F112" s="199" t="s">
        <v>1031</v>
      </c>
      <c r="G112" s="38"/>
      <c r="H112" s="38"/>
      <c r="I112" s="195"/>
      <c r="J112" s="38"/>
      <c r="K112" s="38"/>
      <c r="L112" s="41"/>
      <c r="M112" s="196"/>
      <c r="N112" s="197"/>
      <c r="O112" s="66"/>
      <c r="P112" s="66"/>
      <c r="Q112" s="66"/>
      <c r="R112" s="66"/>
      <c r="S112" s="66"/>
      <c r="T112" s="67"/>
      <c r="U112" s="36"/>
      <c r="V112" s="36"/>
      <c r="W112" s="36"/>
      <c r="X112" s="36"/>
      <c r="Y112" s="36"/>
      <c r="Z112" s="36"/>
      <c r="AA112" s="36"/>
      <c r="AB112" s="36"/>
      <c r="AC112" s="36"/>
      <c r="AD112" s="36"/>
      <c r="AE112" s="36"/>
      <c r="AT112" s="19" t="s">
        <v>182</v>
      </c>
      <c r="AU112" s="19" t="s">
        <v>82</v>
      </c>
    </row>
    <row r="113" spans="1:65" s="2" customFormat="1" ht="16.5" customHeight="1">
      <c r="A113" s="36"/>
      <c r="B113" s="37"/>
      <c r="C113" s="232" t="s">
        <v>210</v>
      </c>
      <c r="D113" s="232" t="s">
        <v>335</v>
      </c>
      <c r="E113" s="233" t="s">
        <v>1038</v>
      </c>
      <c r="F113" s="234" t="s">
        <v>1039</v>
      </c>
      <c r="G113" s="235" t="s">
        <v>606</v>
      </c>
      <c r="H113" s="236">
        <v>12</v>
      </c>
      <c r="I113" s="237"/>
      <c r="J113" s="238">
        <f>ROUND(I113*H113,2)</f>
        <v>0</v>
      </c>
      <c r="K113" s="234" t="s">
        <v>177</v>
      </c>
      <c r="L113" s="239"/>
      <c r="M113" s="240" t="s">
        <v>19</v>
      </c>
      <c r="N113" s="241" t="s">
        <v>44</v>
      </c>
      <c r="O113" s="66"/>
      <c r="P113" s="189">
        <f>O113*H113</f>
        <v>0</v>
      </c>
      <c r="Q113" s="189">
        <v>3.0000000000000001E-3</v>
      </c>
      <c r="R113" s="189">
        <f>Q113*H113</f>
        <v>3.6000000000000004E-2</v>
      </c>
      <c r="S113" s="189">
        <v>0</v>
      </c>
      <c r="T113" s="190">
        <f>S113*H113</f>
        <v>0</v>
      </c>
      <c r="U113" s="36"/>
      <c r="V113" s="36"/>
      <c r="W113" s="36"/>
      <c r="X113" s="36"/>
      <c r="Y113" s="36"/>
      <c r="Z113" s="36"/>
      <c r="AA113" s="36"/>
      <c r="AB113" s="36"/>
      <c r="AC113" s="36"/>
      <c r="AD113" s="36"/>
      <c r="AE113" s="36"/>
      <c r="AR113" s="191" t="s">
        <v>242</v>
      </c>
      <c r="AT113" s="191" t="s">
        <v>335</v>
      </c>
      <c r="AU113" s="191" t="s">
        <v>82</v>
      </c>
      <c r="AY113" s="19" t="s">
        <v>171</v>
      </c>
      <c r="BE113" s="192">
        <f>IF(N113="základní",J113,0)</f>
        <v>0</v>
      </c>
      <c r="BF113" s="192">
        <f>IF(N113="snížená",J113,0)</f>
        <v>0</v>
      </c>
      <c r="BG113" s="192">
        <f>IF(N113="zákl. přenesená",J113,0)</f>
        <v>0</v>
      </c>
      <c r="BH113" s="192">
        <f>IF(N113="sníž. přenesená",J113,0)</f>
        <v>0</v>
      </c>
      <c r="BI113" s="192">
        <f>IF(N113="nulová",J113,0)</f>
        <v>0</v>
      </c>
      <c r="BJ113" s="19" t="s">
        <v>80</v>
      </c>
      <c r="BK113" s="192">
        <f>ROUND(I113*H113,2)</f>
        <v>0</v>
      </c>
      <c r="BL113" s="19" t="s">
        <v>178</v>
      </c>
      <c r="BM113" s="191" t="s">
        <v>1331</v>
      </c>
    </row>
    <row r="114" spans="1:65" s="2" customFormat="1" ht="11.25">
      <c r="A114" s="36"/>
      <c r="B114" s="37"/>
      <c r="C114" s="38"/>
      <c r="D114" s="193" t="s">
        <v>180</v>
      </c>
      <c r="E114" s="38"/>
      <c r="F114" s="194" t="s">
        <v>1039</v>
      </c>
      <c r="G114" s="38"/>
      <c r="H114" s="38"/>
      <c r="I114" s="195"/>
      <c r="J114" s="38"/>
      <c r="K114" s="38"/>
      <c r="L114" s="41"/>
      <c r="M114" s="196"/>
      <c r="N114" s="197"/>
      <c r="O114" s="66"/>
      <c r="P114" s="66"/>
      <c r="Q114" s="66"/>
      <c r="R114" s="66"/>
      <c r="S114" s="66"/>
      <c r="T114" s="67"/>
      <c r="U114" s="36"/>
      <c r="V114" s="36"/>
      <c r="W114" s="36"/>
      <c r="X114" s="36"/>
      <c r="Y114" s="36"/>
      <c r="Z114" s="36"/>
      <c r="AA114" s="36"/>
      <c r="AB114" s="36"/>
      <c r="AC114" s="36"/>
      <c r="AD114" s="36"/>
      <c r="AE114" s="36"/>
      <c r="AT114" s="19" t="s">
        <v>180</v>
      </c>
      <c r="AU114" s="19" t="s">
        <v>82</v>
      </c>
    </row>
    <row r="115" spans="1:65" s="2" customFormat="1" ht="24.2" customHeight="1">
      <c r="A115" s="36"/>
      <c r="B115" s="37"/>
      <c r="C115" s="180" t="s">
        <v>217</v>
      </c>
      <c r="D115" s="180" t="s">
        <v>173</v>
      </c>
      <c r="E115" s="181" t="s">
        <v>1032</v>
      </c>
      <c r="F115" s="182" t="s">
        <v>1033</v>
      </c>
      <c r="G115" s="183" t="s">
        <v>606</v>
      </c>
      <c r="H115" s="184">
        <v>12</v>
      </c>
      <c r="I115" s="185"/>
      <c r="J115" s="186">
        <f>ROUND(I115*H115,2)</f>
        <v>0</v>
      </c>
      <c r="K115" s="182" t="s">
        <v>177</v>
      </c>
      <c r="L115" s="41"/>
      <c r="M115" s="187" t="s">
        <v>19</v>
      </c>
      <c r="N115" s="188" t="s">
        <v>44</v>
      </c>
      <c r="O115" s="66"/>
      <c r="P115" s="189">
        <f>O115*H115</f>
        <v>0</v>
      </c>
      <c r="Q115" s="189">
        <v>0</v>
      </c>
      <c r="R115" s="189">
        <f>Q115*H115</f>
        <v>0</v>
      </c>
      <c r="S115" s="189">
        <v>0</v>
      </c>
      <c r="T115" s="190">
        <f>S115*H115</f>
        <v>0</v>
      </c>
      <c r="U115" s="36"/>
      <c r="V115" s="36"/>
      <c r="W115" s="36"/>
      <c r="X115" s="36"/>
      <c r="Y115" s="36"/>
      <c r="Z115" s="36"/>
      <c r="AA115" s="36"/>
      <c r="AB115" s="36"/>
      <c r="AC115" s="36"/>
      <c r="AD115" s="36"/>
      <c r="AE115" s="36"/>
      <c r="AR115" s="191" t="s">
        <v>706</v>
      </c>
      <c r="AT115" s="191" t="s">
        <v>173</v>
      </c>
      <c r="AU115" s="191" t="s">
        <v>82</v>
      </c>
      <c r="AY115" s="19" t="s">
        <v>171</v>
      </c>
      <c r="BE115" s="192">
        <f>IF(N115="základní",J115,0)</f>
        <v>0</v>
      </c>
      <c r="BF115" s="192">
        <f>IF(N115="snížená",J115,0)</f>
        <v>0</v>
      </c>
      <c r="BG115" s="192">
        <f>IF(N115="zákl. přenesená",J115,0)</f>
        <v>0</v>
      </c>
      <c r="BH115" s="192">
        <f>IF(N115="sníž. přenesená",J115,0)</f>
        <v>0</v>
      </c>
      <c r="BI115" s="192">
        <f>IF(N115="nulová",J115,0)</f>
        <v>0</v>
      </c>
      <c r="BJ115" s="19" t="s">
        <v>80</v>
      </c>
      <c r="BK115" s="192">
        <f>ROUND(I115*H115,2)</f>
        <v>0</v>
      </c>
      <c r="BL115" s="19" t="s">
        <v>706</v>
      </c>
      <c r="BM115" s="191" t="s">
        <v>1332</v>
      </c>
    </row>
    <row r="116" spans="1:65" s="2" customFormat="1" ht="29.25">
      <c r="A116" s="36"/>
      <c r="B116" s="37"/>
      <c r="C116" s="38"/>
      <c r="D116" s="193" t="s">
        <v>180</v>
      </c>
      <c r="E116" s="38"/>
      <c r="F116" s="194" t="s">
        <v>1035</v>
      </c>
      <c r="G116" s="38"/>
      <c r="H116" s="38"/>
      <c r="I116" s="195"/>
      <c r="J116" s="38"/>
      <c r="K116" s="38"/>
      <c r="L116" s="41"/>
      <c r="M116" s="196"/>
      <c r="N116" s="197"/>
      <c r="O116" s="66"/>
      <c r="P116" s="66"/>
      <c r="Q116" s="66"/>
      <c r="R116" s="66"/>
      <c r="S116" s="66"/>
      <c r="T116" s="67"/>
      <c r="U116" s="36"/>
      <c r="V116" s="36"/>
      <c r="W116" s="36"/>
      <c r="X116" s="36"/>
      <c r="Y116" s="36"/>
      <c r="Z116" s="36"/>
      <c r="AA116" s="36"/>
      <c r="AB116" s="36"/>
      <c r="AC116" s="36"/>
      <c r="AD116" s="36"/>
      <c r="AE116" s="36"/>
      <c r="AT116" s="19" t="s">
        <v>180</v>
      </c>
      <c r="AU116" s="19" t="s">
        <v>82</v>
      </c>
    </row>
    <row r="117" spans="1:65" s="2" customFormat="1" ht="11.25">
      <c r="A117" s="36"/>
      <c r="B117" s="37"/>
      <c r="C117" s="38"/>
      <c r="D117" s="198" t="s">
        <v>182</v>
      </c>
      <c r="E117" s="38"/>
      <c r="F117" s="199" t="s">
        <v>1036</v>
      </c>
      <c r="G117" s="38"/>
      <c r="H117" s="38"/>
      <c r="I117" s="195"/>
      <c r="J117" s="38"/>
      <c r="K117" s="38"/>
      <c r="L117" s="41"/>
      <c r="M117" s="196"/>
      <c r="N117" s="197"/>
      <c r="O117" s="66"/>
      <c r="P117" s="66"/>
      <c r="Q117" s="66"/>
      <c r="R117" s="66"/>
      <c r="S117" s="66"/>
      <c r="T117" s="67"/>
      <c r="U117" s="36"/>
      <c r="V117" s="36"/>
      <c r="W117" s="36"/>
      <c r="X117" s="36"/>
      <c r="Y117" s="36"/>
      <c r="Z117" s="36"/>
      <c r="AA117" s="36"/>
      <c r="AB117" s="36"/>
      <c r="AC117" s="36"/>
      <c r="AD117" s="36"/>
      <c r="AE117" s="36"/>
      <c r="AT117" s="19" t="s">
        <v>182</v>
      </c>
      <c r="AU117" s="19" t="s">
        <v>82</v>
      </c>
    </row>
    <row r="118" spans="1:65" s="13" customFormat="1" ht="22.5">
      <c r="B118" s="200"/>
      <c r="C118" s="201"/>
      <c r="D118" s="193" t="s">
        <v>184</v>
      </c>
      <c r="E118" s="202" t="s">
        <v>19</v>
      </c>
      <c r="F118" s="203" t="s">
        <v>1037</v>
      </c>
      <c r="G118" s="201"/>
      <c r="H118" s="202" t="s">
        <v>19</v>
      </c>
      <c r="I118" s="204"/>
      <c r="J118" s="201"/>
      <c r="K118" s="201"/>
      <c r="L118" s="205"/>
      <c r="M118" s="206"/>
      <c r="N118" s="207"/>
      <c r="O118" s="207"/>
      <c r="P118" s="207"/>
      <c r="Q118" s="207"/>
      <c r="R118" s="207"/>
      <c r="S118" s="207"/>
      <c r="T118" s="208"/>
      <c r="AT118" s="209" t="s">
        <v>184</v>
      </c>
      <c r="AU118" s="209" t="s">
        <v>82</v>
      </c>
      <c r="AV118" s="13" t="s">
        <v>80</v>
      </c>
      <c r="AW118" s="13" t="s">
        <v>35</v>
      </c>
      <c r="AX118" s="13" t="s">
        <v>73</v>
      </c>
      <c r="AY118" s="209" t="s">
        <v>171</v>
      </c>
    </row>
    <row r="119" spans="1:65" s="14" customFormat="1" ht="11.25">
      <c r="B119" s="210"/>
      <c r="C119" s="211"/>
      <c r="D119" s="193" t="s">
        <v>184</v>
      </c>
      <c r="E119" s="212" t="s">
        <v>19</v>
      </c>
      <c r="F119" s="213" t="s">
        <v>1011</v>
      </c>
      <c r="G119" s="211"/>
      <c r="H119" s="214">
        <v>12</v>
      </c>
      <c r="I119" s="215"/>
      <c r="J119" s="211"/>
      <c r="K119" s="211"/>
      <c r="L119" s="216"/>
      <c r="M119" s="217"/>
      <c r="N119" s="218"/>
      <c r="O119" s="218"/>
      <c r="P119" s="218"/>
      <c r="Q119" s="218"/>
      <c r="R119" s="218"/>
      <c r="S119" s="218"/>
      <c r="T119" s="219"/>
      <c r="AT119" s="220" t="s">
        <v>184</v>
      </c>
      <c r="AU119" s="220" t="s">
        <v>82</v>
      </c>
      <c r="AV119" s="14" t="s">
        <v>82</v>
      </c>
      <c r="AW119" s="14" t="s">
        <v>35</v>
      </c>
      <c r="AX119" s="14" t="s">
        <v>73</v>
      </c>
      <c r="AY119" s="220" t="s">
        <v>171</v>
      </c>
    </row>
    <row r="120" spans="1:65" s="15" customFormat="1" ht="11.25">
      <c r="B120" s="221"/>
      <c r="C120" s="222"/>
      <c r="D120" s="193" t="s">
        <v>184</v>
      </c>
      <c r="E120" s="223" t="s">
        <v>19</v>
      </c>
      <c r="F120" s="224" t="s">
        <v>189</v>
      </c>
      <c r="G120" s="222"/>
      <c r="H120" s="225">
        <v>12</v>
      </c>
      <c r="I120" s="226"/>
      <c r="J120" s="222"/>
      <c r="K120" s="222"/>
      <c r="L120" s="227"/>
      <c r="M120" s="253"/>
      <c r="N120" s="254"/>
      <c r="O120" s="254"/>
      <c r="P120" s="254"/>
      <c r="Q120" s="254"/>
      <c r="R120" s="254"/>
      <c r="S120" s="254"/>
      <c r="T120" s="255"/>
      <c r="AT120" s="231" t="s">
        <v>184</v>
      </c>
      <c r="AU120" s="231" t="s">
        <v>82</v>
      </c>
      <c r="AV120" s="15" t="s">
        <v>178</v>
      </c>
      <c r="AW120" s="15" t="s">
        <v>35</v>
      </c>
      <c r="AX120" s="15" t="s">
        <v>80</v>
      </c>
      <c r="AY120" s="231" t="s">
        <v>171</v>
      </c>
    </row>
    <row r="121" spans="1:65" s="2" customFormat="1" ht="6.95" customHeight="1">
      <c r="A121" s="36"/>
      <c r="B121" s="49"/>
      <c r="C121" s="50"/>
      <c r="D121" s="50"/>
      <c r="E121" s="50"/>
      <c r="F121" s="50"/>
      <c r="G121" s="50"/>
      <c r="H121" s="50"/>
      <c r="I121" s="50"/>
      <c r="J121" s="50"/>
      <c r="K121" s="50"/>
      <c r="L121" s="41"/>
      <c r="M121" s="36"/>
      <c r="O121" s="36"/>
      <c r="P121" s="36"/>
      <c r="Q121" s="36"/>
      <c r="R121" s="36"/>
      <c r="S121" s="36"/>
      <c r="T121" s="36"/>
      <c r="U121" s="36"/>
      <c r="V121" s="36"/>
      <c r="W121" s="36"/>
      <c r="X121" s="36"/>
      <c r="Y121" s="36"/>
      <c r="Z121" s="36"/>
      <c r="AA121" s="36"/>
      <c r="AB121" s="36"/>
      <c r="AC121" s="36"/>
      <c r="AD121" s="36"/>
      <c r="AE121" s="36"/>
    </row>
  </sheetData>
  <sheetProtection algorithmName="SHA-512" hashValue="rEAClJH4DEZaaSXoQqfa1uM7Flj5sJLf02r54rDnZoXvIaKCg+u2IXg1zG5x2tTphl2ggzegfIs67hO4ZIZ8ew==" saltValue="YY2k/3PVJ0FJd7jC5UeaP1HY4gJfSEOY/yJAezPqhilyEZu5LYg3E0D4jDpNQ97JI6ilT56SRWn/2yAfg2fp7A==" spinCount="100000" sheet="1" objects="1" scenarios="1" formatColumns="0" formatRows="0" autoFilter="0"/>
  <autoFilter ref="C88:K120"/>
  <mergeCells count="12">
    <mergeCell ref="E81:H81"/>
    <mergeCell ref="L2:V2"/>
    <mergeCell ref="E50:H50"/>
    <mergeCell ref="E52:H52"/>
    <mergeCell ref="E54:H54"/>
    <mergeCell ref="E77:H77"/>
    <mergeCell ref="E79:H79"/>
    <mergeCell ref="E7:H7"/>
    <mergeCell ref="E9:H9"/>
    <mergeCell ref="E11:H11"/>
    <mergeCell ref="E20:H20"/>
    <mergeCell ref="E29:H29"/>
  </mergeCells>
  <hyperlinks>
    <hyperlink ref="F94" r:id="rId1"/>
    <hyperlink ref="F103" r:id="rId2"/>
    <hyperlink ref="F109" r:id="rId3"/>
    <hyperlink ref="F112" r:id="rId4"/>
    <hyperlink ref="F117" r:id="rId5"/>
  </hyperlinks>
  <pageMargins left="0.39374999999999999" right="0.39374999999999999" top="0.39374999999999999" bottom="0.39374999999999999" header="0" footer="0"/>
  <pageSetup paperSize="9" fitToHeight="100" orientation="portrait" blackAndWhite="1"/>
  <headerFooter>
    <oddFooter>&amp;CStrana &amp;P z &amp;N</oddFooter>
  </headerFooter>
  <drawing r:id="rId6"/>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614"/>
  <sheetViews>
    <sheetView showGridLines="0" workbookViewId="0"/>
  </sheetViews>
  <sheetFormatPr defaultRowHeight="12.7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370"/>
      <c r="M2" s="370"/>
      <c r="N2" s="370"/>
      <c r="O2" s="370"/>
      <c r="P2" s="370"/>
      <c r="Q2" s="370"/>
      <c r="R2" s="370"/>
      <c r="S2" s="370"/>
      <c r="T2" s="370"/>
      <c r="U2" s="370"/>
      <c r="V2" s="370"/>
      <c r="AT2" s="19" t="s">
        <v>111</v>
      </c>
    </row>
    <row r="3" spans="1:46" s="1" customFormat="1" ht="6.95" customHeight="1">
      <c r="B3" s="110"/>
      <c r="C3" s="111"/>
      <c r="D3" s="111"/>
      <c r="E3" s="111"/>
      <c r="F3" s="111"/>
      <c r="G3" s="111"/>
      <c r="H3" s="111"/>
      <c r="I3" s="111"/>
      <c r="J3" s="111"/>
      <c r="K3" s="111"/>
      <c r="L3" s="22"/>
      <c r="AT3" s="19" t="s">
        <v>82</v>
      </c>
    </row>
    <row r="4" spans="1:46" s="1" customFormat="1" ht="24.95" customHeight="1">
      <c r="B4" s="22"/>
      <c r="D4" s="112" t="s">
        <v>133</v>
      </c>
      <c r="L4" s="22"/>
      <c r="M4" s="113" t="s">
        <v>10</v>
      </c>
      <c r="AT4" s="19" t="s">
        <v>4</v>
      </c>
    </row>
    <row r="5" spans="1:46" s="1" customFormat="1" ht="6.95" customHeight="1">
      <c r="B5" s="22"/>
      <c r="L5" s="22"/>
    </row>
    <row r="6" spans="1:46" s="1" customFormat="1" ht="12" customHeight="1">
      <c r="B6" s="22"/>
      <c r="D6" s="114" t="s">
        <v>16</v>
      </c>
      <c r="L6" s="22"/>
    </row>
    <row r="7" spans="1:46" s="1" customFormat="1" ht="16.5" customHeight="1">
      <c r="B7" s="22"/>
      <c r="E7" s="387" t="str">
        <f>'Rekapitulace stavby'!K6</f>
        <v>Oprava propustků na trati odb. Moravice - Svobodné Heřmanice</v>
      </c>
      <c r="F7" s="388"/>
      <c r="G7" s="388"/>
      <c r="H7" s="388"/>
      <c r="L7" s="22"/>
    </row>
    <row r="8" spans="1:46" s="1" customFormat="1" ht="12" customHeight="1">
      <c r="B8" s="22"/>
      <c r="D8" s="114" t="s">
        <v>134</v>
      </c>
      <c r="L8" s="22"/>
    </row>
    <row r="9" spans="1:46" s="2" customFormat="1" ht="16.5" customHeight="1">
      <c r="A9" s="36"/>
      <c r="B9" s="41"/>
      <c r="C9" s="36"/>
      <c r="D9" s="36"/>
      <c r="E9" s="387" t="s">
        <v>1333</v>
      </c>
      <c r="F9" s="389"/>
      <c r="G9" s="389"/>
      <c r="H9" s="389"/>
      <c r="I9" s="36"/>
      <c r="J9" s="36"/>
      <c r="K9" s="36"/>
      <c r="L9" s="115"/>
      <c r="S9" s="36"/>
      <c r="T9" s="36"/>
      <c r="U9" s="36"/>
      <c r="V9" s="36"/>
      <c r="W9" s="36"/>
      <c r="X9" s="36"/>
      <c r="Y9" s="36"/>
      <c r="Z9" s="36"/>
      <c r="AA9" s="36"/>
      <c r="AB9" s="36"/>
      <c r="AC9" s="36"/>
      <c r="AD9" s="36"/>
      <c r="AE9" s="36"/>
    </row>
    <row r="10" spans="1:46" s="2" customFormat="1" ht="12" customHeight="1">
      <c r="A10" s="36"/>
      <c r="B10" s="41"/>
      <c r="C10" s="36"/>
      <c r="D10" s="114" t="s">
        <v>136</v>
      </c>
      <c r="E10" s="36"/>
      <c r="F10" s="36"/>
      <c r="G10" s="36"/>
      <c r="H10" s="36"/>
      <c r="I10" s="36"/>
      <c r="J10" s="36"/>
      <c r="K10" s="36"/>
      <c r="L10" s="115"/>
      <c r="S10" s="36"/>
      <c r="T10" s="36"/>
      <c r="U10" s="36"/>
      <c r="V10" s="36"/>
      <c r="W10" s="36"/>
      <c r="X10" s="36"/>
      <c r="Y10" s="36"/>
      <c r="Z10" s="36"/>
      <c r="AA10" s="36"/>
      <c r="AB10" s="36"/>
      <c r="AC10" s="36"/>
      <c r="AD10" s="36"/>
      <c r="AE10" s="36"/>
    </row>
    <row r="11" spans="1:46" s="2" customFormat="1" ht="16.5" customHeight="1">
      <c r="A11" s="36"/>
      <c r="B11" s="41"/>
      <c r="C11" s="36"/>
      <c r="D11" s="36"/>
      <c r="E11" s="390" t="s">
        <v>1334</v>
      </c>
      <c r="F11" s="389"/>
      <c r="G11" s="389"/>
      <c r="H11" s="389"/>
      <c r="I11" s="36"/>
      <c r="J11" s="36"/>
      <c r="K11" s="36"/>
      <c r="L11" s="115"/>
      <c r="S11" s="36"/>
      <c r="T11" s="36"/>
      <c r="U11" s="36"/>
      <c r="V11" s="36"/>
      <c r="W11" s="36"/>
      <c r="X11" s="36"/>
      <c r="Y11" s="36"/>
      <c r="Z11" s="36"/>
      <c r="AA11" s="36"/>
      <c r="AB11" s="36"/>
      <c r="AC11" s="36"/>
      <c r="AD11" s="36"/>
      <c r="AE11" s="36"/>
    </row>
    <row r="12" spans="1:46" s="2" customFormat="1" ht="11.25">
      <c r="A12" s="36"/>
      <c r="B12" s="41"/>
      <c r="C12" s="36"/>
      <c r="D12" s="36"/>
      <c r="E12" s="36"/>
      <c r="F12" s="36"/>
      <c r="G12" s="36"/>
      <c r="H12" s="36"/>
      <c r="I12" s="36"/>
      <c r="J12" s="36"/>
      <c r="K12" s="36"/>
      <c r="L12" s="115"/>
      <c r="S12" s="36"/>
      <c r="T12" s="36"/>
      <c r="U12" s="36"/>
      <c r="V12" s="36"/>
      <c r="W12" s="36"/>
      <c r="X12" s="36"/>
      <c r="Y12" s="36"/>
      <c r="Z12" s="36"/>
      <c r="AA12" s="36"/>
      <c r="AB12" s="36"/>
      <c r="AC12" s="36"/>
      <c r="AD12" s="36"/>
      <c r="AE12" s="36"/>
    </row>
    <row r="13" spans="1:46" s="2" customFormat="1" ht="12" customHeight="1">
      <c r="A13" s="36"/>
      <c r="B13" s="41"/>
      <c r="C13" s="36"/>
      <c r="D13" s="114" t="s">
        <v>18</v>
      </c>
      <c r="E13" s="36"/>
      <c r="F13" s="105" t="s">
        <v>19</v>
      </c>
      <c r="G13" s="36"/>
      <c r="H13" s="36"/>
      <c r="I13" s="114" t="s">
        <v>20</v>
      </c>
      <c r="J13" s="105" t="s">
        <v>19</v>
      </c>
      <c r="K13" s="36"/>
      <c r="L13" s="115"/>
      <c r="S13" s="36"/>
      <c r="T13" s="36"/>
      <c r="U13" s="36"/>
      <c r="V13" s="36"/>
      <c r="W13" s="36"/>
      <c r="X13" s="36"/>
      <c r="Y13" s="36"/>
      <c r="Z13" s="36"/>
      <c r="AA13" s="36"/>
      <c r="AB13" s="36"/>
      <c r="AC13" s="36"/>
      <c r="AD13" s="36"/>
      <c r="AE13" s="36"/>
    </row>
    <row r="14" spans="1:46" s="2" customFormat="1" ht="12" customHeight="1">
      <c r="A14" s="36"/>
      <c r="B14" s="41"/>
      <c r="C14" s="36"/>
      <c r="D14" s="114" t="s">
        <v>21</v>
      </c>
      <c r="E14" s="36"/>
      <c r="F14" s="105" t="s">
        <v>22</v>
      </c>
      <c r="G14" s="36"/>
      <c r="H14" s="36"/>
      <c r="I14" s="114" t="s">
        <v>23</v>
      </c>
      <c r="J14" s="116" t="str">
        <f>'Rekapitulace stavby'!AN8</f>
        <v>10. 5. 2023</v>
      </c>
      <c r="K14" s="36"/>
      <c r="L14" s="115"/>
      <c r="S14" s="36"/>
      <c r="T14" s="36"/>
      <c r="U14" s="36"/>
      <c r="V14" s="36"/>
      <c r="W14" s="36"/>
      <c r="X14" s="36"/>
      <c r="Y14" s="36"/>
      <c r="Z14" s="36"/>
      <c r="AA14" s="36"/>
      <c r="AB14" s="36"/>
      <c r="AC14" s="36"/>
      <c r="AD14" s="36"/>
      <c r="AE14" s="36"/>
    </row>
    <row r="15" spans="1:46" s="2" customFormat="1" ht="10.9" customHeight="1">
      <c r="A15" s="36"/>
      <c r="B15" s="41"/>
      <c r="C15" s="36"/>
      <c r="D15" s="36"/>
      <c r="E15" s="36"/>
      <c r="F15" s="36"/>
      <c r="G15" s="36"/>
      <c r="H15" s="36"/>
      <c r="I15" s="36"/>
      <c r="J15" s="36"/>
      <c r="K15" s="36"/>
      <c r="L15" s="115"/>
      <c r="S15" s="36"/>
      <c r="T15" s="36"/>
      <c r="U15" s="36"/>
      <c r="V15" s="36"/>
      <c r="W15" s="36"/>
      <c r="X15" s="36"/>
      <c r="Y15" s="36"/>
      <c r="Z15" s="36"/>
      <c r="AA15" s="36"/>
      <c r="AB15" s="36"/>
      <c r="AC15" s="36"/>
      <c r="AD15" s="36"/>
      <c r="AE15" s="36"/>
    </row>
    <row r="16" spans="1:46" s="2" customFormat="1" ht="12" customHeight="1">
      <c r="A16" s="36"/>
      <c r="B16" s="41"/>
      <c r="C16" s="36"/>
      <c r="D16" s="114" t="s">
        <v>25</v>
      </c>
      <c r="E16" s="36"/>
      <c r="F16" s="36"/>
      <c r="G16" s="36"/>
      <c r="H16" s="36"/>
      <c r="I16" s="114" t="s">
        <v>26</v>
      </c>
      <c r="J16" s="105" t="s">
        <v>27</v>
      </c>
      <c r="K16" s="36"/>
      <c r="L16" s="115"/>
      <c r="S16" s="36"/>
      <c r="T16" s="36"/>
      <c r="U16" s="36"/>
      <c r="V16" s="36"/>
      <c r="W16" s="36"/>
      <c r="X16" s="36"/>
      <c r="Y16" s="36"/>
      <c r="Z16" s="36"/>
      <c r="AA16" s="36"/>
      <c r="AB16" s="36"/>
      <c r="AC16" s="36"/>
      <c r="AD16" s="36"/>
      <c r="AE16" s="36"/>
    </row>
    <row r="17" spans="1:31" s="2" customFormat="1" ht="18" customHeight="1">
      <c r="A17" s="36"/>
      <c r="B17" s="41"/>
      <c r="C17" s="36"/>
      <c r="D17" s="36"/>
      <c r="E17" s="105" t="s">
        <v>28</v>
      </c>
      <c r="F17" s="36"/>
      <c r="G17" s="36"/>
      <c r="H17" s="36"/>
      <c r="I17" s="114" t="s">
        <v>29</v>
      </c>
      <c r="J17" s="105" t="s">
        <v>30</v>
      </c>
      <c r="K17" s="36"/>
      <c r="L17" s="115"/>
      <c r="S17" s="36"/>
      <c r="T17" s="36"/>
      <c r="U17" s="36"/>
      <c r="V17" s="36"/>
      <c r="W17" s="36"/>
      <c r="X17" s="36"/>
      <c r="Y17" s="36"/>
      <c r="Z17" s="36"/>
      <c r="AA17" s="36"/>
      <c r="AB17" s="36"/>
      <c r="AC17" s="36"/>
      <c r="AD17" s="36"/>
      <c r="AE17" s="36"/>
    </row>
    <row r="18" spans="1:31" s="2" customFormat="1" ht="6.95" customHeight="1">
      <c r="A18" s="36"/>
      <c r="B18" s="41"/>
      <c r="C18" s="36"/>
      <c r="D18" s="36"/>
      <c r="E18" s="36"/>
      <c r="F18" s="36"/>
      <c r="G18" s="36"/>
      <c r="H18" s="36"/>
      <c r="I18" s="36"/>
      <c r="J18" s="36"/>
      <c r="K18" s="36"/>
      <c r="L18" s="115"/>
      <c r="S18" s="36"/>
      <c r="T18" s="36"/>
      <c r="U18" s="36"/>
      <c r="V18" s="36"/>
      <c r="W18" s="36"/>
      <c r="X18" s="36"/>
      <c r="Y18" s="36"/>
      <c r="Z18" s="36"/>
      <c r="AA18" s="36"/>
      <c r="AB18" s="36"/>
      <c r="AC18" s="36"/>
      <c r="AD18" s="36"/>
      <c r="AE18" s="36"/>
    </row>
    <row r="19" spans="1:31" s="2" customFormat="1" ht="12" customHeight="1">
      <c r="A19" s="36"/>
      <c r="B19" s="41"/>
      <c r="C19" s="36"/>
      <c r="D19" s="114" t="s">
        <v>31</v>
      </c>
      <c r="E19" s="36"/>
      <c r="F19" s="36"/>
      <c r="G19" s="36"/>
      <c r="H19" s="36"/>
      <c r="I19" s="114" t="s">
        <v>26</v>
      </c>
      <c r="J19" s="32" t="str">
        <f>'Rekapitulace stavby'!AN13</f>
        <v>Vyplň údaj</v>
      </c>
      <c r="K19" s="36"/>
      <c r="L19" s="115"/>
      <c r="S19" s="36"/>
      <c r="T19" s="36"/>
      <c r="U19" s="36"/>
      <c r="V19" s="36"/>
      <c r="W19" s="36"/>
      <c r="X19" s="36"/>
      <c r="Y19" s="36"/>
      <c r="Z19" s="36"/>
      <c r="AA19" s="36"/>
      <c r="AB19" s="36"/>
      <c r="AC19" s="36"/>
      <c r="AD19" s="36"/>
      <c r="AE19" s="36"/>
    </row>
    <row r="20" spans="1:31" s="2" customFormat="1" ht="18" customHeight="1">
      <c r="A20" s="36"/>
      <c r="B20" s="41"/>
      <c r="C20" s="36"/>
      <c r="D20" s="36"/>
      <c r="E20" s="391" t="str">
        <f>'Rekapitulace stavby'!E14</f>
        <v>Vyplň údaj</v>
      </c>
      <c r="F20" s="392"/>
      <c r="G20" s="392"/>
      <c r="H20" s="392"/>
      <c r="I20" s="114" t="s">
        <v>29</v>
      </c>
      <c r="J20" s="32" t="str">
        <f>'Rekapitulace stavby'!AN14</f>
        <v>Vyplň údaj</v>
      </c>
      <c r="K20" s="36"/>
      <c r="L20" s="115"/>
      <c r="S20" s="36"/>
      <c r="T20" s="36"/>
      <c r="U20" s="36"/>
      <c r="V20" s="36"/>
      <c r="W20" s="36"/>
      <c r="X20" s="36"/>
      <c r="Y20" s="36"/>
      <c r="Z20" s="36"/>
      <c r="AA20" s="36"/>
      <c r="AB20" s="36"/>
      <c r="AC20" s="36"/>
      <c r="AD20" s="36"/>
      <c r="AE20" s="36"/>
    </row>
    <row r="21" spans="1:31" s="2" customFormat="1" ht="6.95" customHeight="1">
      <c r="A21" s="36"/>
      <c r="B21" s="41"/>
      <c r="C21" s="36"/>
      <c r="D21" s="36"/>
      <c r="E21" s="36"/>
      <c r="F21" s="36"/>
      <c r="G21" s="36"/>
      <c r="H21" s="36"/>
      <c r="I21" s="36"/>
      <c r="J21" s="36"/>
      <c r="K21" s="36"/>
      <c r="L21" s="115"/>
      <c r="S21" s="36"/>
      <c r="T21" s="36"/>
      <c r="U21" s="36"/>
      <c r="V21" s="36"/>
      <c r="W21" s="36"/>
      <c r="X21" s="36"/>
      <c r="Y21" s="36"/>
      <c r="Z21" s="36"/>
      <c r="AA21" s="36"/>
      <c r="AB21" s="36"/>
      <c r="AC21" s="36"/>
      <c r="AD21" s="36"/>
      <c r="AE21" s="36"/>
    </row>
    <row r="22" spans="1:31" s="2" customFormat="1" ht="12" customHeight="1">
      <c r="A22" s="36"/>
      <c r="B22" s="41"/>
      <c r="C22" s="36"/>
      <c r="D22" s="114" t="s">
        <v>33</v>
      </c>
      <c r="E22" s="36"/>
      <c r="F22" s="36"/>
      <c r="G22" s="36"/>
      <c r="H22" s="36"/>
      <c r="I22" s="114" t="s">
        <v>26</v>
      </c>
      <c r="J22" s="105" t="str">
        <f>IF('Rekapitulace stavby'!AN16="","",'Rekapitulace stavby'!AN16)</f>
        <v/>
      </c>
      <c r="K22" s="36"/>
      <c r="L22" s="115"/>
      <c r="S22" s="36"/>
      <c r="T22" s="36"/>
      <c r="U22" s="36"/>
      <c r="V22" s="36"/>
      <c r="W22" s="36"/>
      <c r="X22" s="36"/>
      <c r="Y22" s="36"/>
      <c r="Z22" s="36"/>
      <c r="AA22" s="36"/>
      <c r="AB22" s="36"/>
      <c r="AC22" s="36"/>
      <c r="AD22" s="36"/>
      <c r="AE22" s="36"/>
    </row>
    <row r="23" spans="1:31" s="2" customFormat="1" ht="18" customHeight="1">
      <c r="A23" s="36"/>
      <c r="B23" s="41"/>
      <c r="C23" s="36"/>
      <c r="D23" s="36"/>
      <c r="E23" s="105" t="str">
        <f>IF('Rekapitulace stavby'!E17="","",'Rekapitulace stavby'!E17)</f>
        <v xml:space="preserve"> </v>
      </c>
      <c r="F23" s="36"/>
      <c r="G23" s="36"/>
      <c r="H23" s="36"/>
      <c r="I23" s="114" t="s">
        <v>29</v>
      </c>
      <c r="J23" s="105" t="str">
        <f>IF('Rekapitulace stavby'!AN17="","",'Rekapitulace stavby'!AN17)</f>
        <v/>
      </c>
      <c r="K23" s="36"/>
      <c r="L23" s="115"/>
      <c r="S23" s="36"/>
      <c r="T23" s="36"/>
      <c r="U23" s="36"/>
      <c r="V23" s="36"/>
      <c r="W23" s="36"/>
      <c r="X23" s="36"/>
      <c r="Y23" s="36"/>
      <c r="Z23" s="36"/>
      <c r="AA23" s="36"/>
      <c r="AB23" s="36"/>
      <c r="AC23" s="36"/>
      <c r="AD23" s="36"/>
      <c r="AE23" s="36"/>
    </row>
    <row r="24" spans="1:31" s="2" customFormat="1" ht="6.95" customHeight="1">
      <c r="A24" s="36"/>
      <c r="B24" s="41"/>
      <c r="C24" s="36"/>
      <c r="D24" s="36"/>
      <c r="E24" s="36"/>
      <c r="F24" s="36"/>
      <c r="G24" s="36"/>
      <c r="H24" s="36"/>
      <c r="I24" s="36"/>
      <c r="J24" s="36"/>
      <c r="K24" s="36"/>
      <c r="L24" s="115"/>
      <c r="S24" s="36"/>
      <c r="T24" s="36"/>
      <c r="U24" s="36"/>
      <c r="V24" s="36"/>
      <c r="W24" s="36"/>
      <c r="X24" s="36"/>
      <c r="Y24" s="36"/>
      <c r="Z24" s="36"/>
      <c r="AA24" s="36"/>
      <c r="AB24" s="36"/>
      <c r="AC24" s="36"/>
      <c r="AD24" s="36"/>
      <c r="AE24" s="36"/>
    </row>
    <row r="25" spans="1:31" s="2" customFormat="1" ht="12" customHeight="1">
      <c r="A25" s="36"/>
      <c r="B25" s="41"/>
      <c r="C25" s="36"/>
      <c r="D25" s="114" t="s">
        <v>36</v>
      </c>
      <c r="E25" s="36"/>
      <c r="F25" s="36"/>
      <c r="G25" s="36"/>
      <c r="H25" s="36"/>
      <c r="I25" s="114" t="s">
        <v>26</v>
      </c>
      <c r="J25" s="105" t="str">
        <f>IF('Rekapitulace stavby'!AN19="","",'Rekapitulace stavby'!AN19)</f>
        <v/>
      </c>
      <c r="K25" s="36"/>
      <c r="L25" s="115"/>
      <c r="S25" s="36"/>
      <c r="T25" s="36"/>
      <c r="U25" s="36"/>
      <c r="V25" s="36"/>
      <c r="W25" s="36"/>
      <c r="X25" s="36"/>
      <c r="Y25" s="36"/>
      <c r="Z25" s="36"/>
      <c r="AA25" s="36"/>
      <c r="AB25" s="36"/>
      <c r="AC25" s="36"/>
      <c r="AD25" s="36"/>
      <c r="AE25" s="36"/>
    </row>
    <row r="26" spans="1:31" s="2" customFormat="1" ht="18" customHeight="1">
      <c r="A26" s="36"/>
      <c r="B26" s="41"/>
      <c r="C26" s="36"/>
      <c r="D26" s="36"/>
      <c r="E26" s="105" t="str">
        <f>IF('Rekapitulace stavby'!E20="","",'Rekapitulace stavby'!E20)</f>
        <v xml:space="preserve"> </v>
      </c>
      <c r="F26" s="36"/>
      <c r="G26" s="36"/>
      <c r="H26" s="36"/>
      <c r="I26" s="114" t="s">
        <v>29</v>
      </c>
      <c r="J26" s="105" t="str">
        <f>IF('Rekapitulace stavby'!AN20="","",'Rekapitulace stavby'!AN20)</f>
        <v/>
      </c>
      <c r="K26" s="36"/>
      <c r="L26" s="115"/>
      <c r="S26" s="36"/>
      <c r="T26" s="36"/>
      <c r="U26" s="36"/>
      <c r="V26" s="36"/>
      <c r="W26" s="36"/>
      <c r="X26" s="36"/>
      <c r="Y26" s="36"/>
      <c r="Z26" s="36"/>
      <c r="AA26" s="36"/>
      <c r="AB26" s="36"/>
      <c r="AC26" s="36"/>
      <c r="AD26" s="36"/>
      <c r="AE26" s="36"/>
    </row>
    <row r="27" spans="1:31" s="2" customFormat="1" ht="6.95" customHeight="1">
      <c r="A27" s="36"/>
      <c r="B27" s="41"/>
      <c r="C27" s="36"/>
      <c r="D27" s="36"/>
      <c r="E27" s="36"/>
      <c r="F27" s="36"/>
      <c r="G27" s="36"/>
      <c r="H27" s="36"/>
      <c r="I27" s="36"/>
      <c r="J27" s="36"/>
      <c r="K27" s="36"/>
      <c r="L27" s="115"/>
      <c r="S27" s="36"/>
      <c r="T27" s="36"/>
      <c r="U27" s="36"/>
      <c r="V27" s="36"/>
      <c r="W27" s="36"/>
      <c r="X27" s="36"/>
      <c r="Y27" s="36"/>
      <c r="Z27" s="36"/>
      <c r="AA27" s="36"/>
      <c r="AB27" s="36"/>
      <c r="AC27" s="36"/>
      <c r="AD27" s="36"/>
      <c r="AE27" s="36"/>
    </row>
    <row r="28" spans="1:31" s="2" customFormat="1" ht="12" customHeight="1">
      <c r="A28" s="36"/>
      <c r="B28" s="41"/>
      <c r="C28" s="36"/>
      <c r="D28" s="114" t="s">
        <v>37</v>
      </c>
      <c r="E28" s="36"/>
      <c r="F28" s="36"/>
      <c r="G28" s="36"/>
      <c r="H28" s="36"/>
      <c r="I28" s="36"/>
      <c r="J28" s="36"/>
      <c r="K28" s="36"/>
      <c r="L28" s="115"/>
      <c r="S28" s="36"/>
      <c r="T28" s="36"/>
      <c r="U28" s="36"/>
      <c r="V28" s="36"/>
      <c r="W28" s="36"/>
      <c r="X28" s="36"/>
      <c r="Y28" s="36"/>
      <c r="Z28" s="36"/>
      <c r="AA28" s="36"/>
      <c r="AB28" s="36"/>
      <c r="AC28" s="36"/>
      <c r="AD28" s="36"/>
      <c r="AE28" s="36"/>
    </row>
    <row r="29" spans="1:31" s="8" customFormat="1" ht="16.5" customHeight="1">
      <c r="A29" s="117"/>
      <c r="B29" s="118"/>
      <c r="C29" s="117"/>
      <c r="D29" s="117"/>
      <c r="E29" s="393" t="s">
        <v>19</v>
      </c>
      <c r="F29" s="393"/>
      <c r="G29" s="393"/>
      <c r="H29" s="393"/>
      <c r="I29" s="117"/>
      <c r="J29" s="117"/>
      <c r="K29" s="117"/>
      <c r="L29" s="119"/>
      <c r="S29" s="117"/>
      <c r="T29" s="117"/>
      <c r="U29" s="117"/>
      <c r="V29" s="117"/>
      <c r="W29" s="117"/>
      <c r="X29" s="117"/>
      <c r="Y29" s="117"/>
      <c r="Z29" s="117"/>
      <c r="AA29" s="117"/>
      <c r="AB29" s="117"/>
      <c r="AC29" s="117"/>
      <c r="AD29" s="117"/>
      <c r="AE29" s="117"/>
    </row>
    <row r="30" spans="1:31" s="2" customFormat="1" ht="6.95" customHeight="1">
      <c r="A30" s="36"/>
      <c r="B30" s="41"/>
      <c r="C30" s="36"/>
      <c r="D30" s="36"/>
      <c r="E30" s="36"/>
      <c r="F30" s="36"/>
      <c r="G30" s="36"/>
      <c r="H30" s="36"/>
      <c r="I30" s="36"/>
      <c r="J30" s="36"/>
      <c r="K30" s="36"/>
      <c r="L30" s="115"/>
      <c r="S30" s="36"/>
      <c r="T30" s="36"/>
      <c r="U30" s="36"/>
      <c r="V30" s="36"/>
      <c r="W30" s="36"/>
      <c r="X30" s="36"/>
      <c r="Y30" s="36"/>
      <c r="Z30" s="36"/>
      <c r="AA30" s="36"/>
      <c r="AB30" s="36"/>
      <c r="AC30" s="36"/>
      <c r="AD30" s="36"/>
      <c r="AE30" s="36"/>
    </row>
    <row r="31" spans="1:31" s="2" customFormat="1" ht="6.95" customHeight="1">
      <c r="A31" s="36"/>
      <c r="B31" s="41"/>
      <c r="C31" s="36"/>
      <c r="D31" s="120"/>
      <c r="E31" s="120"/>
      <c r="F31" s="120"/>
      <c r="G31" s="120"/>
      <c r="H31" s="120"/>
      <c r="I31" s="120"/>
      <c r="J31" s="120"/>
      <c r="K31" s="120"/>
      <c r="L31" s="115"/>
      <c r="S31" s="36"/>
      <c r="T31" s="36"/>
      <c r="U31" s="36"/>
      <c r="V31" s="36"/>
      <c r="W31" s="36"/>
      <c r="X31" s="36"/>
      <c r="Y31" s="36"/>
      <c r="Z31" s="36"/>
      <c r="AA31" s="36"/>
      <c r="AB31" s="36"/>
      <c r="AC31" s="36"/>
      <c r="AD31" s="36"/>
      <c r="AE31" s="36"/>
    </row>
    <row r="32" spans="1:31" s="2" customFormat="1" ht="25.35" customHeight="1">
      <c r="A32" s="36"/>
      <c r="B32" s="41"/>
      <c r="C32" s="36"/>
      <c r="D32" s="121" t="s">
        <v>39</v>
      </c>
      <c r="E32" s="36"/>
      <c r="F32" s="36"/>
      <c r="G32" s="36"/>
      <c r="H32" s="36"/>
      <c r="I32" s="36"/>
      <c r="J32" s="122">
        <f>ROUND(J98, 2)</f>
        <v>0</v>
      </c>
      <c r="K32" s="36"/>
      <c r="L32" s="115"/>
      <c r="S32" s="36"/>
      <c r="T32" s="36"/>
      <c r="U32" s="36"/>
      <c r="V32" s="36"/>
      <c r="W32" s="36"/>
      <c r="X32" s="36"/>
      <c r="Y32" s="36"/>
      <c r="Z32" s="36"/>
      <c r="AA32" s="36"/>
      <c r="AB32" s="36"/>
      <c r="AC32" s="36"/>
      <c r="AD32" s="36"/>
      <c r="AE32" s="36"/>
    </row>
    <row r="33" spans="1:31" s="2" customFormat="1" ht="6.95" customHeight="1">
      <c r="A33" s="36"/>
      <c r="B33" s="41"/>
      <c r="C33" s="36"/>
      <c r="D33" s="120"/>
      <c r="E33" s="120"/>
      <c r="F33" s="120"/>
      <c r="G33" s="120"/>
      <c r="H33" s="120"/>
      <c r="I33" s="120"/>
      <c r="J33" s="120"/>
      <c r="K33" s="120"/>
      <c r="L33" s="115"/>
      <c r="S33" s="36"/>
      <c r="T33" s="36"/>
      <c r="U33" s="36"/>
      <c r="V33" s="36"/>
      <c r="W33" s="36"/>
      <c r="X33" s="36"/>
      <c r="Y33" s="36"/>
      <c r="Z33" s="36"/>
      <c r="AA33" s="36"/>
      <c r="AB33" s="36"/>
      <c r="AC33" s="36"/>
      <c r="AD33" s="36"/>
      <c r="AE33" s="36"/>
    </row>
    <row r="34" spans="1:31" s="2" customFormat="1" ht="14.45" customHeight="1">
      <c r="A34" s="36"/>
      <c r="B34" s="41"/>
      <c r="C34" s="36"/>
      <c r="D34" s="36"/>
      <c r="E34" s="36"/>
      <c r="F34" s="123" t="s">
        <v>41</v>
      </c>
      <c r="G34" s="36"/>
      <c r="H34" s="36"/>
      <c r="I34" s="123" t="s">
        <v>40</v>
      </c>
      <c r="J34" s="123" t="s">
        <v>42</v>
      </c>
      <c r="K34" s="36"/>
      <c r="L34" s="115"/>
      <c r="S34" s="36"/>
      <c r="T34" s="36"/>
      <c r="U34" s="36"/>
      <c r="V34" s="36"/>
      <c r="W34" s="36"/>
      <c r="X34" s="36"/>
      <c r="Y34" s="36"/>
      <c r="Z34" s="36"/>
      <c r="AA34" s="36"/>
      <c r="AB34" s="36"/>
      <c r="AC34" s="36"/>
      <c r="AD34" s="36"/>
      <c r="AE34" s="36"/>
    </row>
    <row r="35" spans="1:31" s="2" customFormat="1" ht="14.45" customHeight="1">
      <c r="A35" s="36"/>
      <c r="B35" s="41"/>
      <c r="C35" s="36"/>
      <c r="D35" s="124" t="s">
        <v>43</v>
      </c>
      <c r="E35" s="114" t="s">
        <v>44</v>
      </c>
      <c r="F35" s="125">
        <f>ROUND((SUM(BE98:BE613)),  2)</f>
        <v>0</v>
      </c>
      <c r="G35" s="36"/>
      <c r="H35" s="36"/>
      <c r="I35" s="126">
        <v>0.21</v>
      </c>
      <c r="J35" s="125">
        <f>ROUND(((SUM(BE98:BE613))*I35),  2)</f>
        <v>0</v>
      </c>
      <c r="K35" s="36"/>
      <c r="L35" s="115"/>
      <c r="S35" s="36"/>
      <c r="T35" s="36"/>
      <c r="U35" s="36"/>
      <c r="V35" s="36"/>
      <c r="W35" s="36"/>
      <c r="X35" s="36"/>
      <c r="Y35" s="36"/>
      <c r="Z35" s="36"/>
      <c r="AA35" s="36"/>
      <c r="AB35" s="36"/>
      <c r="AC35" s="36"/>
      <c r="AD35" s="36"/>
      <c r="AE35" s="36"/>
    </row>
    <row r="36" spans="1:31" s="2" customFormat="1" ht="14.45" customHeight="1">
      <c r="A36" s="36"/>
      <c r="B36" s="41"/>
      <c r="C36" s="36"/>
      <c r="D36" s="36"/>
      <c r="E36" s="114" t="s">
        <v>45</v>
      </c>
      <c r="F36" s="125">
        <f>ROUND((SUM(BF98:BF613)),  2)</f>
        <v>0</v>
      </c>
      <c r="G36" s="36"/>
      <c r="H36" s="36"/>
      <c r="I36" s="126">
        <v>0.15</v>
      </c>
      <c r="J36" s="125">
        <f>ROUND(((SUM(BF98:BF613))*I36),  2)</f>
        <v>0</v>
      </c>
      <c r="K36" s="36"/>
      <c r="L36" s="115"/>
      <c r="S36" s="36"/>
      <c r="T36" s="36"/>
      <c r="U36" s="36"/>
      <c r="V36" s="36"/>
      <c r="W36" s="36"/>
      <c r="X36" s="36"/>
      <c r="Y36" s="36"/>
      <c r="Z36" s="36"/>
      <c r="AA36" s="36"/>
      <c r="AB36" s="36"/>
      <c r="AC36" s="36"/>
      <c r="AD36" s="36"/>
      <c r="AE36" s="36"/>
    </row>
    <row r="37" spans="1:31" s="2" customFormat="1" ht="14.45" hidden="1" customHeight="1">
      <c r="A37" s="36"/>
      <c r="B37" s="41"/>
      <c r="C37" s="36"/>
      <c r="D37" s="36"/>
      <c r="E37" s="114" t="s">
        <v>46</v>
      </c>
      <c r="F37" s="125">
        <f>ROUND((SUM(BG98:BG613)),  2)</f>
        <v>0</v>
      </c>
      <c r="G37" s="36"/>
      <c r="H37" s="36"/>
      <c r="I37" s="126">
        <v>0.21</v>
      </c>
      <c r="J37" s="125">
        <f>0</f>
        <v>0</v>
      </c>
      <c r="K37" s="36"/>
      <c r="L37" s="115"/>
      <c r="S37" s="36"/>
      <c r="T37" s="36"/>
      <c r="U37" s="36"/>
      <c r="V37" s="36"/>
      <c r="W37" s="36"/>
      <c r="X37" s="36"/>
      <c r="Y37" s="36"/>
      <c r="Z37" s="36"/>
      <c r="AA37" s="36"/>
      <c r="AB37" s="36"/>
      <c r="AC37" s="36"/>
      <c r="AD37" s="36"/>
      <c r="AE37" s="36"/>
    </row>
    <row r="38" spans="1:31" s="2" customFormat="1" ht="14.45" hidden="1" customHeight="1">
      <c r="A38" s="36"/>
      <c r="B38" s="41"/>
      <c r="C38" s="36"/>
      <c r="D38" s="36"/>
      <c r="E38" s="114" t="s">
        <v>47</v>
      </c>
      <c r="F38" s="125">
        <f>ROUND((SUM(BH98:BH613)),  2)</f>
        <v>0</v>
      </c>
      <c r="G38" s="36"/>
      <c r="H38" s="36"/>
      <c r="I38" s="126">
        <v>0.15</v>
      </c>
      <c r="J38" s="125">
        <f>0</f>
        <v>0</v>
      </c>
      <c r="K38" s="36"/>
      <c r="L38" s="115"/>
      <c r="S38" s="36"/>
      <c r="T38" s="36"/>
      <c r="U38" s="36"/>
      <c r="V38" s="36"/>
      <c r="W38" s="36"/>
      <c r="X38" s="36"/>
      <c r="Y38" s="36"/>
      <c r="Z38" s="36"/>
      <c r="AA38" s="36"/>
      <c r="AB38" s="36"/>
      <c r="AC38" s="36"/>
      <c r="AD38" s="36"/>
      <c r="AE38" s="36"/>
    </row>
    <row r="39" spans="1:31" s="2" customFormat="1" ht="14.45" hidden="1" customHeight="1">
      <c r="A39" s="36"/>
      <c r="B39" s="41"/>
      <c r="C39" s="36"/>
      <c r="D39" s="36"/>
      <c r="E39" s="114" t="s">
        <v>48</v>
      </c>
      <c r="F39" s="125">
        <f>ROUND((SUM(BI98:BI613)),  2)</f>
        <v>0</v>
      </c>
      <c r="G39" s="36"/>
      <c r="H39" s="36"/>
      <c r="I39" s="126">
        <v>0</v>
      </c>
      <c r="J39" s="125">
        <f>0</f>
        <v>0</v>
      </c>
      <c r="K39" s="36"/>
      <c r="L39" s="115"/>
      <c r="S39" s="36"/>
      <c r="T39" s="36"/>
      <c r="U39" s="36"/>
      <c r="V39" s="36"/>
      <c r="W39" s="36"/>
      <c r="X39" s="36"/>
      <c r="Y39" s="36"/>
      <c r="Z39" s="36"/>
      <c r="AA39" s="36"/>
      <c r="AB39" s="36"/>
      <c r="AC39" s="36"/>
      <c r="AD39" s="36"/>
      <c r="AE39" s="36"/>
    </row>
    <row r="40" spans="1:31" s="2" customFormat="1" ht="6.95" customHeight="1">
      <c r="A40" s="36"/>
      <c r="B40" s="41"/>
      <c r="C40" s="36"/>
      <c r="D40" s="36"/>
      <c r="E40" s="36"/>
      <c r="F40" s="36"/>
      <c r="G40" s="36"/>
      <c r="H40" s="36"/>
      <c r="I40" s="36"/>
      <c r="J40" s="36"/>
      <c r="K40" s="36"/>
      <c r="L40" s="115"/>
      <c r="S40" s="36"/>
      <c r="T40" s="36"/>
      <c r="U40" s="36"/>
      <c r="V40" s="36"/>
      <c r="W40" s="36"/>
      <c r="X40" s="36"/>
      <c r="Y40" s="36"/>
      <c r="Z40" s="36"/>
      <c r="AA40" s="36"/>
      <c r="AB40" s="36"/>
      <c r="AC40" s="36"/>
      <c r="AD40" s="36"/>
      <c r="AE40" s="36"/>
    </row>
    <row r="41" spans="1:31" s="2" customFormat="1" ht="25.35" customHeight="1">
      <c r="A41" s="36"/>
      <c r="B41" s="41"/>
      <c r="C41" s="127"/>
      <c r="D41" s="128" t="s">
        <v>49</v>
      </c>
      <c r="E41" s="129"/>
      <c r="F41" s="129"/>
      <c r="G41" s="130" t="s">
        <v>50</v>
      </c>
      <c r="H41" s="131" t="s">
        <v>51</v>
      </c>
      <c r="I41" s="129"/>
      <c r="J41" s="132">
        <f>SUM(J32:J39)</f>
        <v>0</v>
      </c>
      <c r="K41" s="133"/>
      <c r="L41" s="115"/>
      <c r="S41" s="36"/>
      <c r="T41" s="36"/>
      <c r="U41" s="36"/>
      <c r="V41" s="36"/>
      <c r="W41" s="36"/>
      <c r="X41" s="36"/>
      <c r="Y41" s="36"/>
      <c r="Z41" s="36"/>
      <c r="AA41" s="36"/>
      <c r="AB41" s="36"/>
      <c r="AC41" s="36"/>
      <c r="AD41" s="36"/>
      <c r="AE41" s="36"/>
    </row>
    <row r="42" spans="1:31" s="2" customFormat="1" ht="14.45" customHeight="1">
      <c r="A42" s="36"/>
      <c r="B42" s="134"/>
      <c r="C42" s="135"/>
      <c r="D42" s="135"/>
      <c r="E42" s="135"/>
      <c r="F42" s="135"/>
      <c r="G42" s="135"/>
      <c r="H42" s="135"/>
      <c r="I42" s="135"/>
      <c r="J42" s="135"/>
      <c r="K42" s="135"/>
      <c r="L42" s="115"/>
      <c r="S42" s="36"/>
      <c r="T42" s="36"/>
      <c r="U42" s="36"/>
      <c r="V42" s="36"/>
      <c r="W42" s="36"/>
      <c r="X42" s="36"/>
      <c r="Y42" s="36"/>
      <c r="Z42" s="36"/>
      <c r="AA42" s="36"/>
      <c r="AB42" s="36"/>
      <c r="AC42" s="36"/>
      <c r="AD42" s="36"/>
      <c r="AE42" s="36"/>
    </row>
    <row r="46" spans="1:31" s="2" customFormat="1" ht="6.95" customHeight="1">
      <c r="A46" s="36"/>
      <c r="B46" s="136"/>
      <c r="C46" s="137"/>
      <c r="D46" s="137"/>
      <c r="E46" s="137"/>
      <c r="F46" s="137"/>
      <c r="G46" s="137"/>
      <c r="H46" s="137"/>
      <c r="I46" s="137"/>
      <c r="J46" s="137"/>
      <c r="K46" s="137"/>
      <c r="L46" s="115"/>
      <c r="S46" s="36"/>
      <c r="T46" s="36"/>
      <c r="U46" s="36"/>
      <c r="V46" s="36"/>
      <c r="W46" s="36"/>
      <c r="X46" s="36"/>
      <c r="Y46" s="36"/>
      <c r="Z46" s="36"/>
      <c r="AA46" s="36"/>
      <c r="AB46" s="36"/>
      <c r="AC46" s="36"/>
      <c r="AD46" s="36"/>
      <c r="AE46" s="36"/>
    </row>
    <row r="47" spans="1:31" s="2" customFormat="1" ht="24.95" customHeight="1">
      <c r="A47" s="36"/>
      <c r="B47" s="37"/>
      <c r="C47" s="25" t="s">
        <v>138</v>
      </c>
      <c r="D47" s="38"/>
      <c r="E47" s="38"/>
      <c r="F47" s="38"/>
      <c r="G47" s="38"/>
      <c r="H47" s="38"/>
      <c r="I47" s="38"/>
      <c r="J47" s="38"/>
      <c r="K47" s="38"/>
      <c r="L47" s="115"/>
      <c r="S47" s="36"/>
      <c r="T47" s="36"/>
      <c r="U47" s="36"/>
      <c r="V47" s="36"/>
      <c r="W47" s="36"/>
      <c r="X47" s="36"/>
      <c r="Y47" s="36"/>
      <c r="Z47" s="36"/>
      <c r="AA47" s="36"/>
      <c r="AB47" s="36"/>
      <c r="AC47" s="36"/>
      <c r="AD47" s="36"/>
      <c r="AE47" s="36"/>
    </row>
    <row r="48" spans="1:31" s="2" customFormat="1" ht="6.95" customHeight="1">
      <c r="A48" s="36"/>
      <c r="B48" s="37"/>
      <c r="C48" s="38"/>
      <c r="D48" s="38"/>
      <c r="E48" s="38"/>
      <c r="F48" s="38"/>
      <c r="G48" s="38"/>
      <c r="H48" s="38"/>
      <c r="I48" s="38"/>
      <c r="J48" s="38"/>
      <c r="K48" s="38"/>
      <c r="L48" s="115"/>
      <c r="S48" s="36"/>
      <c r="T48" s="36"/>
      <c r="U48" s="36"/>
      <c r="V48" s="36"/>
      <c r="W48" s="36"/>
      <c r="X48" s="36"/>
      <c r="Y48" s="36"/>
      <c r="Z48" s="36"/>
      <c r="AA48" s="36"/>
      <c r="AB48" s="36"/>
      <c r="AC48" s="36"/>
      <c r="AD48" s="36"/>
      <c r="AE48" s="36"/>
    </row>
    <row r="49" spans="1:47" s="2" customFormat="1" ht="12" customHeight="1">
      <c r="A49" s="36"/>
      <c r="B49" s="37"/>
      <c r="C49" s="31" t="s">
        <v>16</v>
      </c>
      <c r="D49" s="38"/>
      <c r="E49" s="38"/>
      <c r="F49" s="38"/>
      <c r="G49" s="38"/>
      <c r="H49" s="38"/>
      <c r="I49" s="38"/>
      <c r="J49" s="38"/>
      <c r="K49" s="38"/>
      <c r="L49" s="115"/>
      <c r="S49" s="36"/>
      <c r="T49" s="36"/>
      <c r="U49" s="36"/>
      <c r="V49" s="36"/>
      <c r="W49" s="36"/>
      <c r="X49" s="36"/>
      <c r="Y49" s="36"/>
      <c r="Z49" s="36"/>
      <c r="AA49" s="36"/>
      <c r="AB49" s="36"/>
      <c r="AC49" s="36"/>
      <c r="AD49" s="36"/>
      <c r="AE49" s="36"/>
    </row>
    <row r="50" spans="1:47" s="2" customFormat="1" ht="16.5" customHeight="1">
      <c r="A50" s="36"/>
      <c r="B50" s="37"/>
      <c r="C50" s="38"/>
      <c r="D50" s="38"/>
      <c r="E50" s="394" t="str">
        <f>E7</f>
        <v>Oprava propustků na trati odb. Moravice - Svobodné Heřmanice</v>
      </c>
      <c r="F50" s="395"/>
      <c r="G50" s="395"/>
      <c r="H50" s="395"/>
      <c r="I50" s="38"/>
      <c r="J50" s="38"/>
      <c r="K50" s="38"/>
      <c r="L50" s="115"/>
      <c r="S50" s="36"/>
      <c r="T50" s="36"/>
      <c r="U50" s="36"/>
      <c r="V50" s="36"/>
      <c r="W50" s="36"/>
      <c r="X50" s="36"/>
      <c r="Y50" s="36"/>
      <c r="Z50" s="36"/>
      <c r="AA50" s="36"/>
      <c r="AB50" s="36"/>
      <c r="AC50" s="36"/>
      <c r="AD50" s="36"/>
      <c r="AE50" s="36"/>
    </row>
    <row r="51" spans="1:47" s="1" customFormat="1" ht="12" customHeight="1">
      <c r="B51" s="23"/>
      <c r="C51" s="31" t="s">
        <v>134</v>
      </c>
      <c r="D51" s="24"/>
      <c r="E51" s="24"/>
      <c r="F51" s="24"/>
      <c r="G51" s="24"/>
      <c r="H51" s="24"/>
      <c r="I51" s="24"/>
      <c r="J51" s="24"/>
      <c r="K51" s="24"/>
      <c r="L51" s="22"/>
    </row>
    <row r="52" spans="1:47" s="2" customFormat="1" ht="16.5" customHeight="1">
      <c r="A52" s="36"/>
      <c r="B52" s="37"/>
      <c r="C52" s="38"/>
      <c r="D52" s="38"/>
      <c r="E52" s="394" t="s">
        <v>1333</v>
      </c>
      <c r="F52" s="396"/>
      <c r="G52" s="396"/>
      <c r="H52" s="396"/>
      <c r="I52" s="38"/>
      <c r="J52" s="38"/>
      <c r="K52" s="38"/>
      <c r="L52" s="115"/>
      <c r="S52" s="36"/>
      <c r="T52" s="36"/>
      <c r="U52" s="36"/>
      <c r="V52" s="36"/>
      <c r="W52" s="36"/>
      <c r="X52" s="36"/>
      <c r="Y52" s="36"/>
      <c r="Z52" s="36"/>
      <c r="AA52" s="36"/>
      <c r="AB52" s="36"/>
      <c r="AC52" s="36"/>
      <c r="AD52" s="36"/>
      <c r="AE52" s="36"/>
    </row>
    <row r="53" spans="1:47" s="2" customFormat="1" ht="12" customHeight="1">
      <c r="A53" s="36"/>
      <c r="B53" s="37"/>
      <c r="C53" s="31" t="s">
        <v>136</v>
      </c>
      <c r="D53" s="38"/>
      <c r="E53" s="38"/>
      <c r="F53" s="38"/>
      <c r="G53" s="38"/>
      <c r="H53" s="38"/>
      <c r="I53" s="38"/>
      <c r="J53" s="38"/>
      <c r="K53" s="38"/>
      <c r="L53" s="115"/>
      <c r="S53" s="36"/>
      <c r="T53" s="36"/>
      <c r="U53" s="36"/>
      <c r="V53" s="36"/>
      <c r="W53" s="36"/>
      <c r="X53" s="36"/>
      <c r="Y53" s="36"/>
      <c r="Z53" s="36"/>
      <c r="AA53" s="36"/>
      <c r="AB53" s="36"/>
      <c r="AC53" s="36"/>
      <c r="AD53" s="36"/>
      <c r="AE53" s="36"/>
    </row>
    <row r="54" spans="1:47" s="2" customFormat="1" ht="16.5" customHeight="1">
      <c r="A54" s="36"/>
      <c r="B54" s="37"/>
      <c r="C54" s="38"/>
      <c r="D54" s="38"/>
      <c r="E54" s="348" t="str">
        <f>E11</f>
        <v>SO 03.1 - Propustek v km 14,955 - propustek</v>
      </c>
      <c r="F54" s="396"/>
      <c r="G54" s="396"/>
      <c r="H54" s="396"/>
      <c r="I54" s="38"/>
      <c r="J54" s="38"/>
      <c r="K54" s="38"/>
      <c r="L54" s="115"/>
      <c r="S54" s="36"/>
      <c r="T54" s="36"/>
      <c r="U54" s="36"/>
      <c r="V54" s="36"/>
      <c r="W54" s="36"/>
      <c r="X54" s="36"/>
      <c r="Y54" s="36"/>
      <c r="Z54" s="36"/>
      <c r="AA54" s="36"/>
      <c r="AB54" s="36"/>
      <c r="AC54" s="36"/>
      <c r="AD54" s="36"/>
      <c r="AE54" s="36"/>
    </row>
    <row r="55" spans="1:47" s="2" customFormat="1" ht="6.95" customHeight="1">
      <c r="A55" s="36"/>
      <c r="B55" s="37"/>
      <c r="C55" s="38"/>
      <c r="D55" s="38"/>
      <c r="E55" s="38"/>
      <c r="F55" s="38"/>
      <c r="G55" s="38"/>
      <c r="H55" s="38"/>
      <c r="I55" s="38"/>
      <c r="J55" s="38"/>
      <c r="K55" s="38"/>
      <c r="L55" s="115"/>
      <c r="S55" s="36"/>
      <c r="T55" s="36"/>
      <c r="U55" s="36"/>
      <c r="V55" s="36"/>
      <c r="W55" s="36"/>
      <c r="X55" s="36"/>
      <c r="Y55" s="36"/>
      <c r="Z55" s="36"/>
      <c r="AA55" s="36"/>
      <c r="AB55" s="36"/>
      <c r="AC55" s="36"/>
      <c r="AD55" s="36"/>
      <c r="AE55" s="36"/>
    </row>
    <row r="56" spans="1:47" s="2" customFormat="1" ht="12" customHeight="1">
      <c r="A56" s="36"/>
      <c r="B56" s="37"/>
      <c r="C56" s="31" t="s">
        <v>21</v>
      </c>
      <c r="D56" s="38"/>
      <c r="E56" s="38"/>
      <c r="F56" s="29" t="str">
        <f>F14</f>
        <v>OŘ Ostrava</v>
      </c>
      <c r="G56" s="38"/>
      <c r="H56" s="38"/>
      <c r="I56" s="31" t="s">
        <v>23</v>
      </c>
      <c r="J56" s="61" t="str">
        <f>IF(J14="","",J14)</f>
        <v>10. 5. 2023</v>
      </c>
      <c r="K56" s="38"/>
      <c r="L56" s="115"/>
      <c r="S56" s="36"/>
      <c r="T56" s="36"/>
      <c r="U56" s="36"/>
      <c r="V56" s="36"/>
      <c r="W56" s="36"/>
      <c r="X56" s="36"/>
      <c r="Y56" s="36"/>
      <c r="Z56" s="36"/>
      <c r="AA56" s="36"/>
      <c r="AB56" s="36"/>
      <c r="AC56" s="36"/>
      <c r="AD56" s="36"/>
      <c r="AE56" s="36"/>
    </row>
    <row r="57" spans="1:47" s="2" customFormat="1" ht="6.95" customHeight="1">
      <c r="A57" s="36"/>
      <c r="B57" s="37"/>
      <c r="C57" s="38"/>
      <c r="D57" s="38"/>
      <c r="E57" s="38"/>
      <c r="F57" s="38"/>
      <c r="G57" s="38"/>
      <c r="H57" s="38"/>
      <c r="I57" s="38"/>
      <c r="J57" s="38"/>
      <c r="K57" s="38"/>
      <c r="L57" s="115"/>
      <c r="S57" s="36"/>
      <c r="T57" s="36"/>
      <c r="U57" s="36"/>
      <c r="V57" s="36"/>
      <c r="W57" s="36"/>
      <c r="X57" s="36"/>
      <c r="Y57" s="36"/>
      <c r="Z57" s="36"/>
      <c r="AA57" s="36"/>
      <c r="AB57" s="36"/>
      <c r="AC57" s="36"/>
      <c r="AD57" s="36"/>
      <c r="AE57" s="36"/>
    </row>
    <row r="58" spans="1:47" s="2" customFormat="1" ht="15.2" customHeight="1">
      <c r="A58" s="36"/>
      <c r="B58" s="37"/>
      <c r="C58" s="31" t="s">
        <v>25</v>
      </c>
      <c r="D58" s="38"/>
      <c r="E58" s="38"/>
      <c r="F58" s="29" t="str">
        <f>E17</f>
        <v>Správa železnic s.o. OŘ Ostrava</v>
      </c>
      <c r="G58" s="38"/>
      <c r="H58" s="38"/>
      <c r="I58" s="31" t="s">
        <v>33</v>
      </c>
      <c r="J58" s="34" t="str">
        <f>E23</f>
        <v xml:space="preserve"> </v>
      </c>
      <c r="K58" s="38"/>
      <c r="L58" s="115"/>
      <c r="S58" s="36"/>
      <c r="T58" s="36"/>
      <c r="U58" s="36"/>
      <c r="V58" s="36"/>
      <c r="W58" s="36"/>
      <c r="X58" s="36"/>
      <c r="Y58" s="36"/>
      <c r="Z58" s="36"/>
      <c r="AA58" s="36"/>
      <c r="AB58" s="36"/>
      <c r="AC58" s="36"/>
      <c r="AD58" s="36"/>
      <c r="AE58" s="36"/>
    </row>
    <row r="59" spans="1:47" s="2" customFormat="1" ht="15.2" customHeight="1">
      <c r="A59" s="36"/>
      <c r="B59" s="37"/>
      <c r="C59" s="31" t="s">
        <v>31</v>
      </c>
      <c r="D59" s="38"/>
      <c r="E59" s="38"/>
      <c r="F59" s="29" t="str">
        <f>IF(E20="","",E20)</f>
        <v>Vyplň údaj</v>
      </c>
      <c r="G59" s="38"/>
      <c r="H59" s="38"/>
      <c r="I59" s="31" t="s">
        <v>36</v>
      </c>
      <c r="J59" s="34" t="str">
        <f>E26</f>
        <v xml:space="preserve"> </v>
      </c>
      <c r="K59" s="38"/>
      <c r="L59" s="115"/>
      <c r="S59" s="36"/>
      <c r="T59" s="36"/>
      <c r="U59" s="36"/>
      <c r="V59" s="36"/>
      <c r="W59" s="36"/>
      <c r="X59" s="36"/>
      <c r="Y59" s="36"/>
      <c r="Z59" s="36"/>
      <c r="AA59" s="36"/>
      <c r="AB59" s="36"/>
      <c r="AC59" s="36"/>
      <c r="AD59" s="36"/>
      <c r="AE59" s="36"/>
    </row>
    <row r="60" spans="1:47" s="2" customFormat="1" ht="10.35" customHeight="1">
      <c r="A60" s="36"/>
      <c r="B60" s="37"/>
      <c r="C60" s="38"/>
      <c r="D60" s="38"/>
      <c r="E60" s="38"/>
      <c r="F60" s="38"/>
      <c r="G60" s="38"/>
      <c r="H60" s="38"/>
      <c r="I60" s="38"/>
      <c r="J60" s="38"/>
      <c r="K60" s="38"/>
      <c r="L60" s="115"/>
      <c r="S60" s="36"/>
      <c r="T60" s="36"/>
      <c r="U60" s="36"/>
      <c r="V60" s="36"/>
      <c r="W60" s="36"/>
      <c r="X60" s="36"/>
      <c r="Y60" s="36"/>
      <c r="Z60" s="36"/>
      <c r="AA60" s="36"/>
      <c r="AB60" s="36"/>
      <c r="AC60" s="36"/>
      <c r="AD60" s="36"/>
      <c r="AE60" s="36"/>
    </row>
    <row r="61" spans="1:47" s="2" customFormat="1" ht="29.25" customHeight="1">
      <c r="A61" s="36"/>
      <c r="B61" s="37"/>
      <c r="C61" s="138" t="s">
        <v>139</v>
      </c>
      <c r="D61" s="139"/>
      <c r="E61" s="139"/>
      <c r="F61" s="139"/>
      <c r="G61" s="139"/>
      <c r="H61" s="139"/>
      <c r="I61" s="139"/>
      <c r="J61" s="140" t="s">
        <v>140</v>
      </c>
      <c r="K61" s="139"/>
      <c r="L61" s="115"/>
      <c r="S61" s="36"/>
      <c r="T61" s="36"/>
      <c r="U61" s="36"/>
      <c r="V61" s="36"/>
      <c r="W61" s="36"/>
      <c r="X61" s="36"/>
      <c r="Y61" s="36"/>
      <c r="Z61" s="36"/>
      <c r="AA61" s="36"/>
      <c r="AB61" s="36"/>
      <c r="AC61" s="36"/>
      <c r="AD61" s="36"/>
      <c r="AE61" s="36"/>
    </row>
    <row r="62" spans="1:47" s="2" customFormat="1" ht="10.35" customHeight="1">
      <c r="A62" s="36"/>
      <c r="B62" s="37"/>
      <c r="C62" s="38"/>
      <c r="D62" s="38"/>
      <c r="E62" s="38"/>
      <c r="F62" s="38"/>
      <c r="G62" s="38"/>
      <c r="H62" s="38"/>
      <c r="I62" s="38"/>
      <c r="J62" s="38"/>
      <c r="K62" s="38"/>
      <c r="L62" s="115"/>
      <c r="S62" s="36"/>
      <c r="T62" s="36"/>
      <c r="U62" s="36"/>
      <c r="V62" s="36"/>
      <c r="W62" s="36"/>
      <c r="X62" s="36"/>
      <c r="Y62" s="36"/>
      <c r="Z62" s="36"/>
      <c r="AA62" s="36"/>
      <c r="AB62" s="36"/>
      <c r="AC62" s="36"/>
      <c r="AD62" s="36"/>
      <c r="AE62" s="36"/>
    </row>
    <row r="63" spans="1:47" s="2" customFormat="1" ht="22.9" customHeight="1">
      <c r="A63" s="36"/>
      <c r="B63" s="37"/>
      <c r="C63" s="141" t="s">
        <v>71</v>
      </c>
      <c r="D63" s="38"/>
      <c r="E63" s="38"/>
      <c r="F63" s="38"/>
      <c r="G63" s="38"/>
      <c r="H63" s="38"/>
      <c r="I63" s="38"/>
      <c r="J63" s="79">
        <f>J98</f>
        <v>0</v>
      </c>
      <c r="K63" s="38"/>
      <c r="L63" s="115"/>
      <c r="S63" s="36"/>
      <c r="T63" s="36"/>
      <c r="U63" s="36"/>
      <c r="V63" s="36"/>
      <c r="W63" s="36"/>
      <c r="X63" s="36"/>
      <c r="Y63" s="36"/>
      <c r="Z63" s="36"/>
      <c r="AA63" s="36"/>
      <c r="AB63" s="36"/>
      <c r="AC63" s="36"/>
      <c r="AD63" s="36"/>
      <c r="AE63" s="36"/>
      <c r="AU63" s="19" t="s">
        <v>141</v>
      </c>
    </row>
    <row r="64" spans="1:47" s="9" customFormat="1" ht="24.95" customHeight="1">
      <c r="B64" s="142"/>
      <c r="C64" s="143"/>
      <c r="D64" s="144" t="s">
        <v>142</v>
      </c>
      <c r="E64" s="145"/>
      <c r="F64" s="145"/>
      <c r="G64" s="145"/>
      <c r="H64" s="145"/>
      <c r="I64" s="145"/>
      <c r="J64" s="146">
        <f>J99</f>
        <v>0</v>
      </c>
      <c r="K64" s="143"/>
      <c r="L64" s="147"/>
    </row>
    <row r="65" spans="1:31" s="10" customFormat="1" ht="19.899999999999999" customHeight="1">
      <c r="B65" s="148"/>
      <c r="C65" s="99"/>
      <c r="D65" s="149" t="s">
        <v>143</v>
      </c>
      <c r="E65" s="150"/>
      <c r="F65" s="150"/>
      <c r="G65" s="150"/>
      <c r="H65" s="150"/>
      <c r="I65" s="150"/>
      <c r="J65" s="151">
        <f>J100</f>
        <v>0</v>
      </c>
      <c r="K65" s="99"/>
      <c r="L65" s="152"/>
    </row>
    <row r="66" spans="1:31" s="10" customFormat="1" ht="19.899999999999999" customHeight="1">
      <c r="B66" s="148"/>
      <c r="C66" s="99"/>
      <c r="D66" s="149" t="s">
        <v>144</v>
      </c>
      <c r="E66" s="150"/>
      <c r="F66" s="150"/>
      <c r="G66" s="150"/>
      <c r="H66" s="150"/>
      <c r="I66" s="150"/>
      <c r="J66" s="151">
        <f>J263</f>
        <v>0</v>
      </c>
      <c r="K66" s="99"/>
      <c r="L66" s="152"/>
    </row>
    <row r="67" spans="1:31" s="10" customFormat="1" ht="19.899999999999999" customHeight="1">
      <c r="B67" s="148"/>
      <c r="C67" s="99"/>
      <c r="D67" s="149" t="s">
        <v>145</v>
      </c>
      <c r="E67" s="150"/>
      <c r="F67" s="150"/>
      <c r="G67" s="150"/>
      <c r="H67" s="150"/>
      <c r="I67" s="150"/>
      <c r="J67" s="151">
        <f>J341</f>
        <v>0</v>
      </c>
      <c r="K67" s="99"/>
      <c r="L67" s="152"/>
    </row>
    <row r="68" spans="1:31" s="10" customFormat="1" ht="19.899999999999999" customHeight="1">
      <c r="B68" s="148"/>
      <c r="C68" s="99"/>
      <c r="D68" s="149" t="s">
        <v>146</v>
      </c>
      <c r="E68" s="150"/>
      <c r="F68" s="150"/>
      <c r="G68" s="150"/>
      <c r="H68" s="150"/>
      <c r="I68" s="150"/>
      <c r="J68" s="151">
        <f>J412</f>
        <v>0</v>
      </c>
      <c r="K68" s="99"/>
      <c r="L68" s="152"/>
    </row>
    <row r="69" spans="1:31" s="10" customFormat="1" ht="19.899999999999999" customHeight="1">
      <c r="B69" s="148"/>
      <c r="C69" s="99"/>
      <c r="D69" s="149" t="s">
        <v>147</v>
      </c>
      <c r="E69" s="150"/>
      <c r="F69" s="150"/>
      <c r="G69" s="150"/>
      <c r="H69" s="150"/>
      <c r="I69" s="150"/>
      <c r="J69" s="151">
        <f>J453</f>
        <v>0</v>
      </c>
      <c r="K69" s="99"/>
      <c r="L69" s="152"/>
    </row>
    <row r="70" spans="1:31" s="10" customFormat="1" ht="19.899999999999999" customHeight="1">
      <c r="B70" s="148"/>
      <c r="C70" s="99"/>
      <c r="D70" s="149" t="s">
        <v>149</v>
      </c>
      <c r="E70" s="150"/>
      <c r="F70" s="150"/>
      <c r="G70" s="150"/>
      <c r="H70" s="150"/>
      <c r="I70" s="150"/>
      <c r="J70" s="151">
        <f>J470</f>
        <v>0</v>
      </c>
      <c r="K70" s="99"/>
      <c r="L70" s="152"/>
    </row>
    <row r="71" spans="1:31" s="10" customFormat="1" ht="19.899999999999999" customHeight="1">
      <c r="B71" s="148"/>
      <c r="C71" s="99"/>
      <c r="D71" s="149" t="s">
        <v>150</v>
      </c>
      <c r="E71" s="150"/>
      <c r="F71" s="150"/>
      <c r="G71" s="150"/>
      <c r="H71" s="150"/>
      <c r="I71" s="150"/>
      <c r="J71" s="151">
        <f>J527</f>
        <v>0</v>
      </c>
      <c r="K71" s="99"/>
      <c r="L71" s="152"/>
    </row>
    <row r="72" spans="1:31" s="10" customFormat="1" ht="19.899999999999999" customHeight="1">
      <c r="B72" s="148"/>
      <c r="C72" s="99"/>
      <c r="D72" s="149" t="s">
        <v>151</v>
      </c>
      <c r="E72" s="150"/>
      <c r="F72" s="150"/>
      <c r="G72" s="150"/>
      <c r="H72" s="150"/>
      <c r="I72" s="150"/>
      <c r="J72" s="151">
        <f>J559</f>
        <v>0</v>
      </c>
      <c r="K72" s="99"/>
      <c r="L72" s="152"/>
    </row>
    <row r="73" spans="1:31" s="9" customFormat="1" ht="24.95" customHeight="1">
      <c r="B73" s="142"/>
      <c r="C73" s="143"/>
      <c r="D73" s="144" t="s">
        <v>152</v>
      </c>
      <c r="E73" s="145"/>
      <c r="F73" s="145"/>
      <c r="G73" s="145"/>
      <c r="H73" s="145"/>
      <c r="I73" s="145"/>
      <c r="J73" s="146">
        <f>J566</f>
        <v>0</v>
      </c>
      <c r="K73" s="143"/>
      <c r="L73" s="147"/>
    </row>
    <row r="74" spans="1:31" s="10" customFormat="1" ht="19.899999999999999" customHeight="1">
      <c r="B74" s="148"/>
      <c r="C74" s="99"/>
      <c r="D74" s="149" t="s">
        <v>153</v>
      </c>
      <c r="E74" s="150"/>
      <c r="F74" s="150"/>
      <c r="G74" s="150"/>
      <c r="H74" s="150"/>
      <c r="I74" s="150"/>
      <c r="J74" s="151">
        <f>J567</f>
        <v>0</v>
      </c>
      <c r="K74" s="99"/>
      <c r="L74" s="152"/>
    </row>
    <row r="75" spans="1:31" s="9" customFormat="1" ht="24.95" customHeight="1">
      <c r="B75" s="142"/>
      <c r="C75" s="143"/>
      <c r="D75" s="144" t="s">
        <v>154</v>
      </c>
      <c r="E75" s="145"/>
      <c r="F75" s="145"/>
      <c r="G75" s="145"/>
      <c r="H75" s="145"/>
      <c r="I75" s="145"/>
      <c r="J75" s="146">
        <f>J603</f>
        <v>0</v>
      </c>
      <c r="K75" s="143"/>
      <c r="L75" s="147"/>
    </row>
    <row r="76" spans="1:31" s="10" customFormat="1" ht="19.899999999999999" customHeight="1">
      <c r="B76" s="148"/>
      <c r="C76" s="99"/>
      <c r="D76" s="149" t="s">
        <v>155</v>
      </c>
      <c r="E76" s="150"/>
      <c r="F76" s="150"/>
      <c r="G76" s="150"/>
      <c r="H76" s="150"/>
      <c r="I76" s="150"/>
      <c r="J76" s="151">
        <f>J604</f>
        <v>0</v>
      </c>
      <c r="K76" s="99"/>
      <c r="L76" s="152"/>
    </row>
    <row r="77" spans="1:31" s="2" customFormat="1" ht="21.75" customHeight="1">
      <c r="A77" s="36"/>
      <c r="B77" s="37"/>
      <c r="C77" s="38"/>
      <c r="D77" s="38"/>
      <c r="E77" s="38"/>
      <c r="F77" s="38"/>
      <c r="G77" s="38"/>
      <c r="H77" s="38"/>
      <c r="I77" s="38"/>
      <c r="J77" s="38"/>
      <c r="K77" s="38"/>
      <c r="L77" s="115"/>
      <c r="S77" s="36"/>
      <c r="T77" s="36"/>
      <c r="U77" s="36"/>
      <c r="V77" s="36"/>
      <c r="W77" s="36"/>
      <c r="X77" s="36"/>
      <c r="Y77" s="36"/>
      <c r="Z77" s="36"/>
      <c r="AA77" s="36"/>
      <c r="AB77" s="36"/>
      <c r="AC77" s="36"/>
      <c r="AD77" s="36"/>
      <c r="AE77" s="36"/>
    </row>
    <row r="78" spans="1:31" s="2" customFormat="1" ht="6.95" customHeight="1">
      <c r="A78" s="36"/>
      <c r="B78" s="49"/>
      <c r="C78" s="50"/>
      <c r="D78" s="50"/>
      <c r="E78" s="50"/>
      <c r="F78" s="50"/>
      <c r="G78" s="50"/>
      <c r="H78" s="50"/>
      <c r="I78" s="50"/>
      <c r="J78" s="50"/>
      <c r="K78" s="50"/>
      <c r="L78" s="115"/>
      <c r="S78" s="36"/>
      <c r="T78" s="36"/>
      <c r="U78" s="36"/>
      <c r="V78" s="36"/>
      <c r="W78" s="36"/>
      <c r="X78" s="36"/>
      <c r="Y78" s="36"/>
      <c r="Z78" s="36"/>
      <c r="AA78" s="36"/>
      <c r="AB78" s="36"/>
      <c r="AC78" s="36"/>
      <c r="AD78" s="36"/>
      <c r="AE78" s="36"/>
    </row>
    <row r="82" spans="1:31" s="2" customFormat="1" ht="6.95" customHeight="1">
      <c r="A82" s="36"/>
      <c r="B82" s="51"/>
      <c r="C82" s="52"/>
      <c r="D82" s="52"/>
      <c r="E82" s="52"/>
      <c r="F82" s="52"/>
      <c r="G82" s="52"/>
      <c r="H82" s="52"/>
      <c r="I82" s="52"/>
      <c r="J82" s="52"/>
      <c r="K82" s="52"/>
      <c r="L82" s="115"/>
      <c r="S82" s="36"/>
      <c r="T82" s="36"/>
      <c r="U82" s="36"/>
      <c r="V82" s="36"/>
      <c r="W82" s="36"/>
      <c r="X82" s="36"/>
      <c r="Y82" s="36"/>
      <c r="Z82" s="36"/>
      <c r="AA82" s="36"/>
      <c r="AB82" s="36"/>
      <c r="AC82" s="36"/>
      <c r="AD82" s="36"/>
      <c r="AE82" s="36"/>
    </row>
    <row r="83" spans="1:31" s="2" customFormat="1" ht="24.95" customHeight="1">
      <c r="A83" s="36"/>
      <c r="B83" s="37"/>
      <c r="C83" s="25" t="s">
        <v>156</v>
      </c>
      <c r="D83" s="38"/>
      <c r="E83" s="38"/>
      <c r="F83" s="38"/>
      <c r="G83" s="38"/>
      <c r="H83" s="38"/>
      <c r="I83" s="38"/>
      <c r="J83" s="38"/>
      <c r="K83" s="38"/>
      <c r="L83" s="115"/>
      <c r="S83" s="36"/>
      <c r="T83" s="36"/>
      <c r="U83" s="36"/>
      <c r="V83" s="36"/>
      <c r="W83" s="36"/>
      <c r="X83" s="36"/>
      <c r="Y83" s="36"/>
      <c r="Z83" s="36"/>
      <c r="AA83" s="36"/>
      <c r="AB83" s="36"/>
      <c r="AC83" s="36"/>
      <c r="AD83" s="36"/>
      <c r="AE83" s="36"/>
    </row>
    <row r="84" spans="1:31" s="2" customFormat="1" ht="6.95" customHeight="1">
      <c r="A84" s="36"/>
      <c r="B84" s="37"/>
      <c r="C84" s="38"/>
      <c r="D84" s="38"/>
      <c r="E84" s="38"/>
      <c r="F84" s="38"/>
      <c r="G84" s="38"/>
      <c r="H84" s="38"/>
      <c r="I84" s="38"/>
      <c r="J84" s="38"/>
      <c r="K84" s="38"/>
      <c r="L84" s="115"/>
      <c r="S84" s="36"/>
      <c r="T84" s="36"/>
      <c r="U84" s="36"/>
      <c r="V84" s="36"/>
      <c r="W84" s="36"/>
      <c r="X84" s="36"/>
      <c r="Y84" s="36"/>
      <c r="Z84" s="36"/>
      <c r="AA84" s="36"/>
      <c r="AB84" s="36"/>
      <c r="AC84" s="36"/>
      <c r="AD84" s="36"/>
      <c r="AE84" s="36"/>
    </row>
    <row r="85" spans="1:31" s="2" customFormat="1" ht="12" customHeight="1">
      <c r="A85" s="36"/>
      <c r="B85" s="37"/>
      <c r="C85" s="31" t="s">
        <v>16</v>
      </c>
      <c r="D85" s="38"/>
      <c r="E85" s="38"/>
      <c r="F85" s="38"/>
      <c r="G85" s="38"/>
      <c r="H85" s="38"/>
      <c r="I85" s="38"/>
      <c r="J85" s="38"/>
      <c r="K85" s="38"/>
      <c r="L85" s="115"/>
      <c r="S85" s="36"/>
      <c r="T85" s="36"/>
      <c r="U85" s="36"/>
      <c r="V85" s="36"/>
      <c r="W85" s="36"/>
      <c r="X85" s="36"/>
      <c r="Y85" s="36"/>
      <c r="Z85" s="36"/>
      <c r="AA85" s="36"/>
      <c r="AB85" s="36"/>
      <c r="AC85" s="36"/>
      <c r="AD85" s="36"/>
      <c r="AE85" s="36"/>
    </row>
    <row r="86" spans="1:31" s="2" customFormat="1" ht="16.5" customHeight="1">
      <c r="A86" s="36"/>
      <c r="B86" s="37"/>
      <c r="C86" s="38"/>
      <c r="D86" s="38"/>
      <c r="E86" s="394" t="str">
        <f>E7</f>
        <v>Oprava propustků na trati odb. Moravice - Svobodné Heřmanice</v>
      </c>
      <c r="F86" s="395"/>
      <c r="G86" s="395"/>
      <c r="H86" s="395"/>
      <c r="I86" s="38"/>
      <c r="J86" s="38"/>
      <c r="K86" s="38"/>
      <c r="L86" s="115"/>
      <c r="S86" s="36"/>
      <c r="T86" s="36"/>
      <c r="U86" s="36"/>
      <c r="V86" s="36"/>
      <c r="W86" s="36"/>
      <c r="X86" s="36"/>
      <c r="Y86" s="36"/>
      <c r="Z86" s="36"/>
      <c r="AA86" s="36"/>
      <c r="AB86" s="36"/>
      <c r="AC86" s="36"/>
      <c r="AD86" s="36"/>
      <c r="AE86" s="36"/>
    </row>
    <row r="87" spans="1:31" s="1" customFormat="1" ht="12" customHeight="1">
      <c r="B87" s="23"/>
      <c r="C87" s="31" t="s">
        <v>134</v>
      </c>
      <c r="D87" s="24"/>
      <c r="E87" s="24"/>
      <c r="F87" s="24"/>
      <c r="G87" s="24"/>
      <c r="H87" s="24"/>
      <c r="I87" s="24"/>
      <c r="J87" s="24"/>
      <c r="K87" s="24"/>
      <c r="L87" s="22"/>
    </row>
    <row r="88" spans="1:31" s="2" customFormat="1" ht="16.5" customHeight="1">
      <c r="A88" s="36"/>
      <c r="B88" s="37"/>
      <c r="C88" s="38"/>
      <c r="D88" s="38"/>
      <c r="E88" s="394" t="s">
        <v>1333</v>
      </c>
      <c r="F88" s="396"/>
      <c r="G88" s="396"/>
      <c r="H88" s="396"/>
      <c r="I88" s="38"/>
      <c r="J88" s="38"/>
      <c r="K88" s="38"/>
      <c r="L88" s="115"/>
      <c r="S88" s="36"/>
      <c r="T88" s="36"/>
      <c r="U88" s="36"/>
      <c r="V88" s="36"/>
      <c r="W88" s="36"/>
      <c r="X88" s="36"/>
      <c r="Y88" s="36"/>
      <c r="Z88" s="36"/>
      <c r="AA88" s="36"/>
      <c r="AB88" s="36"/>
      <c r="AC88" s="36"/>
      <c r="AD88" s="36"/>
      <c r="AE88" s="36"/>
    </row>
    <row r="89" spans="1:31" s="2" customFormat="1" ht="12" customHeight="1">
      <c r="A89" s="36"/>
      <c r="B89" s="37"/>
      <c r="C89" s="31" t="s">
        <v>136</v>
      </c>
      <c r="D89" s="38"/>
      <c r="E89" s="38"/>
      <c r="F89" s="38"/>
      <c r="G89" s="38"/>
      <c r="H89" s="38"/>
      <c r="I89" s="38"/>
      <c r="J89" s="38"/>
      <c r="K89" s="38"/>
      <c r="L89" s="115"/>
      <c r="S89" s="36"/>
      <c r="T89" s="36"/>
      <c r="U89" s="36"/>
      <c r="V89" s="36"/>
      <c r="W89" s="36"/>
      <c r="X89" s="36"/>
      <c r="Y89" s="36"/>
      <c r="Z89" s="36"/>
      <c r="AA89" s="36"/>
      <c r="AB89" s="36"/>
      <c r="AC89" s="36"/>
      <c r="AD89" s="36"/>
      <c r="AE89" s="36"/>
    </row>
    <row r="90" spans="1:31" s="2" customFormat="1" ht="16.5" customHeight="1">
      <c r="A90" s="36"/>
      <c r="B90" s="37"/>
      <c r="C90" s="38"/>
      <c r="D90" s="38"/>
      <c r="E90" s="348" t="str">
        <f>E11</f>
        <v>SO 03.1 - Propustek v km 14,955 - propustek</v>
      </c>
      <c r="F90" s="396"/>
      <c r="G90" s="396"/>
      <c r="H90" s="396"/>
      <c r="I90" s="38"/>
      <c r="J90" s="38"/>
      <c r="K90" s="38"/>
      <c r="L90" s="115"/>
      <c r="S90" s="36"/>
      <c r="T90" s="36"/>
      <c r="U90" s="36"/>
      <c r="V90" s="36"/>
      <c r="W90" s="36"/>
      <c r="X90" s="36"/>
      <c r="Y90" s="36"/>
      <c r="Z90" s="36"/>
      <c r="AA90" s="36"/>
      <c r="AB90" s="36"/>
      <c r="AC90" s="36"/>
      <c r="AD90" s="36"/>
      <c r="AE90" s="36"/>
    </row>
    <row r="91" spans="1:31" s="2" customFormat="1" ht="6.95" customHeight="1">
      <c r="A91" s="36"/>
      <c r="B91" s="37"/>
      <c r="C91" s="38"/>
      <c r="D91" s="38"/>
      <c r="E91" s="38"/>
      <c r="F91" s="38"/>
      <c r="G91" s="38"/>
      <c r="H91" s="38"/>
      <c r="I91" s="38"/>
      <c r="J91" s="38"/>
      <c r="K91" s="38"/>
      <c r="L91" s="115"/>
      <c r="S91" s="36"/>
      <c r="T91" s="36"/>
      <c r="U91" s="36"/>
      <c r="V91" s="36"/>
      <c r="W91" s="36"/>
      <c r="X91" s="36"/>
      <c r="Y91" s="36"/>
      <c r="Z91" s="36"/>
      <c r="AA91" s="36"/>
      <c r="AB91" s="36"/>
      <c r="AC91" s="36"/>
      <c r="AD91" s="36"/>
      <c r="AE91" s="36"/>
    </row>
    <row r="92" spans="1:31" s="2" customFormat="1" ht="12" customHeight="1">
      <c r="A92" s="36"/>
      <c r="B92" s="37"/>
      <c r="C92" s="31" t="s">
        <v>21</v>
      </c>
      <c r="D92" s="38"/>
      <c r="E92" s="38"/>
      <c r="F92" s="29" t="str">
        <f>F14</f>
        <v>OŘ Ostrava</v>
      </c>
      <c r="G92" s="38"/>
      <c r="H92" s="38"/>
      <c r="I92" s="31" t="s">
        <v>23</v>
      </c>
      <c r="J92" s="61" t="str">
        <f>IF(J14="","",J14)</f>
        <v>10. 5. 2023</v>
      </c>
      <c r="K92" s="38"/>
      <c r="L92" s="115"/>
      <c r="S92" s="36"/>
      <c r="T92" s="36"/>
      <c r="U92" s="36"/>
      <c r="V92" s="36"/>
      <c r="W92" s="36"/>
      <c r="X92" s="36"/>
      <c r="Y92" s="36"/>
      <c r="Z92" s="36"/>
      <c r="AA92" s="36"/>
      <c r="AB92" s="36"/>
      <c r="AC92" s="36"/>
      <c r="AD92" s="36"/>
      <c r="AE92" s="36"/>
    </row>
    <row r="93" spans="1:31" s="2" customFormat="1" ht="6.95" customHeight="1">
      <c r="A93" s="36"/>
      <c r="B93" s="37"/>
      <c r="C93" s="38"/>
      <c r="D93" s="38"/>
      <c r="E93" s="38"/>
      <c r="F93" s="38"/>
      <c r="G93" s="38"/>
      <c r="H93" s="38"/>
      <c r="I93" s="38"/>
      <c r="J93" s="38"/>
      <c r="K93" s="38"/>
      <c r="L93" s="115"/>
      <c r="S93" s="36"/>
      <c r="T93" s="36"/>
      <c r="U93" s="36"/>
      <c r="V93" s="36"/>
      <c r="W93" s="36"/>
      <c r="X93" s="36"/>
      <c r="Y93" s="36"/>
      <c r="Z93" s="36"/>
      <c r="AA93" s="36"/>
      <c r="AB93" s="36"/>
      <c r="AC93" s="36"/>
      <c r="AD93" s="36"/>
      <c r="AE93" s="36"/>
    </row>
    <row r="94" spans="1:31" s="2" customFormat="1" ht="15.2" customHeight="1">
      <c r="A94" s="36"/>
      <c r="B94" s="37"/>
      <c r="C94" s="31" t="s">
        <v>25</v>
      </c>
      <c r="D94" s="38"/>
      <c r="E94" s="38"/>
      <c r="F94" s="29" t="str">
        <f>E17</f>
        <v>Správa železnic s.o. OŘ Ostrava</v>
      </c>
      <c r="G94" s="38"/>
      <c r="H94" s="38"/>
      <c r="I94" s="31" t="s">
        <v>33</v>
      </c>
      <c r="J94" s="34" t="str">
        <f>E23</f>
        <v xml:space="preserve"> </v>
      </c>
      <c r="K94" s="38"/>
      <c r="L94" s="115"/>
      <c r="S94" s="36"/>
      <c r="T94" s="36"/>
      <c r="U94" s="36"/>
      <c r="V94" s="36"/>
      <c r="W94" s="36"/>
      <c r="X94" s="36"/>
      <c r="Y94" s="36"/>
      <c r="Z94" s="36"/>
      <c r="AA94" s="36"/>
      <c r="AB94" s="36"/>
      <c r="AC94" s="36"/>
      <c r="AD94" s="36"/>
      <c r="AE94" s="36"/>
    </row>
    <row r="95" spans="1:31" s="2" customFormat="1" ht="15.2" customHeight="1">
      <c r="A95" s="36"/>
      <c r="B95" s="37"/>
      <c r="C95" s="31" t="s">
        <v>31</v>
      </c>
      <c r="D95" s="38"/>
      <c r="E95" s="38"/>
      <c r="F95" s="29" t="str">
        <f>IF(E20="","",E20)</f>
        <v>Vyplň údaj</v>
      </c>
      <c r="G95" s="38"/>
      <c r="H95" s="38"/>
      <c r="I95" s="31" t="s">
        <v>36</v>
      </c>
      <c r="J95" s="34" t="str">
        <f>E26</f>
        <v xml:space="preserve"> </v>
      </c>
      <c r="K95" s="38"/>
      <c r="L95" s="115"/>
      <c r="S95" s="36"/>
      <c r="T95" s="36"/>
      <c r="U95" s="36"/>
      <c r="V95" s="36"/>
      <c r="W95" s="36"/>
      <c r="X95" s="36"/>
      <c r="Y95" s="36"/>
      <c r="Z95" s="36"/>
      <c r="AA95" s="36"/>
      <c r="AB95" s="36"/>
      <c r="AC95" s="36"/>
      <c r="AD95" s="36"/>
      <c r="AE95" s="36"/>
    </row>
    <row r="96" spans="1:31" s="2" customFormat="1" ht="10.35" customHeight="1">
      <c r="A96" s="36"/>
      <c r="B96" s="37"/>
      <c r="C96" s="38"/>
      <c r="D96" s="38"/>
      <c r="E96" s="38"/>
      <c r="F96" s="38"/>
      <c r="G96" s="38"/>
      <c r="H96" s="38"/>
      <c r="I96" s="38"/>
      <c r="J96" s="38"/>
      <c r="K96" s="38"/>
      <c r="L96" s="115"/>
      <c r="S96" s="36"/>
      <c r="T96" s="36"/>
      <c r="U96" s="36"/>
      <c r="V96" s="36"/>
      <c r="W96" s="36"/>
      <c r="X96" s="36"/>
      <c r="Y96" s="36"/>
      <c r="Z96" s="36"/>
      <c r="AA96" s="36"/>
      <c r="AB96" s="36"/>
      <c r="AC96" s="36"/>
      <c r="AD96" s="36"/>
      <c r="AE96" s="36"/>
    </row>
    <row r="97" spans="1:65" s="11" customFormat="1" ht="29.25" customHeight="1">
      <c r="A97" s="153"/>
      <c r="B97" s="154"/>
      <c r="C97" s="155" t="s">
        <v>157</v>
      </c>
      <c r="D97" s="156" t="s">
        <v>58</v>
      </c>
      <c r="E97" s="156" t="s">
        <v>54</v>
      </c>
      <c r="F97" s="156" t="s">
        <v>55</v>
      </c>
      <c r="G97" s="156" t="s">
        <v>158</v>
      </c>
      <c r="H97" s="156" t="s">
        <v>159</v>
      </c>
      <c r="I97" s="156" t="s">
        <v>160</v>
      </c>
      <c r="J97" s="156" t="s">
        <v>140</v>
      </c>
      <c r="K97" s="157" t="s">
        <v>161</v>
      </c>
      <c r="L97" s="158"/>
      <c r="M97" s="70" t="s">
        <v>19</v>
      </c>
      <c r="N97" s="71" t="s">
        <v>43</v>
      </c>
      <c r="O97" s="71" t="s">
        <v>162</v>
      </c>
      <c r="P97" s="71" t="s">
        <v>163</v>
      </c>
      <c r="Q97" s="71" t="s">
        <v>164</v>
      </c>
      <c r="R97" s="71" t="s">
        <v>165</v>
      </c>
      <c r="S97" s="71" t="s">
        <v>166</v>
      </c>
      <c r="T97" s="72" t="s">
        <v>167</v>
      </c>
      <c r="U97" s="153"/>
      <c r="V97" s="153"/>
      <c r="W97" s="153"/>
      <c r="X97" s="153"/>
      <c r="Y97" s="153"/>
      <c r="Z97" s="153"/>
      <c r="AA97" s="153"/>
      <c r="AB97" s="153"/>
      <c r="AC97" s="153"/>
      <c r="AD97" s="153"/>
      <c r="AE97" s="153"/>
    </row>
    <row r="98" spans="1:65" s="2" customFormat="1" ht="22.9" customHeight="1">
      <c r="A98" s="36"/>
      <c r="B98" s="37"/>
      <c r="C98" s="77" t="s">
        <v>168</v>
      </c>
      <c r="D98" s="38"/>
      <c r="E98" s="38"/>
      <c r="F98" s="38"/>
      <c r="G98" s="38"/>
      <c r="H98" s="38"/>
      <c r="I98" s="38"/>
      <c r="J98" s="159">
        <f>BK98</f>
        <v>0</v>
      </c>
      <c r="K98" s="38"/>
      <c r="L98" s="41"/>
      <c r="M98" s="73"/>
      <c r="N98" s="160"/>
      <c r="O98" s="74"/>
      <c r="P98" s="161">
        <f>P99+P566+P603</f>
        <v>0</v>
      </c>
      <c r="Q98" s="74"/>
      <c r="R98" s="161">
        <f>R99+R566+R603</f>
        <v>212.44462691999999</v>
      </c>
      <c r="S98" s="74"/>
      <c r="T98" s="162">
        <f>T99+T566+T603</f>
        <v>58.079680000000003</v>
      </c>
      <c r="U98" s="36"/>
      <c r="V98" s="36"/>
      <c r="W98" s="36"/>
      <c r="X98" s="36"/>
      <c r="Y98" s="36"/>
      <c r="Z98" s="36"/>
      <c r="AA98" s="36"/>
      <c r="AB98" s="36"/>
      <c r="AC98" s="36"/>
      <c r="AD98" s="36"/>
      <c r="AE98" s="36"/>
      <c r="AT98" s="19" t="s">
        <v>72</v>
      </c>
      <c r="AU98" s="19" t="s">
        <v>141</v>
      </c>
      <c r="BK98" s="163">
        <f>BK99+BK566+BK603</f>
        <v>0</v>
      </c>
    </row>
    <row r="99" spans="1:65" s="12" customFormat="1" ht="25.9" customHeight="1">
      <c r="B99" s="164"/>
      <c r="C99" s="165"/>
      <c r="D99" s="166" t="s">
        <v>72</v>
      </c>
      <c r="E99" s="167" t="s">
        <v>169</v>
      </c>
      <c r="F99" s="167" t="s">
        <v>170</v>
      </c>
      <c r="G99" s="165"/>
      <c r="H99" s="165"/>
      <c r="I99" s="168"/>
      <c r="J99" s="169">
        <f>BK99</f>
        <v>0</v>
      </c>
      <c r="K99" s="165"/>
      <c r="L99" s="170"/>
      <c r="M99" s="171"/>
      <c r="N99" s="172"/>
      <c r="O99" s="172"/>
      <c r="P99" s="173">
        <f>P100+P263+P341+P412+P453+P470+P527+P559</f>
        <v>0</v>
      </c>
      <c r="Q99" s="172"/>
      <c r="R99" s="173">
        <f>R100+R263+R341+R412+R453+R470+R527+R559</f>
        <v>212.38962691999998</v>
      </c>
      <c r="S99" s="172"/>
      <c r="T99" s="174">
        <f>T100+T263+T341+T412+T453+T470+T527+T559</f>
        <v>58.079680000000003</v>
      </c>
      <c r="AR99" s="175" t="s">
        <v>80</v>
      </c>
      <c r="AT99" s="176" t="s">
        <v>72</v>
      </c>
      <c r="AU99" s="176" t="s">
        <v>73</v>
      </c>
      <c r="AY99" s="175" t="s">
        <v>171</v>
      </c>
      <c r="BK99" s="177">
        <f>BK100+BK263+BK341+BK412+BK453+BK470+BK527+BK559</f>
        <v>0</v>
      </c>
    </row>
    <row r="100" spans="1:65" s="12" customFormat="1" ht="22.9" customHeight="1">
      <c r="B100" s="164"/>
      <c r="C100" s="165"/>
      <c r="D100" s="166" t="s">
        <v>72</v>
      </c>
      <c r="E100" s="178" t="s">
        <v>80</v>
      </c>
      <c r="F100" s="178" t="s">
        <v>172</v>
      </c>
      <c r="G100" s="165"/>
      <c r="H100" s="165"/>
      <c r="I100" s="168"/>
      <c r="J100" s="179">
        <f>BK100</f>
        <v>0</v>
      </c>
      <c r="K100" s="165"/>
      <c r="L100" s="170"/>
      <c r="M100" s="171"/>
      <c r="N100" s="172"/>
      <c r="O100" s="172"/>
      <c r="P100" s="173">
        <f>SUM(P101:P262)</f>
        <v>0</v>
      </c>
      <c r="Q100" s="172"/>
      <c r="R100" s="173">
        <f>SUM(R101:R262)</f>
        <v>2.7600000000000003E-3</v>
      </c>
      <c r="S100" s="172"/>
      <c r="T100" s="174">
        <f>SUM(T101:T262)</f>
        <v>0</v>
      </c>
      <c r="AR100" s="175" t="s">
        <v>80</v>
      </c>
      <c r="AT100" s="176" t="s">
        <v>72</v>
      </c>
      <c r="AU100" s="176" t="s">
        <v>80</v>
      </c>
      <c r="AY100" s="175" t="s">
        <v>171</v>
      </c>
      <c r="BK100" s="177">
        <f>SUM(BK101:BK262)</f>
        <v>0</v>
      </c>
    </row>
    <row r="101" spans="1:65" s="2" customFormat="1" ht="33" customHeight="1">
      <c r="A101" s="36"/>
      <c r="B101" s="37"/>
      <c r="C101" s="180" t="s">
        <v>80</v>
      </c>
      <c r="D101" s="180" t="s">
        <v>173</v>
      </c>
      <c r="E101" s="181" t="s">
        <v>190</v>
      </c>
      <c r="F101" s="182" t="s">
        <v>191</v>
      </c>
      <c r="G101" s="183" t="s">
        <v>176</v>
      </c>
      <c r="H101" s="184">
        <v>143.125</v>
      </c>
      <c r="I101" s="185"/>
      <c r="J101" s="186">
        <f>ROUND(I101*H101,2)</f>
        <v>0</v>
      </c>
      <c r="K101" s="182" t="s">
        <v>177</v>
      </c>
      <c r="L101" s="41"/>
      <c r="M101" s="187" t="s">
        <v>19</v>
      </c>
      <c r="N101" s="188" t="s">
        <v>44</v>
      </c>
      <c r="O101" s="66"/>
      <c r="P101" s="189">
        <f>O101*H101</f>
        <v>0</v>
      </c>
      <c r="Q101" s="189">
        <v>0</v>
      </c>
      <c r="R101" s="189">
        <f>Q101*H101</f>
        <v>0</v>
      </c>
      <c r="S101" s="189">
        <v>0</v>
      </c>
      <c r="T101" s="190">
        <f>S101*H101</f>
        <v>0</v>
      </c>
      <c r="U101" s="36"/>
      <c r="V101" s="36"/>
      <c r="W101" s="36"/>
      <c r="X101" s="36"/>
      <c r="Y101" s="36"/>
      <c r="Z101" s="36"/>
      <c r="AA101" s="36"/>
      <c r="AB101" s="36"/>
      <c r="AC101" s="36"/>
      <c r="AD101" s="36"/>
      <c r="AE101" s="36"/>
      <c r="AR101" s="191" t="s">
        <v>178</v>
      </c>
      <c r="AT101" s="191" t="s">
        <v>173</v>
      </c>
      <c r="AU101" s="191" t="s">
        <v>82</v>
      </c>
      <c r="AY101" s="19" t="s">
        <v>171</v>
      </c>
      <c r="BE101" s="192">
        <f>IF(N101="základní",J101,0)</f>
        <v>0</v>
      </c>
      <c r="BF101" s="192">
        <f>IF(N101="snížená",J101,0)</f>
        <v>0</v>
      </c>
      <c r="BG101" s="192">
        <f>IF(N101="zákl. přenesená",J101,0)</f>
        <v>0</v>
      </c>
      <c r="BH101" s="192">
        <f>IF(N101="sníž. přenesená",J101,0)</f>
        <v>0</v>
      </c>
      <c r="BI101" s="192">
        <f>IF(N101="nulová",J101,0)</f>
        <v>0</v>
      </c>
      <c r="BJ101" s="19" t="s">
        <v>80</v>
      </c>
      <c r="BK101" s="192">
        <f>ROUND(I101*H101,2)</f>
        <v>0</v>
      </c>
      <c r="BL101" s="19" t="s">
        <v>178</v>
      </c>
      <c r="BM101" s="191" t="s">
        <v>1335</v>
      </c>
    </row>
    <row r="102" spans="1:65" s="2" customFormat="1" ht="29.25">
      <c r="A102" s="36"/>
      <c r="B102" s="37"/>
      <c r="C102" s="38"/>
      <c r="D102" s="193" t="s">
        <v>180</v>
      </c>
      <c r="E102" s="38"/>
      <c r="F102" s="194" t="s">
        <v>193</v>
      </c>
      <c r="G102" s="38"/>
      <c r="H102" s="38"/>
      <c r="I102" s="195"/>
      <c r="J102" s="38"/>
      <c r="K102" s="38"/>
      <c r="L102" s="41"/>
      <c r="M102" s="196"/>
      <c r="N102" s="197"/>
      <c r="O102" s="66"/>
      <c r="P102" s="66"/>
      <c r="Q102" s="66"/>
      <c r="R102" s="66"/>
      <c r="S102" s="66"/>
      <c r="T102" s="67"/>
      <c r="U102" s="36"/>
      <c r="V102" s="36"/>
      <c r="W102" s="36"/>
      <c r="X102" s="36"/>
      <c r="Y102" s="36"/>
      <c r="Z102" s="36"/>
      <c r="AA102" s="36"/>
      <c r="AB102" s="36"/>
      <c r="AC102" s="36"/>
      <c r="AD102" s="36"/>
      <c r="AE102" s="36"/>
      <c r="AT102" s="19" t="s">
        <v>180</v>
      </c>
      <c r="AU102" s="19" t="s">
        <v>82</v>
      </c>
    </row>
    <row r="103" spans="1:65" s="2" customFormat="1" ht="11.25">
      <c r="A103" s="36"/>
      <c r="B103" s="37"/>
      <c r="C103" s="38"/>
      <c r="D103" s="198" t="s">
        <v>182</v>
      </c>
      <c r="E103" s="38"/>
      <c r="F103" s="199" t="s">
        <v>194</v>
      </c>
      <c r="G103" s="38"/>
      <c r="H103" s="38"/>
      <c r="I103" s="195"/>
      <c r="J103" s="38"/>
      <c r="K103" s="38"/>
      <c r="L103" s="41"/>
      <c r="M103" s="196"/>
      <c r="N103" s="197"/>
      <c r="O103" s="66"/>
      <c r="P103" s="66"/>
      <c r="Q103" s="66"/>
      <c r="R103" s="66"/>
      <c r="S103" s="66"/>
      <c r="T103" s="67"/>
      <c r="U103" s="36"/>
      <c r="V103" s="36"/>
      <c r="W103" s="36"/>
      <c r="X103" s="36"/>
      <c r="Y103" s="36"/>
      <c r="Z103" s="36"/>
      <c r="AA103" s="36"/>
      <c r="AB103" s="36"/>
      <c r="AC103" s="36"/>
      <c r="AD103" s="36"/>
      <c r="AE103" s="36"/>
      <c r="AT103" s="19" t="s">
        <v>182</v>
      </c>
      <c r="AU103" s="19" t="s">
        <v>82</v>
      </c>
    </row>
    <row r="104" spans="1:65" s="13" customFormat="1" ht="11.25">
      <c r="B104" s="200"/>
      <c r="C104" s="201"/>
      <c r="D104" s="193" t="s">
        <v>184</v>
      </c>
      <c r="E104" s="202" t="s">
        <v>19</v>
      </c>
      <c r="F104" s="203" t="s">
        <v>185</v>
      </c>
      <c r="G104" s="201"/>
      <c r="H104" s="202" t="s">
        <v>19</v>
      </c>
      <c r="I104" s="204"/>
      <c r="J104" s="201"/>
      <c r="K104" s="201"/>
      <c r="L104" s="205"/>
      <c r="M104" s="206"/>
      <c r="N104" s="207"/>
      <c r="O104" s="207"/>
      <c r="P104" s="207"/>
      <c r="Q104" s="207"/>
      <c r="R104" s="207"/>
      <c r="S104" s="207"/>
      <c r="T104" s="208"/>
      <c r="AT104" s="209" t="s">
        <v>184</v>
      </c>
      <c r="AU104" s="209" t="s">
        <v>82</v>
      </c>
      <c r="AV104" s="13" t="s">
        <v>80</v>
      </c>
      <c r="AW104" s="13" t="s">
        <v>35</v>
      </c>
      <c r="AX104" s="13" t="s">
        <v>73</v>
      </c>
      <c r="AY104" s="209" t="s">
        <v>171</v>
      </c>
    </row>
    <row r="105" spans="1:65" s="14" customFormat="1" ht="11.25">
      <c r="B105" s="210"/>
      <c r="C105" s="211"/>
      <c r="D105" s="193" t="s">
        <v>184</v>
      </c>
      <c r="E105" s="212" t="s">
        <v>19</v>
      </c>
      <c r="F105" s="213" t="s">
        <v>1336</v>
      </c>
      <c r="G105" s="211"/>
      <c r="H105" s="214">
        <v>78.125</v>
      </c>
      <c r="I105" s="215"/>
      <c r="J105" s="211"/>
      <c r="K105" s="211"/>
      <c r="L105" s="216"/>
      <c r="M105" s="217"/>
      <c r="N105" s="218"/>
      <c r="O105" s="218"/>
      <c r="P105" s="218"/>
      <c r="Q105" s="218"/>
      <c r="R105" s="218"/>
      <c r="S105" s="218"/>
      <c r="T105" s="219"/>
      <c r="AT105" s="220" t="s">
        <v>184</v>
      </c>
      <c r="AU105" s="220" t="s">
        <v>82</v>
      </c>
      <c r="AV105" s="14" t="s">
        <v>82</v>
      </c>
      <c r="AW105" s="14" t="s">
        <v>35</v>
      </c>
      <c r="AX105" s="14" t="s">
        <v>73</v>
      </c>
      <c r="AY105" s="220" t="s">
        <v>171</v>
      </c>
    </row>
    <row r="106" spans="1:65" s="13" customFormat="1" ht="11.25">
      <c r="B106" s="200"/>
      <c r="C106" s="201"/>
      <c r="D106" s="193" t="s">
        <v>184</v>
      </c>
      <c r="E106" s="202" t="s">
        <v>19</v>
      </c>
      <c r="F106" s="203" t="s">
        <v>187</v>
      </c>
      <c r="G106" s="201"/>
      <c r="H106" s="202" t="s">
        <v>19</v>
      </c>
      <c r="I106" s="204"/>
      <c r="J106" s="201"/>
      <c r="K106" s="201"/>
      <c r="L106" s="205"/>
      <c r="M106" s="206"/>
      <c r="N106" s="207"/>
      <c r="O106" s="207"/>
      <c r="P106" s="207"/>
      <c r="Q106" s="207"/>
      <c r="R106" s="207"/>
      <c r="S106" s="207"/>
      <c r="T106" s="208"/>
      <c r="AT106" s="209" t="s">
        <v>184</v>
      </c>
      <c r="AU106" s="209" t="s">
        <v>82</v>
      </c>
      <c r="AV106" s="13" t="s">
        <v>80</v>
      </c>
      <c r="AW106" s="13" t="s">
        <v>35</v>
      </c>
      <c r="AX106" s="13" t="s">
        <v>73</v>
      </c>
      <c r="AY106" s="209" t="s">
        <v>171</v>
      </c>
    </row>
    <row r="107" spans="1:65" s="14" customFormat="1" ht="11.25">
      <c r="B107" s="210"/>
      <c r="C107" s="211"/>
      <c r="D107" s="193" t="s">
        <v>184</v>
      </c>
      <c r="E107" s="212" t="s">
        <v>19</v>
      </c>
      <c r="F107" s="213" t="s">
        <v>1337</v>
      </c>
      <c r="G107" s="211"/>
      <c r="H107" s="214">
        <v>65</v>
      </c>
      <c r="I107" s="215"/>
      <c r="J107" s="211"/>
      <c r="K107" s="211"/>
      <c r="L107" s="216"/>
      <c r="M107" s="217"/>
      <c r="N107" s="218"/>
      <c r="O107" s="218"/>
      <c r="P107" s="218"/>
      <c r="Q107" s="218"/>
      <c r="R107" s="218"/>
      <c r="S107" s="218"/>
      <c r="T107" s="219"/>
      <c r="AT107" s="220" t="s">
        <v>184</v>
      </c>
      <c r="AU107" s="220" t="s">
        <v>82</v>
      </c>
      <c r="AV107" s="14" t="s">
        <v>82</v>
      </c>
      <c r="AW107" s="14" t="s">
        <v>35</v>
      </c>
      <c r="AX107" s="14" t="s">
        <v>73</v>
      </c>
      <c r="AY107" s="220" t="s">
        <v>171</v>
      </c>
    </row>
    <row r="108" spans="1:65" s="15" customFormat="1" ht="11.25">
      <c r="B108" s="221"/>
      <c r="C108" s="222"/>
      <c r="D108" s="193" t="s">
        <v>184</v>
      </c>
      <c r="E108" s="223" t="s">
        <v>19</v>
      </c>
      <c r="F108" s="224" t="s">
        <v>189</v>
      </c>
      <c r="G108" s="222"/>
      <c r="H108" s="225">
        <v>143.125</v>
      </c>
      <c r="I108" s="226"/>
      <c r="J108" s="222"/>
      <c r="K108" s="222"/>
      <c r="L108" s="227"/>
      <c r="M108" s="228"/>
      <c r="N108" s="229"/>
      <c r="O108" s="229"/>
      <c r="P108" s="229"/>
      <c r="Q108" s="229"/>
      <c r="R108" s="229"/>
      <c r="S108" s="229"/>
      <c r="T108" s="230"/>
      <c r="AT108" s="231" t="s">
        <v>184</v>
      </c>
      <c r="AU108" s="231" t="s">
        <v>82</v>
      </c>
      <c r="AV108" s="15" t="s">
        <v>178</v>
      </c>
      <c r="AW108" s="15" t="s">
        <v>35</v>
      </c>
      <c r="AX108" s="15" t="s">
        <v>80</v>
      </c>
      <c r="AY108" s="231" t="s">
        <v>171</v>
      </c>
    </row>
    <row r="109" spans="1:65" s="2" customFormat="1" ht="24.2" customHeight="1">
      <c r="A109" s="36"/>
      <c r="B109" s="37"/>
      <c r="C109" s="180" t="s">
        <v>82</v>
      </c>
      <c r="D109" s="180" t="s">
        <v>173</v>
      </c>
      <c r="E109" s="181" t="s">
        <v>198</v>
      </c>
      <c r="F109" s="182" t="s">
        <v>199</v>
      </c>
      <c r="G109" s="183" t="s">
        <v>200</v>
      </c>
      <c r="H109" s="184">
        <v>24</v>
      </c>
      <c r="I109" s="185"/>
      <c r="J109" s="186">
        <f>ROUND(I109*H109,2)</f>
        <v>0</v>
      </c>
      <c r="K109" s="182" t="s">
        <v>177</v>
      </c>
      <c r="L109" s="41"/>
      <c r="M109" s="187" t="s">
        <v>19</v>
      </c>
      <c r="N109" s="188" t="s">
        <v>44</v>
      </c>
      <c r="O109" s="66"/>
      <c r="P109" s="189">
        <f>O109*H109</f>
        <v>0</v>
      </c>
      <c r="Q109" s="189">
        <v>3.0000000000000001E-5</v>
      </c>
      <c r="R109" s="189">
        <f>Q109*H109</f>
        <v>7.2000000000000005E-4</v>
      </c>
      <c r="S109" s="189">
        <v>0</v>
      </c>
      <c r="T109" s="190">
        <f>S109*H109</f>
        <v>0</v>
      </c>
      <c r="U109" s="36"/>
      <c r="V109" s="36"/>
      <c r="W109" s="36"/>
      <c r="X109" s="36"/>
      <c r="Y109" s="36"/>
      <c r="Z109" s="36"/>
      <c r="AA109" s="36"/>
      <c r="AB109" s="36"/>
      <c r="AC109" s="36"/>
      <c r="AD109" s="36"/>
      <c r="AE109" s="36"/>
      <c r="AR109" s="191" t="s">
        <v>178</v>
      </c>
      <c r="AT109" s="191" t="s">
        <v>173</v>
      </c>
      <c r="AU109" s="191" t="s">
        <v>82</v>
      </c>
      <c r="AY109" s="19" t="s">
        <v>171</v>
      </c>
      <c r="BE109" s="192">
        <f>IF(N109="základní",J109,0)</f>
        <v>0</v>
      </c>
      <c r="BF109" s="192">
        <f>IF(N109="snížená",J109,0)</f>
        <v>0</v>
      </c>
      <c r="BG109" s="192">
        <f>IF(N109="zákl. přenesená",J109,0)</f>
        <v>0</v>
      </c>
      <c r="BH109" s="192">
        <f>IF(N109="sníž. přenesená",J109,0)</f>
        <v>0</v>
      </c>
      <c r="BI109" s="192">
        <f>IF(N109="nulová",J109,0)</f>
        <v>0</v>
      </c>
      <c r="BJ109" s="19" t="s">
        <v>80</v>
      </c>
      <c r="BK109" s="192">
        <f>ROUND(I109*H109,2)</f>
        <v>0</v>
      </c>
      <c r="BL109" s="19" t="s">
        <v>178</v>
      </c>
      <c r="BM109" s="191" t="s">
        <v>1338</v>
      </c>
    </row>
    <row r="110" spans="1:65" s="2" customFormat="1" ht="19.5">
      <c r="A110" s="36"/>
      <c r="B110" s="37"/>
      <c r="C110" s="38"/>
      <c r="D110" s="193" t="s">
        <v>180</v>
      </c>
      <c r="E110" s="38"/>
      <c r="F110" s="194" t="s">
        <v>202</v>
      </c>
      <c r="G110" s="38"/>
      <c r="H110" s="38"/>
      <c r="I110" s="195"/>
      <c r="J110" s="38"/>
      <c r="K110" s="38"/>
      <c r="L110" s="41"/>
      <c r="M110" s="196"/>
      <c r="N110" s="197"/>
      <c r="O110" s="66"/>
      <c r="P110" s="66"/>
      <c r="Q110" s="66"/>
      <c r="R110" s="66"/>
      <c r="S110" s="66"/>
      <c r="T110" s="67"/>
      <c r="U110" s="36"/>
      <c r="V110" s="36"/>
      <c r="W110" s="36"/>
      <c r="X110" s="36"/>
      <c r="Y110" s="36"/>
      <c r="Z110" s="36"/>
      <c r="AA110" s="36"/>
      <c r="AB110" s="36"/>
      <c r="AC110" s="36"/>
      <c r="AD110" s="36"/>
      <c r="AE110" s="36"/>
      <c r="AT110" s="19" t="s">
        <v>180</v>
      </c>
      <c r="AU110" s="19" t="s">
        <v>82</v>
      </c>
    </row>
    <row r="111" spans="1:65" s="2" customFormat="1" ht="11.25">
      <c r="A111" s="36"/>
      <c r="B111" s="37"/>
      <c r="C111" s="38"/>
      <c r="D111" s="198" t="s">
        <v>182</v>
      </c>
      <c r="E111" s="38"/>
      <c r="F111" s="199" t="s">
        <v>203</v>
      </c>
      <c r="G111" s="38"/>
      <c r="H111" s="38"/>
      <c r="I111" s="195"/>
      <c r="J111" s="38"/>
      <c r="K111" s="38"/>
      <c r="L111" s="41"/>
      <c r="M111" s="196"/>
      <c r="N111" s="197"/>
      <c r="O111" s="66"/>
      <c r="P111" s="66"/>
      <c r="Q111" s="66"/>
      <c r="R111" s="66"/>
      <c r="S111" s="66"/>
      <c r="T111" s="67"/>
      <c r="U111" s="36"/>
      <c r="V111" s="36"/>
      <c r="W111" s="36"/>
      <c r="X111" s="36"/>
      <c r="Y111" s="36"/>
      <c r="Z111" s="36"/>
      <c r="AA111" s="36"/>
      <c r="AB111" s="36"/>
      <c r="AC111" s="36"/>
      <c r="AD111" s="36"/>
      <c r="AE111" s="36"/>
      <c r="AT111" s="19" t="s">
        <v>182</v>
      </c>
      <c r="AU111" s="19" t="s">
        <v>82</v>
      </c>
    </row>
    <row r="112" spans="1:65" s="14" customFormat="1" ht="11.25">
      <c r="B112" s="210"/>
      <c r="C112" s="211"/>
      <c r="D112" s="193" t="s">
        <v>184</v>
      </c>
      <c r="E112" s="212" t="s">
        <v>19</v>
      </c>
      <c r="F112" s="213" t="s">
        <v>1339</v>
      </c>
      <c r="G112" s="211"/>
      <c r="H112" s="214">
        <v>24</v>
      </c>
      <c r="I112" s="215"/>
      <c r="J112" s="211"/>
      <c r="K112" s="211"/>
      <c r="L112" s="216"/>
      <c r="M112" s="217"/>
      <c r="N112" s="218"/>
      <c r="O112" s="218"/>
      <c r="P112" s="218"/>
      <c r="Q112" s="218"/>
      <c r="R112" s="218"/>
      <c r="S112" s="218"/>
      <c r="T112" s="219"/>
      <c r="AT112" s="220" t="s">
        <v>184</v>
      </c>
      <c r="AU112" s="220" t="s">
        <v>82</v>
      </c>
      <c r="AV112" s="14" t="s">
        <v>82</v>
      </c>
      <c r="AW112" s="14" t="s">
        <v>35</v>
      </c>
      <c r="AX112" s="14" t="s">
        <v>73</v>
      </c>
      <c r="AY112" s="220" t="s">
        <v>171</v>
      </c>
    </row>
    <row r="113" spans="1:65" s="15" customFormat="1" ht="11.25">
      <c r="B113" s="221"/>
      <c r="C113" s="222"/>
      <c r="D113" s="193" t="s">
        <v>184</v>
      </c>
      <c r="E113" s="223" t="s">
        <v>19</v>
      </c>
      <c r="F113" s="224" t="s">
        <v>189</v>
      </c>
      <c r="G113" s="222"/>
      <c r="H113" s="225">
        <v>24</v>
      </c>
      <c r="I113" s="226"/>
      <c r="J113" s="222"/>
      <c r="K113" s="222"/>
      <c r="L113" s="227"/>
      <c r="M113" s="228"/>
      <c r="N113" s="229"/>
      <c r="O113" s="229"/>
      <c r="P113" s="229"/>
      <c r="Q113" s="229"/>
      <c r="R113" s="229"/>
      <c r="S113" s="229"/>
      <c r="T113" s="230"/>
      <c r="AT113" s="231" t="s">
        <v>184</v>
      </c>
      <c r="AU113" s="231" t="s">
        <v>82</v>
      </c>
      <c r="AV113" s="15" t="s">
        <v>178</v>
      </c>
      <c r="AW113" s="15" t="s">
        <v>35</v>
      </c>
      <c r="AX113" s="15" t="s">
        <v>80</v>
      </c>
      <c r="AY113" s="231" t="s">
        <v>171</v>
      </c>
    </row>
    <row r="114" spans="1:65" s="2" customFormat="1" ht="24.2" customHeight="1">
      <c r="A114" s="36"/>
      <c r="B114" s="37"/>
      <c r="C114" s="180" t="s">
        <v>197</v>
      </c>
      <c r="D114" s="180" t="s">
        <v>173</v>
      </c>
      <c r="E114" s="181" t="s">
        <v>205</v>
      </c>
      <c r="F114" s="182" t="s">
        <v>206</v>
      </c>
      <c r="G114" s="183" t="s">
        <v>200</v>
      </c>
      <c r="H114" s="184">
        <v>12</v>
      </c>
      <c r="I114" s="185"/>
      <c r="J114" s="186">
        <f>ROUND(I114*H114,2)</f>
        <v>0</v>
      </c>
      <c r="K114" s="182" t="s">
        <v>177</v>
      </c>
      <c r="L114" s="41"/>
      <c r="M114" s="187" t="s">
        <v>19</v>
      </c>
      <c r="N114" s="188" t="s">
        <v>44</v>
      </c>
      <c r="O114" s="66"/>
      <c r="P114" s="189">
        <f>O114*H114</f>
        <v>0</v>
      </c>
      <c r="Q114" s="189">
        <v>8.0000000000000007E-5</v>
      </c>
      <c r="R114" s="189">
        <f>Q114*H114</f>
        <v>9.6000000000000013E-4</v>
      </c>
      <c r="S114" s="189">
        <v>0</v>
      </c>
      <c r="T114" s="190">
        <f>S114*H114</f>
        <v>0</v>
      </c>
      <c r="U114" s="36"/>
      <c r="V114" s="36"/>
      <c r="W114" s="36"/>
      <c r="X114" s="36"/>
      <c r="Y114" s="36"/>
      <c r="Z114" s="36"/>
      <c r="AA114" s="36"/>
      <c r="AB114" s="36"/>
      <c r="AC114" s="36"/>
      <c r="AD114" s="36"/>
      <c r="AE114" s="36"/>
      <c r="AR114" s="191" t="s">
        <v>178</v>
      </c>
      <c r="AT114" s="191" t="s">
        <v>173</v>
      </c>
      <c r="AU114" s="191" t="s">
        <v>82</v>
      </c>
      <c r="AY114" s="19" t="s">
        <v>171</v>
      </c>
      <c r="BE114" s="192">
        <f>IF(N114="základní",J114,0)</f>
        <v>0</v>
      </c>
      <c r="BF114" s="192">
        <f>IF(N114="snížená",J114,0)</f>
        <v>0</v>
      </c>
      <c r="BG114" s="192">
        <f>IF(N114="zákl. přenesená",J114,0)</f>
        <v>0</v>
      </c>
      <c r="BH114" s="192">
        <f>IF(N114="sníž. přenesená",J114,0)</f>
        <v>0</v>
      </c>
      <c r="BI114" s="192">
        <f>IF(N114="nulová",J114,0)</f>
        <v>0</v>
      </c>
      <c r="BJ114" s="19" t="s">
        <v>80</v>
      </c>
      <c r="BK114" s="192">
        <f>ROUND(I114*H114,2)</f>
        <v>0</v>
      </c>
      <c r="BL114" s="19" t="s">
        <v>178</v>
      </c>
      <c r="BM114" s="191" t="s">
        <v>1340</v>
      </c>
    </row>
    <row r="115" spans="1:65" s="2" customFormat="1" ht="19.5">
      <c r="A115" s="36"/>
      <c r="B115" s="37"/>
      <c r="C115" s="38"/>
      <c r="D115" s="193" t="s">
        <v>180</v>
      </c>
      <c r="E115" s="38"/>
      <c r="F115" s="194" t="s">
        <v>208</v>
      </c>
      <c r="G115" s="38"/>
      <c r="H115" s="38"/>
      <c r="I115" s="195"/>
      <c r="J115" s="38"/>
      <c r="K115" s="38"/>
      <c r="L115" s="41"/>
      <c r="M115" s="196"/>
      <c r="N115" s="197"/>
      <c r="O115" s="66"/>
      <c r="P115" s="66"/>
      <c r="Q115" s="66"/>
      <c r="R115" s="66"/>
      <c r="S115" s="66"/>
      <c r="T115" s="67"/>
      <c r="U115" s="36"/>
      <c r="V115" s="36"/>
      <c r="W115" s="36"/>
      <c r="X115" s="36"/>
      <c r="Y115" s="36"/>
      <c r="Z115" s="36"/>
      <c r="AA115" s="36"/>
      <c r="AB115" s="36"/>
      <c r="AC115" s="36"/>
      <c r="AD115" s="36"/>
      <c r="AE115" s="36"/>
      <c r="AT115" s="19" t="s">
        <v>180</v>
      </c>
      <c r="AU115" s="19" t="s">
        <v>82</v>
      </c>
    </row>
    <row r="116" spans="1:65" s="2" customFormat="1" ht="11.25">
      <c r="A116" s="36"/>
      <c r="B116" s="37"/>
      <c r="C116" s="38"/>
      <c r="D116" s="198" t="s">
        <v>182</v>
      </c>
      <c r="E116" s="38"/>
      <c r="F116" s="199" t="s">
        <v>209</v>
      </c>
      <c r="G116" s="38"/>
      <c r="H116" s="38"/>
      <c r="I116" s="195"/>
      <c r="J116" s="38"/>
      <c r="K116" s="38"/>
      <c r="L116" s="41"/>
      <c r="M116" s="196"/>
      <c r="N116" s="197"/>
      <c r="O116" s="66"/>
      <c r="P116" s="66"/>
      <c r="Q116" s="66"/>
      <c r="R116" s="66"/>
      <c r="S116" s="66"/>
      <c r="T116" s="67"/>
      <c r="U116" s="36"/>
      <c r="V116" s="36"/>
      <c r="W116" s="36"/>
      <c r="X116" s="36"/>
      <c r="Y116" s="36"/>
      <c r="Z116" s="36"/>
      <c r="AA116" s="36"/>
      <c r="AB116" s="36"/>
      <c r="AC116" s="36"/>
      <c r="AD116" s="36"/>
      <c r="AE116" s="36"/>
      <c r="AT116" s="19" t="s">
        <v>182</v>
      </c>
      <c r="AU116" s="19" t="s">
        <v>82</v>
      </c>
    </row>
    <row r="117" spans="1:65" s="2" customFormat="1" ht="24.2" customHeight="1">
      <c r="A117" s="36"/>
      <c r="B117" s="37"/>
      <c r="C117" s="180" t="s">
        <v>178</v>
      </c>
      <c r="D117" s="180" t="s">
        <v>173</v>
      </c>
      <c r="E117" s="181" t="s">
        <v>211</v>
      </c>
      <c r="F117" s="182" t="s">
        <v>212</v>
      </c>
      <c r="G117" s="183" t="s">
        <v>213</v>
      </c>
      <c r="H117" s="184">
        <v>3</v>
      </c>
      <c r="I117" s="185"/>
      <c r="J117" s="186">
        <f>ROUND(I117*H117,2)</f>
        <v>0</v>
      </c>
      <c r="K117" s="182" t="s">
        <v>177</v>
      </c>
      <c r="L117" s="41"/>
      <c r="M117" s="187" t="s">
        <v>19</v>
      </c>
      <c r="N117" s="188" t="s">
        <v>44</v>
      </c>
      <c r="O117" s="66"/>
      <c r="P117" s="189">
        <f>O117*H117</f>
        <v>0</v>
      </c>
      <c r="Q117" s="189">
        <v>0</v>
      </c>
      <c r="R117" s="189">
        <f>Q117*H117</f>
        <v>0</v>
      </c>
      <c r="S117" s="189">
        <v>0</v>
      </c>
      <c r="T117" s="190">
        <f>S117*H117</f>
        <v>0</v>
      </c>
      <c r="U117" s="36"/>
      <c r="V117" s="36"/>
      <c r="W117" s="36"/>
      <c r="X117" s="36"/>
      <c r="Y117" s="36"/>
      <c r="Z117" s="36"/>
      <c r="AA117" s="36"/>
      <c r="AB117" s="36"/>
      <c r="AC117" s="36"/>
      <c r="AD117" s="36"/>
      <c r="AE117" s="36"/>
      <c r="AR117" s="191" t="s">
        <v>178</v>
      </c>
      <c r="AT117" s="191" t="s">
        <v>173</v>
      </c>
      <c r="AU117" s="191" t="s">
        <v>82</v>
      </c>
      <c r="AY117" s="19" t="s">
        <v>171</v>
      </c>
      <c r="BE117" s="192">
        <f>IF(N117="základní",J117,0)</f>
        <v>0</v>
      </c>
      <c r="BF117" s="192">
        <f>IF(N117="snížená",J117,0)</f>
        <v>0</v>
      </c>
      <c r="BG117" s="192">
        <f>IF(N117="zákl. přenesená",J117,0)</f>
        <v>0</v>
      </c>
      <c r="BH117" s="192">
        <f>IF(N117="sníž. přenesená",J117,0)</f>
        <v>0</v>
      </c>
      <c r="BI117" s="192">
        <f>IF(N117="nulová",J117,0)</f>
        <v>0</v>
      </c>
      <c r="BJ117" s="19" t="s">
        <v>80</v>
      </c>
      <c r="BK117" s="192">
        <f>ROUND(I117*H117,2)</f>
        <v>0</v>
      </c>
      <c r="BL117" s="19" t="s">
        <v>178</v>
      </c>
      <c r="BM117" s="191" t="s">
        <v>1341</v>
      </c>
    </row>
    <row r="118" spans="1:65" s="2" customFormat="1" ht="19.5">
      <c r="A118" s="36"/>
      <c r="B118" s="37"/>
      <c r="C118" s="38"/>
      <c r="D118" s="193" t="s">
        <v>180</v>
      </c>
      <c r="E118" s="38"/>
      <c r="F118" s="194" t="s">
        <v>215</v>
      </c>
      <c r="G118" s="38"/>
      <c r="H118" s="38"/>
      <c r="I118" s="195"/>
      <c r="J118" s="38"/>
      <c r="K118" s="38"/>
      <c r="L118" s="41"/>
      <c r="M118" s="196"/>
      <c r="N118" s="197"/>
      <c r="O118" s="66"/>
      <c r="P118" s="66"/>
      <c r="Q118" s="66"/>
      <c r="R118" s="66"/>
      <c r="S118" s="66"/>
      <c r="T118" s="67"/>
      <c r="U118" s="36"/>
      <c r="V118" s="36"/>
      <c r="W118" s="36"/>
      <c r="X118" s="36"/>
      <c r="Y118" s="36"/>
      <c r="Z118" s="36"/>
      <c r="AA118" s="36"/>
      <c r="AB118" s="36"/>
      <c r="AC118" s="36"/>
      <c r="AD118" s="36"/>
      <c r="AE118" s="36"/>
      <c r="AT118" s="19" t="s">
        <v>180</v>
      </c>
      <c r="AU118" s="19" t="s">
        <v>82</v>
      </c>
    </row>
    <row r="119" spans="1:65" s="2" customFormat="1" ht="11.25">
      <c r="A119" s="36"/>
      <c r="B119" s="37"/>
      <c r="C119" s="38"/>
      <c r="D119" s="198" t="s">
        <v>182</v>
      </c>
      <c r="E119" s="38"/>
      <c r="F119" s="199" t="s">
        <v>216</v>
      </c>
      <c r="G119" s="38"/>
      <c r="H119" s="38"/>
      <c r="I119" s="195"/>
      <c r="J119" s="38"/>
      <c r="K119" s="38"/>
      <c r="L119" s="41"/>
      <c r="M119" s="196"/>
      <c r="N119" s="197"/>
      <c r="O119" s="66"/>
      <c r="P119" s="66"/>
      <c r="Q119" s="66"/>
      <c r="R119" s="66"/>
      <c r="S119" s="66"/>
      <c r="T119" s="67"/>
      <c r="U119" s="36"/>
      <c r="V119" s="36"/>
      <c r="W119" s="36"/>
      <c r="X119" s="36"/>
      <c r="Y119" s="36"/>
      <c r="Z119" s="36"/>
      <c r="AA119" s="36"/>
      <c r="AB119" s="36"/>
      <c r="AC119" s="36"/>
      <c r="AD119" s="36"/>
      <c r="AE119" s="36"/>
      <c r="AT119" s="19" t="s">
        <v>182</v>
      </c>
      <c r="AU119" s="19" t="s">
        <v>82</v>
      </c>
    </row>
    <row r="120" spans="1:65" s="2" customFormat="1" ht="24.2" customHeight="1">
      <c r="A120" s="36"/>
      <c r="B120" s="37"/>
      <c r="C120" s="180" t="s">
        <v>210</v>
      </c>
      <c r="D120" s="180" t="s">
        <v>173</v>
      </c>
      <c r="E120" s="181" t="s">
        <v>218</v>
      </c>
      <c r="F120" s="182" t="s">
        <v>219</v>
      </c>
      <c r="G120" s="183" t="s">
        <v>220</v>
      </c>
      <c r="H120" s="184">
        <v>5.8129999999999997</v>
      </c>
      <c r="I120" s="185"/>
      <c r="J120" s="186">
        <f>ROUND(I120*H120,2)</f>
        <v>0</v>
      </c>
      <c r="K120" s="182" t="s">
        <v>177</v>
      </c>
      <c r="L120" s="41"/>
      <c r="M120" s="187" t="s">
        <v>19</v>
      </c>
      <c r="N120" s="188" t="s">
        <v>44</v>
      </c>
      <c r="O120" s="66"/>
      <c r="P120" s="189">
        <f>O120*H120</f>
        <v>0</v>
      </c>
      <c r="Q120" s="189">
        <v>0</v>
      </c>
      <c r="R120" s="189">
        <f>Q120*H120</f>
        <v>0</v>
      </c>
      <c r="S120" s="189">
        <v>0</v>
      </c>
      <c r="T120" s="190">
        <f>S120*H120</f>
        <v>0</v>
      </c>
      <c r="U120" s="36"/>
      <c r="V120" s="36"/>
      <c r="W120" s="36"/>
      <c r="X120" s="36"/>
      <c r="Y120" s="36"/>
      <c r="Z120" s="36"/>
      <c r="AA120" s="36"/>
      <c r="AB120" s="36"/>
      <c r="AC120" s="36"/>
      <c r="AD120" s="36"/>
      <c r="AE120" s="36"/>
      <c r="AR120" s="191" t="s">
        <v>178</v>
      </c>
      <c r="AT120" s="191" t="s">
        <v>173</v>
      </c>
      <c r="AU120" s="191" t="s">
        <v>82</v>
      </c>
      <c r="AY120" s="19" t="s">
        <v>171</v>
      </c>
      <c r="BE120" s="192">
        <f>IF(N120="základní",J120,0)</f>
        <v>0</v>
      </c>
      <c r="BF120" s="192">
        <f>IF(N120="snížená",J120,0)</f>
        <v>0</v>
      </c>
      <c r="BG120" s="192">
        <f>IF(N120="zákl. přenesená",J120,0)</f>
        <v>0</v>
      </c>
      <c r="BH120" s="192">
        <f>IF(N120="sníž. přenesená",J120,0)</f>
        <v>0</v>
      </c>
      <c r="BI120" s="192">
        <f>IF(N120="nulová",J120,0)</f>
        <v>0</v>
      </c>
      <c r="BJ120" s="19" t="s">
        <v>80</v>
      </c>
      <c r="BK120" s="192">
        <f>ROUND(I120*H120,2)</f>
        <v>0</v>
      </c>
      <c r="BL120" s="19" t="s">
        <v>178</v>
      </c>
      <c r="BM120" s="191" t="s">
        <v>1342</v>
      </c>
    </row>
    <row r="121" spans="1:65" s="2" customFormat="1" ht="11.25">
      <c r="A121" s="36"/>
      <c r="B121" s="37"/>
      <c r="C121" s="38"/>
      <c r="D121" s="193" t="s">
        <v>180</v>
      </c>
      <c r="E121" s="38"/>
      <c r="F121" s="194" t="s">
        <v>222</v>
      </c>
      <c r="G121" s="38"/>
      <c r="H121" s="38"/>
      <c r="I121" s="195"/>
      <c r="J121" s="38"/>
      <c r="K121" s="38"/>
      <c r="L121" s="41"/>
      <c r="M121" s="196"/>
      <c r="N121" s="197"/>
      <c r="O121" s="66"/>
      <c r="P121" s="66"/>
      <c r="Q121" s="66"/>
      <c r="R121" s="66"/>
      <c r="S121" s="66"/>
      <c r="T121" s="67"/>
      <c r="U121" s="36"/>
      <c r="V121" s="36"/>
      <c r="W121" s="36"/>
      <c r="X121" s="36"/>
      <c r="Y121" s="36"/>
      <c r="Z121" s="36"/>
      <c r="AA121" s="36"/>
      <c r="AB121" s="36"/>
      <c r="AC121" s="36"/>
      <c r="AD121" s="36"/>
      <c r="AE121" s="36"/>
      <c r="AT121" s="19" t="s">
        <v>180</v>
      </c>
      <c r="AU121" s="19" t="s">
        <v>82</v>
      </c>
    </row>
    <row r="122" spans="1:65" s="2" customFormat="1" ht="11.25">
      <c r="A122" s="36"/>
      <c r="B122" s="37"/>
      <c r="C122" s="38"/>
      <c r="D122" s="198" t="s">
        <v>182</v>
      </c>
      <c r="E122" s="38"/>
      <c r="F122" s="199" t="s">
        <v>223</v>
      </c>
      <c r="G122" s="38"/>
      <c r="H122" s="38"/>
      <c r="I122" s="195"/>
      <c r="J122" s="38"/>
      <c r="K122" s="38"/>
      <c r="L122" s="41"/>
      <c r="M122" s="196"/>
      <c r="N122" s="197"/>
      <c r="O122" s="66"/>
      <c r="P122" s="66"/>
      <c r="Q122" s="66"/>
      <c r="R122" s="66"/>
      <c r="S122" s="66"/>
      <c r="T122" s="67"/>
      <c r="U122" s="36"/>
      <c r="V122" s="36"/>
      <c r="W122" s="36"/>
      <c r="X122" s="36"/>
      <c r="Y122" s="36"/>
      <c r="Z122" s="36"/>
      <c r="AA122" s="36"/>
      <c r="AB122" s="36"/>
      <c r="AC122" s="36"/>
      <c r="AD122" s="36"/>
      <c r="AE122" s="36"/>
      <c r="AT122" s="19" t="s">
        <v>182</v>
      </c>
      <c r="AU122" s="19" t="s">
        <v>82</v>
      </c>
    </row>
    <row r="123" spans="1:65" s="13" customFormat="1" ht="11.25">
      <c r="B123" s="200"/>
      <c r="C123" s="201"/>
      <c r="D123" s="193" t="s">
        <v>184</v>
      </c>
      <c r="E123" s="202" t="s">
        <v>19</v>
      </c>
      <c r="F123" s="203" t="s">
        <v>1343</v>
      </c>
      <c r="G123" s="201"/>
      <c r="H123" s="202" t="s">
        <v>19</v>
      </c>
      <c r="I123" s="204"/>
      <c r="J123" s="201"/>
      <c r="K123" s="201"/>
      <c r="L123" s="205"/>
      <c r="M123" s="206"/>
      <c r="N123" s="207"/>
      <c r="O123" s="207"/>
      <c r="P123" s="207"/>
      <c r="Q123" s="207"/>
      <c r="R123" s="207"/>
      <c r="S123" s="207"/>
      <c r="T123" s="208"/>
      <c r="AT123" s="209" t="s">
        <v>184</v>
      </c>
      <c r="AU123" s="209" t="s">
        <v>82</v>
      </c>
      <c r="AV123" s="13" t="s">
        <v>80</v>
      </c>
      <c r="AW123" s="13" t="s">
        <v>35</v>
      </c>
      <c r="AX123" s="13" t="s">
        <v>73</v>
      </c>
      <c r="AY123" s="209" t="s">
        <v>171</v>
      </c>
    </row>
    <row r="124" spans="1:65" s="14" customFormat="1" ht="11.25">
      <c r="B124" s="210"/>
      <c r="C124" s="211"/>
      <c r="D124" s="193" t="s">
        <v>184</v>
      </c>
      <c r="E124" s="212" t="s">
        <v>19</v>
      </c>
      <c r="F124" s="213" t="s">
        <v>1344</v>
      </c>
      <c r="G124" s="211"/>
      <c r="H124" s="214">
        <v>5.8129999999999997</v>
      </c>
      <c r="I124" s="215"/>
      <c r="J124" s="211"/>
      <c r="K124" s="211"/>
      <c r="L124" s="216"/>
      <c r="M124" s="217"/>
      <c r="N124" s="218"/>
      <c r="O124" s="218"/>
      <c r="P124" s="218"/>
      <c r="Q124" s="218"/>
      <c r="R124" s="218"/>
      <c r="S124" s="218"/>
      <c r="T124" s="219"/>
      <c r="AT124" s="220" t="s">
        <v>184</v>
      </c>
      <c r="AU124" s="220" t="s">
        <v>82</v>
      </c>
      <c r="AV124" s="14" t="s">
        <v>82</v>
      </c>
      <c r="AW124" s="14" t="s">
        <v>35</v>
      </c>
      <c r="AX124" s="14" t="s">
        <v>73</v>
      </c>
      <c r="AY124" s="220" t="s">
        <v>171</v>
      </c>
    </row>
    <row r="125" spans="1:65" s="15" customFormat="1" ht="11.25">
      <c r="B125" s="221"/>
      <c r="C125" s="222"/>
      <c r="D125" s="193" t="s">
        <v>184</v>
      </c>
      <c r="E125" s="223" t="s">
        <v>19</v>
      </c>
      <c r="F125" s="224" t="s">
        <v>189</v>
      </c>
      <c r="G125" s="222"/>
      <c r="H125" s="225">
        <v>5.8129999999999997</v>
      </c>
      <c r="I125" s="226"/>
      <c r="J125" s="222"/>
      <c r="K125" s="222"/>
      <c r="L125" s="227"/>
      <c r="M125" s="228"/>
      <c r="N125" s="229"/>
      <c r="O125" s="229"/>
      <c r="P125" s="229"/>
      <c r="Q125" s="229"/>
      <c r="R125" s="229"/>
      <c r="S125" s="229"/>
      <c r="T125" s="230"/>
      <c r="AT125" s="231" t="s">
        <v>184</v>
      </c>
      <c r="AU125" s="231" t="s">
        <v>82</v>
      </c>
      <c r="AV125" s="15" t="s">
        <v>178</v>
      </c>
      <c r="AW125" s="15" t="s">
        <v>35</v>
      </c>
      <c r="AX125" s="15" t="s">
        <v>80</v>
      </c>
      <c r="AY125" s="231" t="s">
        <v>171</v>
      </c>
    </row>
    <row r="126" spans="1:65" s="2" customFormat="1" ht="37.9" customHeight="1">
      <c r="A126" s="36"/>
      <c r="B126" s="37"/>
      <c r="C126" s="180" t="s">
        <v>217</v>
      </c>
      <c r="D126" s="180" t="s">
        <v>173</v>
      </c>
      <c r="E126" s="181" t="s">
        <v>227</v>
      </c>
      <c r="F126" s="182" t="s">
        <v>228</v>
      </c>
      <c r="G126" s="183" t="s">
        <v>220</v>
      </c>
      <c r="H126" s="184">
        <v>76.789000000000001</v>
      </c>
      <c r="I126" s="185"/>
      <c r="J126" s="186">
        <f>ROUND(I126*H126,2)</f>
        <v>0</v>
      </c>
      <c r="K126" s="182" t="s">
        <v>177</v>
      </c>
      <c r="L126" s="41"/>
      <c r="M126" s="187" t="s">
        <v>19</v>
      </c>
      <c r="N126" s="188" t="s">
        <v>44</v>
      </c>
      <c r="O126" s="66"/>
      <c r="P126" s="189">
        <f>O126*H126</f>
        <v>0</v>
      </c>
      <c r="Q126" s="189">
        <v>0</v>
      </c>
      <c r="R126" s="189">
        <f>Q126*H126</f>
        <v>0</v>
      </c>
      <c r="S126" s="189">
        <v>0</v>
      </c>
      <c r="T126" s="190">
        <f>S126*H126</f>
        <v>0</v>
      </c>
      <c r="U126" s="36"/>
      <c r="V126" s="36"/>
      <c r="W126" s="36"/>
      <c r="X126" s="36"/>
      <c r="Y126" s="36"/>
      <c r="Z126" s="36"/>
      <c r="AA126" s="36"/>
      <c r="AB126" s="36"/>
      <c r="AC126" s="36"/>
      <c r="AD126" s="36"/>
      <c r="AE126" s="36"/>
      <c r="AR126" s="191" t="s">
        <v>178</v>
      </c>
      <c r="AT126" s="191" t="s">
        <v>173</v>
      </c>
      <c r="AU126" s="191" t="s">
        <v>82</v>
      </c>
      <c r="AY126" s="19" t="s">
        <v>171</v>
      </c>
      <c r="BE126" s="192">
        <f>IF(N126="základní",J126,0)</f>
        <v>0</v>
      </c>
      <c r="BF126" s="192">
        <f>IF(N126="snížená",J126,0)</f>
        <v>0</v>
      </c>
      <c r="BG126" s="192">
        <f>IF(N126="zákl. přenesená",J126,0)</f>
        <v>0</v>
      </c>
      <c r="BH126" s="192">
        <f>IF(N126="sníž. přenesená",J126,0)</f>
        <v>0</v>
      </c>
      <c r="BI126" s="192">
        <f>IF(N126="nulová",J126,0)</f>
        <v>0</v>
      </c>
      <c r="BJ126" s="19" t="s">
        <v>80</v>
      </c>
      <c r="BK126" s="192">
        <f>ROUND(I126*H126,2)</f>
        <v>0</v>
      </c>
      <c r="BL126" s="19" t="s">
        <v>178</v>
      </c>
      <c r="BM126" s="191" t="s">
        <v>1345</v>
      </c>
    </row>
    <row r="127" spans="1:65" s="2" customFormat="1" ht="19.5">
      <c r="A127" s="36"/>
      <c r="B127" s="37"/>
      <c r="C127" s="38"/>
      <c r="D127" s="193" t="s">
        <v>180</v>
      </c>
      <c r="E127" s="38"/>
      <c r="F127" s="194" t="s">
        <v>230</v>
      </c>
      <c r="G127" s="38"/>
      <c r="H127" s="38"/>
      <c r="I127" s="195"/>
      <c r="J127" s="38"/>
      <c r="K127" s="38"/>
      <c r="L127" s="41"/>
      <c r="M127" s="196"/>
      <c r="N127" s="197"/>
      <c r="O127" s="66"/>
      <c r="P127" s="66"/>
      <c r="Q127" s="66"/>
      <c r="R127" s="66"/>
      <c r="S127" s="66"/>
      <c r="T127" s="67"/>
      <c r="U127" s="36"/>
      <c r="V127" s="36"/>
      <c r="W127" s="36"/>
      <c r="X127" s="36"/>
      <c r="Y127" s="36"/>
      <c r="Z127" s="36"/>
      <c r="AA127" s="36"/>
      <c r="AB127" s="36"/>
      <c r="AC127" s="36"/>
      <c r="AD127" s="36"/>
      <c r="AE127" s="36"/>
      <c r="AT127" s="19" t="s">
        <v>180</v>
      </c>
      <c r="AU127" s="19" t="s">
        <v>82</v>
      </c>
    </row>
    <row r="128" spans="1:65" s="2" customFormat="1" ht="11.25">
      <c r="A128" s="36"/>
      <c r="B128" s="37"/>
      <c r="C128" s="38"/>
      <c r="D128" s="198" t="s">
        <v>182</v>
      </c>
      <c r="E128" s="38"/>
      <c r="F128" s="199" t="s">
        <v>231</v>
      </c>
      <c r="G128" s="38"/>
      <c r="H128" s="38"/>
      <c r="I128" s="195"/>
      <c r="J128" s="38"/>
      <c r="K128" s="38"/>
      <c r="L128" s="41"/>
      <c r="M128" s="196"/>
      <c r="N128" s="197"/>
      <c r="O128" s="66"/>
      <c r="P128" s="66"/>
      <c r="Q128" s="66"/>
      <c r="R128" s="66"/>
      <c r="S128" s="66"/>
      <c r="T128" s="67"/>
      <c r="U128" s="36"/>
      <c r="V128" s="36"/>
      <c r="W128" s="36"/>
      <c r="X128" s="36"/>
      <c r="Y128" s="36"/>
      <c r="Z128" s="36"/>
      <c r="AA128" s="36"/>
      <c r="AB128" s="36"/>
      <c r="AC128" s="36"/>
      <c r="AD128" s="36"/>
      <c r="AE128" s="36"/>
      <c r="AT128" s="19" t="s">
        <v>182</v>
      </c>
      <c r="AU128" s="19" t="s">
        <v>82</v>
      </c>
    </row>
    <row r="129" spans="1:65" s="13" customFormat="1" ht="11.25">
      <c r="B129" s="200"/>
      <c r="C129" s="201"/>
      <c r="D129" s="193" t="s">
        <v>184</v>
      </c>
      <c r="E129" s="202" t="s">
        <v>19</v>
      </c>
      <c r="F129" s="203" t="s">
        <v>232</v>
      </c>
      <c r="G129" s="201"/>
      <c r="H129" s="202" t="s">
        <v>19</v>
      </c>
      <c r="I129" s="204"/>
      <c r="J129" s="201"/>
      <c r="K129" s="201"/>
      <c r="L129" s="205"/>
      <c r="M129" s="206"/>
      <c r="N129" s="207"/>
      <c r="O129" s="207"/>
      <c r="P129" s="207"/>
      <c r="Q129" s="207"/>
      <c r="R129" s="207"/>
      <c r="S129" s="207"/>
      <c r="T129" s="208"/>
      <c r="AT129" s="209" t="s">
        <v>184</v>
      </c>
      <c r="AU129" s="209" t="s">
        <v>82</v>
      </c>
      <c r="AV129" s="13" t="s">
        <v>80</v>
      </c>
      <c r="AW129" s="13" t="s">
        <v>35</v>
      </c>
      <c r="AX129" s="13" t="s">
        <v>73</v>
      </c>
      <c r="AY129" s="209" t="s">
        <v>171</v>
      </c>
    </row>
    <row r="130" spans="1:65" s="14" customFormat="1" ht="11.25">
      <c r="B130" s="210"/>
      <c r="C130" s="211"/>
      <c r="D130" s="193" t="s">
        <v>184</v>
      </c>
      <c r="E130" s="212" t="s">
        <v>19</v>
      </c>
      <c r="F130" s="213" t="s">
        <v>1346</v>
      </c>
      <c r="G130" s="211"/>
      <c r="H130" s="214">
        <v>67.287000000000006</v>
      </c>
      <c r="I130" s="215"/>
      <c r="J130" s="211"/>
      <c r="K130" s="211"/>
      <c r="L130" s="216"/>
      <c r="M130" s="217"/>
      <c r="N130" s="218"/>
      <c r="O130" s="218"/>
      <c r="P130" s="218"/>
      <c r="Q130" s="218"/>
      <c r="R130" s="218"/>
      <c r="S130" s="218"/>
      <c r="T130" s="219"/>
      <c r="AT130" s="220" t="s">
        <v>184</v>
      </c>
      <c r="AU130" s="220" t="s">
        <v>82</v>
      </c>
      <c r="AV130" s="14" t="s">
        <v>82</v>
      </c>
      <c r="AW130" s="14" t="s">
        <v>35</v>
      </c>
      <c r="AX130" s="14" t="s">
        <v>73</v>
      </c>
      <c r="AY130" s="220" t="s">
        <v>171</v>
      </c>
    </row>
    <row r="131" spans="1:65" s="13" customFormat="1" ht="11.25">
      <c r="B131" s="200"/>
      <c r="C131" s="201"/>
      <c r="D131" s="193" t="s">
        <v>184</v>
      </c>
      <c r="E131" s="202" t="s">
        <v>19</v>
      </c>
      <c r="F131" s="203" t="s">
        <v>236</v>
      </c>
      <c r="G131" s="201"/>
      <c r="H131" s="202" t="s">
        <v>19</v>
      </c>
      <c r="I131" s="204"/>
      <c r="J131" s="201"/>
      <c r="K131" s="201"/>
      <c r="L131" s="205"/>
      <c r="M131" s="206"/>
      <c r="N131" s="207"/>
      <c r="O131" s="207"/>
      <c r="P131" s="207"/>
      <c r="Q131" s="207"/>
      <c r="R131" s="207"/>
      <c r="S131" s="207"/>
      <c r="T131" s="208"/>
      <c r="AT131" s="209" t="s">
        <v>184</v>
      </c>
      <c r="AU131" s="209" t="s">
        <v>82</v>
      </c>
      <c r="AV131" s="13" t="s">
        <v>80</v>
      </c>
      <c r="AW131" s="13" t="s">
        <v>35</v>
      </c>
      <c r="AX131" s="13" t="s">
        <v>73</v>
      </c>
      <c r="AY131" s="209" t="s">
        <v>171</v>
      </c>
    </row>
    <row r="132" spans="1:65" s="13" customFormat="1" ht="11.25">
      <c r="B132" s="200"/>
      <c r="C132" s="201"/>
      <c r="D132" s="193" t="s">
        <v>184</v>
      </c>
      <c r="E132" s="202" t="s">
        <v>19</v>
      </c>
      <c r="F132" s="203" t="s">
        <v>185</v>
      </c>
      <c r="G132" s="201"/>
      <c r="H132" s="202" t="s">
        <v>19</v>
      </c>
      <c r="I132" s="204"/>
      <c r="J132" s="201"/>
      <c r="K132" s="201"/>
      <c r="L132" s="205"/>
      <c r="M132" s="206"/>
      <c r="N132" s="207"/>
      <c r="O132" s="207"/>
      <c r="P132" s="207"/>
      <c r="Q132" s="207"/>
      <c r="R132" s="207"/>
      <c r="S132" s="207"/>
      <c r="T132" s="208"/>
      <c r="AT132" s="209" t="s">
        <v>184</v>
      </c>
      <c r="AU132" s="209" t="s">
        <v>82</v>
      </c>
      <c r="AV132" s="13" t="s">
        <v>80</v>
      </c>
      <c r="AW132" s="13" t="s">
        <v>35</v>
      </c>
      <c r="AX132" s="13" t="s">
        <v>73</v>
      </c>
      <c r="AY132" s="209" t="s">
        <v>171</v>
      </c>
    </row>
    <row r="133" spans="1:65" s="14" customFormat="1" ht="11.25">
      <c r="B133" s="210"/>
      <c r="C133" s="211"/>
      <c r="D133" s="193" t="s">
        <v>184</v>
      </c>
      <c r="E133" s="212" t="s">
        <v>19</v>
      </c>
      <c r="F133" s="213" t="s">
        <v>1347</v>
      </c>
      <c r="G133" s="211"/>
      <c r="H133" s="214">
        <v>3.5030000000000001</v>
      </c>
      <c r="I133" s="215"/>
      <c r="J133" s="211"/>
      <c r="K133" s="211"/>
      <c r="L133" s="216"/>
      <c r="M133" s="217"/>
      <c r="N133" s="218"/>
      <c r="O133" s="218"/>
      <c r="P133" s="218"/>
      <c r="Q133" s="218"/>
      <c r="R133" s="218"/>
      <c r="S133" s="218"/>
      <c r="T133" s="219"/>
      <c r="AT133" s="220" t="s">
        <v>184</v>
      </c>
      <c r="AU133" s="220" t="s">
        <v>82</v>
      </c>
      <c r="AV133" s="14" t="s">
        <v>82</v>
      </c>
      <c r="AW133" s="14" t="s">
        <v>35</v>
      </c>
      <c r="AX133" s="14" t="s">
        <v>73</v>
      </c>
      <c r="AY133" s="220" t="s">
        <v>171</v>
      </c>
    </row>
    <row r="134" spans="1:65" s="13" customFormat="1" ht="11.25">
      <c r="B134" s="200"/>
      <c r="C134" s="201"/>
      <c r="D134" s="193" t="s">
        <v>184</v>
      </c>
      <c r="E134" s="202" t="s">
        <v>19</v>
      </c>
      <c r="F134" s="203" t="s">
        <v>187</v>
      </c>
      <c r="G134" s="201"/>
      <c r="H134" s="202" t="s">
        <v>19</v>
      </c>
      <c r="I134" s="204"/>
      <c r="J134" s="201"/>
      <c r="K134" s="201"/>
      <c r="L134" s="205"/>
      <c r="M134" s="206"/>
      <c r="N134" s="207"/>
      <c r="O134" s="207"/>
      <c r="P134" s="207"/>
      <c r="Q134" s="207"/>
      <c r="R134" s="207"/>
      <c r="S134" s="207"/>
      <c r="T134" s="208"/>
      <c r="AT134" s="209" t="s">
        <v>184</v>
      </c>
      <c r="AU134" s="209" t="s">
        <v>82</v>
      </c>
      <c r="AV134" s="13" t="s">
        <v>80</v>
      </c>
      <c r="AW134" s="13" t="s">
        <v>35</v>
      </c>
      <c r="AX134" s="13" t="s">
        <v>73</v>
      </c>
      <c r="AY134" s="209" t="s">
        <v>171</v>
      </c>
    </row>
    <row r="135" spans="1:65" s="14" customFormat="1" ht="11.25">
      <c r="B135" s="210"/>
      <c r="C135" s="211"/>
      <c r="D135" s="193" t="s">
        <v>184</v>
      </c>
      <c r="E135" s="212" t="s">
        <v>19</v>
      </c>
      <c r="F135" s="213" t="s">
        <v>1348</v>
      </c>
      <c r="G135" s="211"/>
      <c r="H135" s="214">
        <v>5.9989999999999997</v>
      </c>
      <c r="I135" s="215"/>
      <c r="J135" s="211"/>
      <c r="K135" s="211"/>
      <c r="L135" s="216"/>
      <c r="M135" s="217"/>
      <c r="N135" s="218"/>
      <c r="O135" s="218"/>
      <c r="P135" s="218"/>
      <c r="Q135" s="218"/>
      <c r="R135" s="218"/>
      <c r="S135" s="218"/>
      <c r="T135" s="219"/>
      <c r="AT135" s="220" t="s">
        <v>184</v>
      </c>
      <c r="AU135" s="220" t="s">
        <v>82</v>
      </c>
      <c r="AV135" s="14" t="s">
        <v>82</v>
      </c>
      <c r="AW135" s="14" t="s">
        <v>35</v>
      </c>
      <c r="AX135" s="14" t="s">
        <v>73</v>
      </c>
      <c r="AY135" s="220" t="s">
        <v>171</v>
      </c>
    </row>
    <row r="136" spans="1:65" s="15" customFormat="1" ht="11.25">
      <c r="B136" s="221"/>
      <c r="C136" s="222"/>
      <c r="D136" s="193" t="s">
        <v>184</v>
      </c>
      <c r="E136" s="223" t="s">
        <v>19</v>
      </c>
      <c r="F136" s="224" t="s">
        <v>189</v>
      </c>
      <c r="G136" s="222"/>
      <c r="H136" s="225">
        <v>76.789000000000001</v>
      </c>
      <c r="I136" s="226"/>
      <c r="J136" s="222"/>
      <c r="K136" s="222"/>
      <c r="L136" s="227"/>
      <c r="M136" s="228"/>
      <c r="N136" s="229"/>
      <c r="O136" s="229"/>
      <c r="P136" s="229"/>
      <c r="Q136" s="229"/>
      <c r="R136" s="229"/>
      <c r="S136" s="229"/>
      <c r="T136" s="230"/>
      <c r="AT136" s="231" t="s">
        <v>184</v>
      </c>
      <c r="AU136" s="231" t="s">
        <v>82</v>
      </c>
      <c r="AV136" s="15" t="s">
        <v>178</v>
      </c>
      <c r="AW136" s="15" t="s">
        <v>35</v>
      </c>
      <c r="AX136" s="15" t="s">
        <v>80</v>
      </c>
      <c r="AY136" s="231" t="s">
        <v>171</v>
      </c>
    </row>
    <row r="137" spans="1:65" s="2" customFormat="1" ht="37.9" customHeight="1">
      <c r="A137" s="36"/>
      <c r="B137" s="37"/>
      <c r="C137" s="180" t="s">
        <v>226</v>
      </c>
      <c r="D137" s="180" t="s">
        <v>173</v>
      </c>
      <c r="E137" s="181" t="s">
        <v>243</v>
      </c>
      <c r="F137" s="182" t="s">
        <v>244</v>
      </c>
      <c r="G137" s="183" t="s">
        <v>220</v>
      </c>
      <c r="H137" s="184">
        <v>76.789000000000001</v>
      </c>
      <c r="I137" s="185"/>
      <c r="J137" s="186">
        <f>ROUND(I137*H137,2)</f>
        <v>0</v>
      </c>
      <c r="K137" s="182" t="s">
        <v>177</v>
      </c>
      <c r="L137" s="41"/>
      <c r="M137" s="187" t="s">
        <v>19</v>
      </c>
      <c r="N137" s="188" t="s">
        <v>44</v>
      </c>
      <c r="O137" s="66"/>
      <c r="P137" s="189">
        <f>O137*H137</f>
        <v>0</v>
      </c>
      <c r="Q137" s="189">
        <v>0</v>
      </c>
      <c r="R137" s="189">
        <f>Q137*H137</f>
        <v>0</v>
      </c>
      <c r="S137" s="189">
        <v>0</v>
      </c>
      <c r="T137" s="190">
        <f>S137*H137</f>
        <v>0</v>
      </c>
      <c r="U137" s="36"/>
      <c r="V137" s="36"/>
      <c r="W137" s="36"/>
      <c r="X137" s="36"/>
      <c r="Y137" s="36"/>
      <c r="Z137" s="36"/>
      <c r="AA137" s="36"/>
      <c r="AB137" s="36"/>
      <c r="AC137" s="36"/>
      <c r="AD137" s="36"/>
      <c r="AE137" s="36"/>
      <c r="AR137" s="191" t="s">
        <v>178</v>
      </c>
      <c r="AT137" s="191" t="s">
        <v>173</v>
      </c>
      <c r="AU137" s="191" t="s">
        <v>82</v>
      </c>
      <c r="AY137" s="19" t="s">
        <v>171</v>
      </c>
      <c r="BE137" s="192">
        <f>IF(N137="základní",J137,0)</f>
        <v>0</v>
      </c>
      <c r="BF137" s="192">
        <f>IF(N137="snížená",J137,0)</f>
        <v>0</v>
      </c>
      <c r="BG137" s="192">
        <f>IF(N137="zákl. přenesená",J137,0)</f>
        <v>0</v>
      </c>
      <c r="BH137" s="192">
        <f>IF(N137="sníž. přenesená",J137,0)</f>
        <v>0</v>
      </c>
      <c r="BI137" s="192">
        <f>IF(N137="nulová",J137,0)</f>
        <v>0</v>
      </c>
      <c r="BJ137" s="19" t="s">
        <v>80</v>
      </c>
      <c r="BK137" s="192">
        <f>ROUND(I137*H137,2)</f>
        <v>0</v>
      </c>
      <c r="BL137" s="19" t="s">
        <v>178</v>
      </c>
      <c r="BM137" s="191" t="s">
        <v>1349</v>
      </c>
    </row>
    <row r="138" spans="1:65" s="2" customFormat="1" ht="29.25">
      <c r="A138" s="36"/>
      <c r="B138" s="37"/>
      <c r="C138" s="38"/>
      <c r="D138" s="193" t="s">
        <v>180</v>
      </c>
      <c r="E138" s="38"/>
      <c r="F138" s="194" t="s">
        <v>246</v>
      </c>
      <c r="G138" s="38"/>
      <c r="H138" s="38"/>
      <c r="I138" s="195"/>
      <c r="J138" s="38"/>
      <c r="K138" s="38"/>
      <c r="L138" s="41"/>
      <c r="M138" s="196"/>
      <c r="N138" s="197"/>
      <c r="O138" s="66"/>
      <c r="P138" s="66"/>
      <c r="Q138" s="66"/>
      <c r="R138" s="66"/>
      <c r="S138" s="66"/>
      <c r="T138" s="67"/>
      <c r="U138" s="36"/>
      <c r="V138" s="36"/>
      <c r="W138" s="36"/>
      <c r="X138" s="36"/>
      <c r="Y138" s="36"/>
      <c r="Z138" s="36"/>
      <c r="AA138" s="36"/>
      <c r="AB138" s="36"/>
      <c r="AC138" s="36"/>
      <c r="AD138" s="36"/>
      <c r="AE138" s="36"/>
      <c r="AT138" s="19" t="s">
        <v>180</v>
      </c>
      <c r="AU138" s="19" t="s">
        <v>82</v>
      </c>
    </row>
    <row r="139" spans="1:65" s="2" customFormat="1" ht="11.25">
      <c r="A139" s="36"/>
      <c r="B139" s="37"/>
      <c r="C139" s="38"/>
      <c r="D139" s="198" t="s">
        <v>182</v>
      </c>
      <c r="E139" s="38"/>
      <c r="F139" s="199" t="s">
        <v>247</v>
      </c>
      <c r="G139" s="38"/>
      <c r="H139" s="38"/>
      <c r="I139" s="195"/>
      <c r="J139" s="38"/>
      <c r="K139" s="38"/>
      <c r="L139" s="41"/>
      <c r="M139" s="196"/>
      <c r="N139" s="197"/>
      <c r="O139" s="66"/>
      <c r="P139" s="66"/>
      <c r="Q139" s="66"/>
      <c r="R139" s="66"/>
      <c r="S139" s="66"/>
      <c r="T139" s="67"/>
      <c r="U139" s="36"/>
      <c r="V139" s="36"/>
      <c r="W139" s="36"/>
      <c r="X139" s="36"/>
      <c r="Y139" s="36"/>
      <c r="Z139" s="36"/>
      <c r="AA139" s="36"/>
      <c r="AB139" s="36"/>
      <c r="AC139" s="36"/>
      <c r="AD139" s="36"/>
      <c r="AE139" s="36"/>
      <c r="AT139" s="19" t="s">
        <v>182</v>
      </c>
      <c r="AU139" s="19" t="s">
        <v>82</v>
      </c>
    </row>
    <row r="140" spans="1:65" s="14" customFormat="1" ht="11.25">
      <c r="B140" s="210"/>
      <c r="C140" s="211"/>
      <c r="D140" s="193" t="s">
        <v>184</v>
      </c>
      <c r="E140" s="212" t="s">
        <v>19</v>
      </c>
      <c r="F140" s="213" t="s">
        <v>1350</v>
      </c>
      <c r="G140" s="211"/>
      <c r="H140" s="214">
        <v>76.789000000000001</v>
      </c>
      <c r="I140" s="215"/>
      <c r="J140" s="211"/>
      <c r="K140" s="211"/>
      <c r="L140" s="216"/>
      <c r="M140" s="217"/>
      <c r="N140" s="218"/>
      <c r="O140" s="218"/>
      <c r="P140" s="218"/>
      <c r="Q140" s="218"/>
      <c r="R140" s="218"/>
      <c r="S140" s="218"/>
      <c r="T140" s="219"/>
      <c r="AT140" s="220" t="s">
        <v>184</v>
      </c>
      <c r="AU140" s="220" t="s">
        <v>82</v>
      </c>
      <c r="AV140" s="14" t="s">
        <v>82</v>
      </c>
      <c r="AW140" s="14" t="s">
        <v>35</v>
      </c>
      <c r="AX140" s="14" t="s">
        <v>73</v>
      </c>
      <c r="AY140" s="220" t="s">
        <v>171</v>
      </c>
    </row>
    <row r="141" spans="1:65" s="15" customFormat="1" ht="11.25">
      <c r="B141" s="221"/>
      <c r="C141" s="222"/>
      <c r="D141" s="193" t="s">
        <v>184</v>
      </c>
      <c r="E141" s="223" t="s">
        <v>19</v>
      </c>
      <c r="F141" s="224" t="s">
        <v>189</v>
      </c>
      <c r="G141" s="222"/>
      <c r="H141" s="225">
        <v>76.789000000000001</v>
      </c>
      <c r="I141" s="226"/>
      <c r="J141" s="222"/>
      <c r="K141" s="222"/>
      <c r="L141" s="227"/>
      <c r="M141" s="228"/>
      <c r="N141" s="229"/>
      <c r="O141" s="229"/>
      <c r="P141" s="229"/>
      <c r="Q141" s="229"/>
      <c r="R141" s="229"/>
      <c r="S141" s="229"/>
      <c r="T141" s="230"/>
      <c r="AT141" s="231" t="s">
        <v>184</v>
      </c>
      <c r="AU141" s="231" t="s">
        <v>82</v>
      </c>
      <c r="AV141" s="15" t="s">
        <v>178</v>
      </c>
      <c r="AW141" s="15" t="s">
        <v>35</v>
      </c>
      <c r="AX141" s="15" t="s">
        <v>80</v>
      </c>
      <c r="AY141" s="231" t="s">
        <v>171</v>
      </c>
    </row>
    <row r="142" spans="1:65" s="2" customFormat="1" ht="24.2" customHeight="1">
      <c r="A142" s="36"/>
      <c r="B142" s="37"/>
      <c r="C142" s="180" t="s">
        <v>242</v>
      </c>
      <c r="D142" s="180" t="s">
        <v>173</v>
      </c>
      <c r="E142" s="181" t="s">
        <v>1065</v>
      </c>
      <c r="F142" s="182" t="s">
        <v>1066</v>
      </c>
      <c r="G142" s="183" t="s">
        <v>220</v>
      </c>
      <c r="H142" s="184">
        <v>10.867000000000001</v>
      </c>
      <c r="I142" s="185"/>
      <c r="J142" s="186">
        <f>ROUND(I142*H142,2)</f>
        <v>0</v>
      </c>
      <c r="K142" s="182" t="s">
        <v>177</v>
      </c>
      <c r="L142" s="41"/>
      <c r="M142" s="187" t="s">
        <v>19</v>
      </c>
      <c r="N142" s="188" t="s">
        <v>44</v>
      </c>
      <c r="O142" s="66"/>
      <c r="P142" s="189">
        <f>O142*H142</f>
        <v>0</v>
      </c>
      <c r="Q142" s="189">
        <v>0</v>
      </c>
      <c r="R142" s="189">
        <f>Q142*H142</f>
        <v>0</v>
      </c>
      <c r="S142" s="189">
        <v>0</v>
      </c>
      <c r="T142" s="190">
        <f>S142*H142</f>
        <v>0</v>
      </c>
      <c r="U142" s="36"/>
      <c r="V142" s="36"/>
      <c r="W142" s="36"/>
      <c r="X142" s="36"/>
      <c r="Y142" s="36"/>
      <c r="Z142" s="36"/>
      <c r="AA142" s="36"/>
      <c r="AB142" s="36"/>
      <c r="AC142" s="36"/>
      <c r="AD142" s="36"/>
      <c r="AE142" s="36"/>
      <c r="AR142" s="191" t="s">
        <v>178</v>
      </c>
      <c r="AT142" s="191" t="s">
        <v>173</v>
      </c>
      <c r="AU142" s="191" t="s">
        <v>82</v>
      </c>
      <c r="AY142" s="19" t="s">
        <v>171</v>
      </c>
      <c r="BE142" s="192">
        <f>IF(N142="základní",J142,0)</f>
        <v>0</v>
      </c>
      <c r="BF142" s="192">
        <f>IF(N142="snížená",J142,0)</f>
        <v>0</v>
      </c>
      <c r="BG142" s="192">
        <f>IF(N142="zákl. přenesená",J142,0)</f>
        <v>0</v>
      </c>
      <c r="BH142" s="192">
        <f>IF(N142="sníž. přenesená",J142,0)</f>
        <v>0</v>
      </c>
      <c r="BI142" s="192">
        <f>IF(N142="nulová",J142,0)</f>
        <v>0</v>
      </c>
      <c r="BJ142" s="19" t="s">
        <v>80</v>
      </c>
      <c r="BK142" s="192">
        <f>ROUND(I142*H142,2)</f>
        <v>0</v>
      </c>
      <c r="BL142" s="19" t="s">
        <v>178</v>
      </c>
      <c r="BM142" s="191" t="s">
        <v>1351</v>
      </c>
    </row>
    <row r="143" spans="1:65" s="2" customFormat="1" ht="29.25">
      <c r="A143" s="36"/>
      <c r="B143" s="37"/>
      <c r="C143" s="38"/>
      <c r="D143" s="193" t="s">
        <v>180</v>
      </c>
      <c r="E143" s="38"/>
      <c r="F143" s="194" t="s">
        <v>1068</v>
      </c>
      <c r="G143" s="38"/>
      <c r="H143" s="38"/>
      <c r="I143" s="195"/>
      <c r="J143" s="38"/>
      <c r="K143" s="38"/>
      <c r="L143" s="41"/>
      <c r="M143" s="196"/>
      <c r="N143" s="197"/>
      <c r="O143" s="66"/>
      <c r="P143" s="66"/>
      <c r="Q143" s="66"/>
      <c r="R143" s="66"/>
      <c r="S143" s="66"/>
      <c r="T143" s="67"/>
      <c r="U143" s="36"/>
      <c r="V143" s="36"/>
      <c r="W143" s="36"/>
      <c r="X143" s="36"/>
      <c r="Y143" s="36"/>
      <c r="Z143" s="36"/>
      <c r="AA143" s="36"/>
      <c r="AB143" s="36"/>
      <c r="AC143" s="36"/>
      <c r="AD143" s="36"/>
      <c r="AE143" s="36"/>
      <c r="AT143" s="19" t="s">
        <v>180</v>
      </c>
      <c r="AU143" s="19" t="s">
        <v>82</v>
      </c>
    </row>
    <row r="144" spans="1:65" s="2" customFormat="1" ht="11.25">
      <c r="A144" s="36"/>
      <c r="B144" s="37"/>
      <c r="C144" s="38"/>
      <c r="D144" s="198" t="s">
        <v>182</v>
      </c>
      <c r="E144" s="38"/>
      <c r="F144" s="199" t="s">
        <v>1069</v>
      </c>
      <c r="G144" s="38"/>
      <c r="H144" s="38"/>
      <c r="I144" s="195"/>
      <c r="J144" s="38"/>
      <c r="K144" s="38"/>
      <c r="L144" s="41"/>
      <c r="M144" s="196"/>
      <c r="N144" s="197"/>
      <c r="O144" s="66"/>
      <c r="P144" s="66"/>
      <c r="Q144" s="66"/>
      <c r="R144" s="66"/>
      <c r="S144" s="66"/>
      <c r="T144" s="67"/>
      <c r="U144" s="36"/>
      <c r="V144" s="36"/>
      <c r="W144" s="36"/>
      <c r="X144" s="36"/>
      <c r="Y144" s="36"/>
      <c r="Z144" s="36"/>
      <c r="AA144" s="36"/>
      <c r="AB144" s="36"/>
      <c r="AC144" s="36"/>
      <c r="AD144" s="36"/>
      <c r="AE144" s="36"/>
      <c r="AT144" s="19" t="s">
        <v>182</v>
      </c>
      <c r="AU144" s="19" t="s">
        <v>82</v>
      </c>
    </row>
    <row r="145" spans="1:65" s="13" customFormat="1" ht="11.25">
      <c r="B145" s="200"/>
      <c r="C145" s="201"/>
      <c r="D145" s="193" t="s">
        <v>184</v>
      </c>
      <c r="E145" s="202" t="s">
        <v>19</v>
      </c>
      <c r="F145" s="203" t="s">
        <v>239</v>
      </c>
      <c r="G145" s="201"/>
      <c r="H145" s="202" t="s">
        <v>19</v>
      </c>
      <c r="I145" s="204"/>
      <c r="J145" s="201"/>
      <c r="K145" s="201"/>
      <c r="L145" s="205"/>
      <c r="M145" s="206"/>
      <c r="N145" s="207"/>
      <c r="O145" s="207"/>
      <c r="P145" s="207"/>
      <c r="Q145" s="207"/>
      <c r="R145" s="207"/>
      <c r="S145" s="207"/>
      <c r="T145" s="208"/>
      <c r="AT145" s="209" t="s">
        <v>184</v>
      </c>
      <c r="AU145" s="209" t="s">
        <v>82</v>
      </c>
      <c r="AV145" s="13" t="s">
        <v>80</v>
      </c>
      <c r="AW145" s="13" t="s">
        <v>35</v>
      </c>
      <c r="AX145" s="13" t="s">
        <v>73</v>
      </c>
      <c r="AY145" s="209" t="s">
        <v>171</v>
      </c>
    </row>
    <row r="146" spans="1:65" s="13" customFormat="1" ht="11.25">
      <c r="B146" s="200"/>
      <c r="C146" s="201"/>
      <c r="D146" s="193" t="s">
        <v>184</v>
      </c>
      <c r="E146" s="202" t="s">
        <v>19</v>
      </c>
      <c r="F146" s="203" t="s">
        <v>185</v>
      </c>
      <c r="G146" s="201"/>
      <c r="H146" s="202" t="s">
        <v>19</v>
      </c>
      <c r="I146" s="204"/>
      <c r="J146" s="201"/>
      <c r="K146" s="201"/>
      <c r="L146" s="205"/>
      <c r="M146" s="206"/>
      <c r="N146" s="207"/>
      <c r="O146" s="207"/>
      <c r="P146" s="207"/>
      <c r="Q146" s="207"/>
      <c r="R146" s="207"/>
      <c r="S146" s="207"/>
      <c r="T146" s="208"/>
      <c r="AT146" s="209" t="s">
        <v>184</v>
      </c>
      <c r="AU146" s="209" t="s">
        <v>82</v>
      </c>
      <c r="AV146" s="13" t="s">
        <v>80</v>
      </c>
      <c r="AW146" s="13" t="s">
        <v>35</v>
      </c>
      <c r="AX146" s="13" t="s">
        <v>73</v>
      </c>
      <c r="AY146" s="209" t="s">
        <v>171</v>
      </c>
    </row>
    <row r="147" spans="1:65" s="13" customFormat="1" ht="11.25">
      <c r="B147" s="200"/>
      <c r="C147" s="201"/>
      <c r="D147" s="193" t="s">
        <v>184</v>
      </c>
      <c r="E147" s="202" t="s">
        <v>19</v>
      </c>
      <c r="F147" s="203" t="s">
        <v>236</v>
      </c>
      <c r="G147" s="201"/>
      <c r="H147" s="202" t="s">
        <v>19</v>
      </c>
      <c r="I147" s="204"/>
      <c r="J147" s="201"/>
      <c r="K147" s="201"/>
      <c r="L147" s="205"/>
      <c r="M147" s="206"/>
      <c r="N147" s="207"/>
      <c r="O147" s="207"/>
      <c r="P147" s="207"/>
      <c r="Q147" s="207"/>
      <c r="R147" s="207"/>
      <c r="S147" s="207"/>
      <c r="T147" s="208"/>
      <c r="AT147" s="209" t="s">
        <v>184</v>
      </c>
      <c r="AU147" s="209" t="s">
        <v>82</v>
      </c>
      <c r="AV147" s="13" t="s">
        <v>80</v>
      </c>
      <c r="AW147" s="13" t="s">
        <v>35</v>
      </c>
      <c r="AX147" s="13" t="s">
        <v>73</v>
      </c>
      <c r="AY147" s="209" t="s">
        <v>171</v>
      </c>
    </row>
    <row r="148" spans="1:65" s="14" customFormat="1" ht="11.25">
      <c r="B148" s="210"/>
      <c r="C148" s="211"/>
      <c r="D148" s="193" t="s">
        <v>184</v>
      </c>
      <c r="E148" s="212" t="s">
        <v>19</v>
      </c>
      <c r="F148" s="213" t="s">
        <v>1352</v>
      </c>
      <c r="G148" s="211"/>
      <c r="H148" s="214">
        <v>5.5659999999999998</v>
      </c>
      <c r="I148" s="215"/>
      <c r="J148" s="211"/>
      <c r="K148" s="211"/>
      <c r="L148" s="216"/>
      <c r="M148" s="217"/>
      <c r="N148" s="218"/>
      <c r="O148" s="218"/>
      <c r="P148" s="218"/>
      <c r="Q148" s="218"/>
      <c r="R148" s="218"/>
      <c r="S148" s="218"/>
      <c r="T148" s="219"/>
      <c r="AT148" s="220" t="s">
        <v>184</v>
      </c>
      <c r="AU148" s="220" t="s">
        <v>82</v>
      </c>
      <c r="AV148" s="14" t="s">
        <v>82</v>
      </c>
      <c r="AW148" s="14" t="s">
        <v>35</v>
      </c>
      <c r="AX148" s="14" t="s">
        <v>73</v>
      </c>
      <c r="AY148" s="220" t="s">
        <v>171</v>
      </c>
    </row>
    <row r="149" spans="1:65" s="13" customFormat="1" ht="11.25">
      <c r="B149" s="200"/>
      <c r="C149" s="201"/>
      <c r="D149" s="193" t="s">
        <v>184</v>
      </c>
      <c r="E149" s="202" t="s">
        <v>19</v>
      </c>
      <c r="F149" s="203" t="s">
        <v>187</v>
      </c>
      <c r="G149" s="201"/>
      <c r="H149" s="202" t="s">
        <v>19</v>
      </c>
      <c r="I149" s="204"/>
      <c r="J149" s="201"/>
      <c r="K149" s="201"/>
      <c r="L149" s="205"/>
      <c r="M149" s="206"/>
      <c r="N149" s="207"/>
      <c r="O149" s="207"/>
      <c r="P149" s="207"/>
      <c r="Q149" s="207"/>
      <c r="R149" s="207"/>
      <c r="S149" s="207"/>
      <c r="T149" s="208"/>
      <c r="AT149" s="209" t="s">
        <v>184</v>
      </c>
      <c r="AU149" s="209" t="s">
        <v>82</v>
      </c>
      <c r="AV149" s="13" t="s">
        <v>80</v>
      </c>
      <c r="AW149" s="13" t="s">
        <v>35</v>
      </c>
      <c r="AX149" s="13" t="s">
        <v>73</v>
      </c>
      <c r="AY149" s="209" t="s">
        <v>171</v>
      </c>
    </row>
    <row r="150" spans="1:65" s="14" customFormat="1" ht="11.25">
      <c r="B150" s="210"/>
      <c r="C150" s="211"/>
      <c r="D150" s="193" t="s">
        <v>184</v>
      </c>
      <c r="E150" s="212" t="s">
        <v>19</v>
      </c>
      <c r="F150" s="213" t="s">
        <v>1353</v>
      </c>
      <c r="G150" s="211"/>
      <c r="H150" s="214">
        <v>5.3010000000000002</v>
      </c>
      <c r="I150" s="215"/>
      <c r="J150" s="211"/>
      <c r="K150" s="211"/>
      <c r="L150" s="216"/>
      <c r="M150" s="217"/>
      <c r="N150" s="218"/>
      <c r="O150" s="218"/>
      <c r="P150" s="218"/>
      <c r="Q150" s="218"/>
      <c r="R150" s="218"/>
      <c r="S150" s="218"/>
      <c r="T150" s="219"/>
      <c r="AT150" s="220" t="s">
        <v>184</v>
      </c>
      <c r="AU150" s="220" t="s">
        <v>82</v>
      </c>
      <c r="AV150" s="14" t="s">
        <v>82</v>
      </c>
      <c r="AW150" s="14" t="s">
        <v>35</v>
      </c>
      <c r="AX150" s="14" t="s">
        <v>73</v>
      </c>
      <c r="AY150" s="220" t="s">
        <v>171</v>
      </c>
    </row>
    <row r="151" spans="1:65" s="15" customFormat="1" ht="11.25">
      <c r="B151" s="221"/>
      <c r="C151" s="222"/>
      <c r="D151" s="193" t="s">
        <v>184</v>
      </c>
      <c r="E151" s="223" t="s">
        <v>19</v>
      </c>
      <c r="F151" s="224" t="s">
        <v>189</v>
      </c>
      <c r="G151" s="222"/>
      <c r="H151" s="225">
        <v>10.867000000000001</v>
      </c>
      <c r="I151" s="226"/>
      <c r="J151" s="222"/>
      <c r="K151" s="222"/>
      <c r="L151" s="227"/>
      <c r="M151" s="228"/>
      <c r="N151" s="229"/>
      <c r="O151" s="229"/>
      <c r="P151" s="229"/>
      <c r="Q151" s="229"/>
      <c r="R151" s="229"/>
      <c r="S151" s="229"/>
      <c r="T151" s="230"/>
      <c r="AT151" s="231" t="s">
        <v>184</v>
      </c>
      <c r="AU151" s="231" t="s">
        <v>82</v>
      </c>
      <c r="AV151" s="15" t="s">
        <v>178</v>
      </c>
      <c r="AW151" s="15" t="s">
        <v>35</v>
      </c>
      <c r="AX151" s="15" t="s">
        <v>80</v>
      </c>
      <c r="AY151" s="231" t="s">
        <v>171</v>
      </c>
    </row>
    <row r="152" spans="1:65" s="2" customFormat="1" ht="24.2" customHeight="1">
      <c r="A152" s="36"/>
      <c r="B152" s="37"/>
      <c r="C152" s="180" t="s">
        <v>249</v>
      </c>
      <c r="D152" s="180" t="s">
        <v>173</v>
      </c>
      <c r="E152" s="181" t="s">
        <v>250</v>
      </c>
      <c r="F152" s="182" t="s">
        <v>251</v>
      </c>
      <c r="G152" s="183" t="s">
        <v>252</v>
      </c>
      <c r="H152" s="184">
        <v>180.20400000000001</v>
      </c>
      <c r="I152" s="185"/>
      <c r="J152" s="186">
        <f>ROUND(I152*H152,2)</f>
        <v>0</v>
      </c>
      <c r="K152" s="182" t="s">
        <v>177</v>
      </c>
      <c r="L152" s="41"/>
      <c r="M152" s="187" t="s">
        <v>19</v>
      </c>
      <c r="N152" s="188" t="s">
        <v>44</v>
      </c>
      <c r="O152" s="66"/>
      <c r="P152" s="189">
        <f>O152*H152</f>
        <v>0</v>
      </c>
      <c r="Q152" s="189">
        <v>0</v>
      </c>
      <c r="R152" s="189">
        <f>Q152*H152</f>
        <v>0</v>
      </c>
      <c r="S152" s="189">
        <v>0</v>
      </c>
      <c r="T152" s="190">
        <f>S152*H152</f>
        <v>0</v>
      </c>
      <c r="U152" s="36"/>
      <c r="V152" s="36"/>
      <c r="W152" s="36"/>
      <c r="X152" s="36"/>
      <c r="Y152" s="36"/>
      <c r="Z152" s="36"/>
      <c r="AA152" s="36"/>
      <c r="AB152" s="36"/>
      <c r="AC152" s="36"/>
      <c r="AD152" s="36"/>
      <c r="AE152" s="36"/>
      <c r="AR152" s="191" t="s">
        <v>178</v>
      </c>
      <c r="AT152" s="191" t="s">
        <v>173</v>
      </c>
      <c r="AU152" s="191" t="s">
        <v>82</v>
      </c>
      <c r="AY152" s="19" t="s">
        <v>171</v>
      </c>
      <c r="BE152" s="192">
        <f>IF(N152="základní",J152,0)</f>
        <v>0</v>
      </c>
      <c r="BF152" s="192">
        <f>IF(N152="snížená",J152,0)</f>
        <v>0</v>
      </c>
      <c r="BG152" s="192">
        <f>IF(N152="zákl. přenesená",J152,0)</f>
        <v>0</v>
      </c>
      <c r="BH152" s="192">
        <f>IF(N152="sníž. přenesená",J152,0)</f>
        <v>0</v>
      </c>
      <c r="BI152" s="192">
        <f>IF(N152="nulová",J152,0)</f>
        <v>0</v>
      </c>
      <c r="BJ152" s="19" t="s">
        <v>80</v>
      </c>
      <c r="BK152" s="192">
        <f>ROUND(I152*H152,2)</f>
        <v>0</v>
      </c>
      <c r="BL152" s="19" t="s">
        <v>178</v>
      </c>
      <c r="BM152" s="191" t="s">
        <v>1354</v>
      </c>
    </row>
    <row r="153" spans="1:65" s="2" customFormat="1" ht="29.25">
      <c r="A153" s="36"/>
      <c r="B153" s="37"/>
      <c r="C153" s="38"/>
      <c r="D153" s="193" t="s">
        <v>180</v>
      </c>
      <c r="E153" s="38"/>
      <c r="F153" s="194" t="s">
        <v>254</v>
      </c>
      <c r="G153" s="38"/>
      <c r="H153" s="38"/>
      <c r="I153" s="195"/>
      <c r="J153" s="38"/>
      <c r="K153" s="38"/>
      <c r="L153" s="41"/>
      <c r="M153" s="196"/>
      <c r="N153" s="197"/>
      <c r="O153" s="66"/>
      <c r="P153" s="66"/>
      <c r="Q153" s="66"/>
      <c r="R153" s="66"/>
      <c r="S153" s="66"/>
      <c r="T153" s="67"/>
      <c r="U153" s="36"/>
      <c r="V153" s="36"/>
      <c r="W153" s="36"/>
      <c r="X153" s="36"/>
      <c r="Y153" s="36"/>
      <c r="Z153" s="36"/>
      <c r="AA153" s="36"/>
      <c r="AB153" s="36"/>
      <c r="AC153" s="36"/>
      <c r="AD153" s="36"/>
      <c r="AE153" s="36"/>
      <c r="AT153" s="19" t="s">
        <v>180</v>
      </c>
      <c r="AU153" s="19" t="s">
        <v>82</v>
      </c>
    </row>
    <row r="154" spans="1:65" s="2" customFormat="1" ht="11.25">
      <c r="A154" s="36"/>
      <c r="B154" s="37"/>
      <c r="C154" s="38"/>
      <c r="D154" s="198" t="s">
        <v>182</v>
      </c>
      <c r="E154" s="38"/>
      <c r="F154" s="199" t="s">
        <v>255</v>
      </c>
      <c r="G154" s="38"/>
      <c r="H154" s="38"/>
      <c r="I154" s="195"/>
      <c r="J154" s="38"/>
      <c r="K154" s="38"/>
      <c r="L154" s="41"/>
      <c r="M154" s="196"/>
      <c r="N154" s="197"/>
      <c r="O154" s="66"/>
      <c r="P154" s="66"/>
      <c r="Q154" s="66"/>
      <c r="R154" s="66"/>
      <c r="S154" s="66"/>
      <c r="T154" s="67"/>
      <c r="U154" s="36"/>
      <c r="V154" s="36"/>
      <c r="W154" s="36"/>
      <c r="X154" s="36"/>
      <c r="Y154" s="36"/>
      <c r="Z154" s="36"/>
      <c r="AA154" s="36"/>
      <c r="AB154" s="36"/>
      <c r="AC154" s="36"/>
      <c r="AD154" s="36"/>
      <c r="AE154" s="36"/>
      <c r="AT154" s="19" t="s">
        <v>182</v>
      </c>
      <c r="AU154" s="19" t="s">
        <v>82</v>
      </c>
    </row>
    <row r="155" spans="1:65" s="13" customFormat="1" ht="11.25">
      <c r="B155" s="200"/>
      <c r="C155" s="201"/>
      <c r="D155" s="193" t="s">
        <v>184</v>
      </c>
      <c r="E155" s="202" t="s">
        <v>19</v>
      </c>
      <c r="F155" s="203" t="s">
        <v>256</v>
      </c>
      <c r="G155" s="201"/>
      <c r="H155" s="202" t="s">
        <v>19</v>
      </c>
      <c r="I155" s="204"/>
      <c r="J155" s="201"/>
      <c r="K155" s="201"/>
      <c r="L155" s="205"/>
      <c r="M155" s="206"/>
      <c r="N155" s="207"/>
      <c r="O155" s="207"/>
      <c r="P155" s="207"/>
      <c r="Q155" s="207"/>
      <c r="R155" s="207"/>
      <c r="S155" s="207"/>
      <c r="T155" s="208"/>
      <c r="AT155" s="209" t="s">
        <v>184</v>
      </c>
      <c r="AU155" s="209" t="s">
        <v>82</v>
      </c>
      <c r="AV155" s="13" t="s">
        <v>80</v>
      </c>
      <c r="AW155" s="13" t="s">
        <v>35</v>
      </c>
      <c r="AX155" s="13" t="s">
        <v>73</v>
      </c>
      <c r="AY155" s="209" t="s">
        <v>171</v>
      </c>
    </row>
    <row r="156" spans="1:65" s="13" customFormat="1" ht="11.25">
      <c r="B156" s="200"/>
      <c r="C156" s="201"/>
      <c r="D156" s="193" t="s">
        <v>184</v>
      </c>
      <c r="E156" s="202" t="s">
        <v>19</v>
      </c>
      <c r="F156" s="203" t="s">
        <v>257</v>
      </c>
      <c r="G156" s="201"/>
      <c r="H156" s="202" t="s">
        <v>19</v>
      </c>
      <c r="I156" s="204"/>
      <c r="J156" s="201"/>
      <c r="K156" s="201"/>
      <c r="L156" s="205"/>
      <c r="M156" s="206"/>
      <c r="N156" s="207"/>
      <c r="O156" s="207"/>
      <c r="P156" s="207"/>
      <c r="Q156" s="207"/>
      <c r="R156" s="207"/>
      <c r="S156" s="207"/>
      <c r="T156" s="208"/>
      <c r="AT156" s="209" t="s">
        <v>184</v>
      </c>
      <c r="AU156" s="209" t="s">
        <v>82</v>
      </c>
      <c r="AV156" s="13" t="s">
        <v>80</v>
      </c>
      <c r="AW156" s="13" t="s">
        <v>35</v>
      </c>
      <c r="AX156" s="13" t="s">
        <v>73</v>
      </c>
      <c r="AY156" s="209" t="s">
        <v>171</v>
      </c>
    </row>
    <row r="157" spans="1:65" s="14" customFormat="1" ht="11.25">
      <c r="B157" s="210"/>
      <c r="C157" s="211"/>
      <c r="D157" s="193" t="s">
        <v>184</v>
      </c>
      <c r="E157" s="212" t="s">
        <v>19</v>
      </c>
      <c r="F157" s="213" t="s">
        <v>1355</v>
      </c>
      <c r="G157" s="211"/>
      <c r="H157" s="214">
        <v>158.47</v>
      </c>
      <c r="I157" s="215"/>
      <c r="J157" s="211"/>
      <c r="K157" s="211"/>
      <c r="L157" s="216"/>
      <c r="M157" s="217"/>
      <c r="N157" s="218"/>
      <c r="O157" s="218"/>
      <c r="P157" s="218"/>
      <c r="Q157" s="218"/>
      <c r="R157" s="218"/>
      <c r="S157" s="218"/>
      <c r="T157" s="219"/>
      <c r="AT157" s="220" t="s">
        <v>184</v>
      </c>
      <c r="AU157" s="220" t="s">
        <v>82</v>
      </c>
      <c r="AV157" s="14" t="s">
        <v>82</v>
      </c>
      <c r="AW157" s="14" t="s">
        <v>35</v>
      </c>
      <c r="AX157" s="14" t="s">
        <v>73</v>
      </c>
      <c r="AY157" s="220" t="s">
        <v>171</v>
      </c>
    </row>
    <row r="158" spans="1:65" s="13" customFormat="1" ht="11.25">
      <c r="B158" s="200"/>
      <c r="C158" s="201"/>
      <c r="D158" s="193" t="s">
        <v>184</v>
      </c>
      <c r="E158" s="202" t="s">
        <v>19</v>
      </c>
      <c r="F158" s="203" t="s">
        <v>259</v>
      </c>
      <c r="G158" s="201"/>
      <c r="H158" s="202" t="s">
        <v>19</v>
      </c>
      <c r="I158" s="204"/>
      <c r="J158" s="201"/>
      <c r="K158" s="201"/>
      <c r="L158" s="205"/>
      <c r="M158" s="206"/>
      <c r="N158" s="207"/>
      <c r="O158" s="207"/>
      <c r="P158" s="207"/>
      <c r="Q158" s="207"/>
      <c r="R158" s="207"/>
      <c r="S158" s="207"/>
      <c r="T158" s="208"/>
      <c r="AT158" s="209" t="s">
        <v>184</v>
      </c>
      <c r="AU158" s="209" t="s">
        <v>82</v>
      </c>
      <c r="AV158" s="13" t="s">
        <v>80</v>
      </c>
      <c r="AW158" s="13" t="s">
        <v>35</v>
      </c>
      <c r="AX158" s="13" t="s">
        <v>73</v>
      </c>
      <c r="AY158" s="209" t="s">
        <v>171</v>
      </c>
    </row>
    <row r="159" spans="1:65" s="14" customFormat="1" ht="11.25">
      <c r="B159" s="210"/>
      <c r="C159" s="211"/>
      <c r="D159" s="193" t="s">
        <v>184</v>
      </c>
      <c r="E159" s="212" t="s">
        <v>19</v>
      </c>
      <c r="F159" s="213" t="s">
        <v>1356</v>
      </c>
      <c r="G159" s="211"/>
      <c r="H159" s="214">
        <v>21.734000000000002</v>
      </c>
      <c r="I159" s="215"/>
      <c r="J159" s="211"/>
      <c r="K159" s="211"/>
      <c r="L159" s="216"/>
      <c r="M159" s="217"/>
      <c r="N159" s="218"/>
      <c r="O159" s="218"/>
      <c r="P159" s="218"/>
      <c r="Q159" s="218"/>
      <c r="R159" s="218"/>
      <c r="S159" s="218"/>
      <c r="T159" s="219"/>
      <c r="AT159" s="220" t="s">
        <v>184</v>
      </c>
      <c r="AU159" s="220" t="s">
        <v>82</v>
      </c>
      <c r="AV159" s="14" t="s">
        <v>82</v>
      </c>
      <c r="AW159" s="14" t="s">
        <v>35</v>
      </c>
      <c r="AX159" s="14" t="s">
        <v>73</v>
      </c>
      <c r="AY159" s="220" t="s">
        <v>171</v>
      </c>
    </row>
    <row r="160" spans="1:65" s="15" customFormat="1" ht="11.25">
      <c r="B160" s="221"/>
      <c r="C160" s="222"/>
      <c r="D160" s="193" t="s">
        <v>184</v>
      </c>
      <c r="E160" s="223" t="s">
        <v>19</v>
      </c>
      <c r="F160" s="224" t="s">
        <v>189</v>
      </c>
      <c r="G160" s="222"/>
      <c r="H160" s="225">
        <v>180.20400000000001</v>
      </c>
      <c r="I160" s="226"/>
      <c r="J160" s="222"/>
      <c r="K160" s="222"/>
      <c r="L160" s="227"/>
      <c r="M160" s="228"/>
      <c r="N160" s="229"/>
      <c r="O160" s="229"/>
      <c r="P160" s="229"/>
      <c r="Q160" s="229"/>
      <c r="R160" s="229"/>
      <c r="S160" s="229"/>
      <c r="T160" s="230"/>
      <c r="AT160" s="231" t="s">
        <v>184</v>
      </c>
      <c r="AU160" s="231" t="s">
        <v>82</v>
      </c>
      <c r="AV160" s="15" t="s">
        <v>178</v>
      </c>
      <c r="AW160" s="15" t="s">
        <v>35</v>
      </c>
      <c r="AX160" s="15" t="s">
        <v>80</v>
      </c>
      <c r="AY160" s="231" t="s">
        <v>171</v>
      </c>
    </row>
    <row r="161" spans="1:65" s="2" customFormat="1" ht="37.9" customHeight="1">
      <c r="A161" s="36"/>
      <c r="B161" s="37"/>
      <c r="C161" s="180" t="s">
        <v>261</v>
      </c>
      <c r="D161" s="180" t="s">
        <v>173</v>
      </c>
      <c r="E161" s="181" t="s">
        <v>262</v>
      </c>
      <c r="F161" s="182" t="s">
        <v>263</v>
      </c>
      <c r="G161" s="183" t="s">
        <v>220</v>
      </c>
      <c r="H161" s="184">
        <v>90.102000000000004</v>
      </c>
      <c r="I161" s="185"/>
      <c r="J161" s="186">
        <f>ROUND(I161*H161,2)</f>
        <v>0</v>
      </c>
      <c r="K161" s="182" t="s">
        <v>177</v>
      </c>
      <c r="L161" s="41"/>
      <c r="M161" s="187" t="s">
        <v>19</v>
      </c>
      <c r="N161" s="188" t="s">
        <v>44</v>
      </c>
      <c r="O161" s="66"/>
      <c r="P161" s="189">
        <f>O161*H161</f>
        <v>0</v>
      </c>
      <c r="Q161" s="189">
        <v>0</v>
      </c>
      <c r="R161" s="189">
        <f>Q161*H161</f>
        <v>0</v>
      </c>
      <c r="S161" s="189">
        <v>0</v>
      </c>
      <c r="T161" s="190">
        <f>S161*H161</f>
        <v>0</v>
      </c>
      <c r="U161" s="36"/>
      <c r="V161" s="36"/>
      <c r="W161" s="36"/>
      <c r="X161" s="36"/>
      <c r="Y161" s="36"/>
      <c r="Z161" s="36"/>
      <c r="AA161" s="36"/>
      <c r="AB161" s="36"/>
      <c r="AC161" s="36"/>
      <c r="AD161" s="36"/>
      <c r="AE161" s="36"/>
      <c r="AR161" s="191" t="s">
        <v>178</v>
      </c>
      <c r="AT161" s="191" t="s">
        <v>173</v>
      </c>
      <c r="AU161" s="191" t="s">
        <v>82</v>
      </c>
      <c r="AY161" s="19" t="s">
        <v>171</v>
      </c>
      <c r="BE161" s="192">
        <f>IF(N161="základní",J161,0)</f>
        <v>0</v>
      </c>
      <c r="BF161" s="192">
        <f>IF(N161="snížená",J161,0)</f>
        <v>0</v>
      </c>
      <c r="BG161" s="192">
        <f>IF(N161="zákl. přenesená",J161,0)</f>
        <v>0</v>
      </c>
      <c r="BH161" s="192">
        <f>IF(N161="sníž. přenesená",J161,0)</f>
        <v>0</v>
      </c>
      <c r="BI161" s="192">
        <f>IF(N161="nulová",J161,0)</f>
        <v>0</v>
      </c>
      <c r="BJ161" s="19" t="s">
        <v>80</v>
      </c>
      <c r="BK161" s="192">
        <f>ROUND(I161*H161,2)</f>
        <v>0</v>
      </c>
      <c r="BL161" s="19" t="s">
        <v>178</v>
      </c>
      <c r="BM161" s="191" t="s">
        <v>1357</v>
      </c>
    </row>
    <row r="162" spans="1:65" s="2" customFormat="1" ht="39">
      <c r="A162" s="36"/>
      <c r="B162" s="37"/>
      <c r="C162" s="38"/>
      <c r="D162" s="193" t="s">
        <v>180</v>
      </c>
      <c r="E162" s="38"/>
      <c r="F162" s="194" t="s">
        <v>265</v>
      </c>
      <c r="G162" s="38"/>
      <c r="H162" s="38"/>
      <c r="I162" s="195"/>
      <c r="J162" s="38"/>
      <c r="K162" s="38"/>
      <c r="L162" s="41"/>
      <c r="M162" s="196"/>
      <c r="N162" s="197"/>
      <c r="O162" s="66"/>
      <c r="P162" s="66"/>
      <c r="Q162" s="66"/>
      <c r="R162" s="66"/>
      <c r="S162" s="66"/>
      <c r="T162" s="67"/>
      <c r="U162" s="36"/>
      <c r="V162" s="36"/>
      <c r="W162" s="36"/>
      <c r="X162" s="36"/>
      <c r="Y162" s="36"/>
      <c r="Z162" s="36"/>
      <c r="AA162" s="36"/>
      <c r="AB162" s="36"/>
      <c r="AC162" s="36"/>
      <c r="AD162" s="36"/>
      <c r="AE162" s="36"/>
      <c r="AT162" s="19" t="s">
        <v>180</v>
      </c>
      <c r="AU162" s="19" t="s">
        <v>82</v>
      </c>
    </row>
    <row r="163" spans="1:65" s="2" customFormat="1" ht="11.25">
      <c r="A163" s="36"/>
      <c r="B163" s="37"/>
      <c r="C163" s="38"/>
      <c r="D163" s="198" t="s">
        <v>182</v>
      </c>
      <c r="E163" s="38"/>
      <c r="F163" s="199" t="s">
        <v>266</v>
      </c>
      <c r="G163" s="38"/>
      <c r="H163" s="38"/>
      <c r="I163" s="195"/>
      <c r="J163" s="38"/>
      <c r="K163" s="38"/>
      <c r="L163" s="41"/>
      <c r="M163" s="196"/>
      <c r="N163" s="197"/>
      <c r="O163" s="66"/>
      <c r="P163" s="66"/>
      <c r="Q163" s="66"/>
      <c r="R163" s="66"/>
      <c r="S163" s="66"/>
      <c r="T163" s="67"/>
      <c r="U163" s="36"/>
      <c r="V163" s="36"/>
      <c r="W163" s="36"/>
      <c r="X163" s="36"/>
      <c r="Y163" s="36"/>
      <c r="Z163" s="36"/>
      <c r="AA163" s="36"/>
      <c r="AB163" s="36"/>
      <c r="AC163" s="36"/>
      <c r="AD163" s="36"/>
      <c r="AE163" s="36"/>
      <c r="AT163" s="19" t="s">
        <v>182</v>
      </c>
      <c r="AU163" s="19" t="s">
        <v>82</v>
      </c>
    </row>
    <row r="164" spans="1:65" s="13" customFormat="1" ht="11.25">
      <c r="B164" s="200"/>
      <c r="C164" s="201"/>
      <c r="D164" s="193" t="s">
        <v>184</v>
      </c>
      <c r="E164" s="202" t="s">
        <v>19</v>
      </c>
      <c r="F164" s="203" t="s">
        <v>1080</v>
      </c>
      <c r="G164" s="201"/>
      <c r="H164" s="202" t="s">
        <v>19</v>
      </c>
      <c r="I164" s="204"/>
      <c r="J164" s="201"/>
      <c r="K164" s="201"/>
      <c r="L164" s="205"/>
      <c r="M164" s="206"/>
      <c r="N164" s="207"/>
      <c r="O164" s="207"/>
      <c r="P164" s="207"/>
      <c r="Q164" s="207"/>
      <c r="R164" s="207"/>
      <c r="S164" s="207"/>
      <c r="T164" s="208"/>
      <c r="AT164" s="209" t="s">
        <v>184</v>
      </c>
      <c r="AU164" s="209" t="s">
        <v>82</v>
      </c>
      <c r="AV164" s="13" t="s">
        <v>80</v>
      </c>
      <c r="AW164" s="13" t="s">
        <v>35</v>
      </c>
      <c r="AX164" s="13" t="s">
        <v>73</v>
      </c>
      <c r="AY164" s="209" t="s">
        <v>171</v>
      </c>
    </row>
    <row r="165" spans="1:65" s="14" customFormat="1" ht="11.25">
      <c r="B165" s="210"/>
      <c r="C165" s="211"/>
      <c r="D165" s="193" t="s">
        <v>184</v>
      </c>
      <c r="E165" s="212" t="s">
        <v>19</v>
      </c>
      <c r="F165" s="213" t="s">
        <v>1358</v>
      </c>
      <c r="G165" s="211"/>
      <c r="H165" s="214">
        <v>90.102000000000004</v>
      </c>
      <c r="I165" s="215"/>
      <c r="J165" s="211"/>
      <c r="K165" s="211"/>
      <c r="L165" s="216"/>
      <c r="M165" s="217"/>
      <c r="N165" s="218"/>
      <c r="O165" s="218"/>
      <c r="P165" s="218"/>
      <c r="Q165" s="218"/>
      <c r="R165" s="218"/>
      <c r="S165" s="218"/>
      <c r="T165" s="219"/>
      <c r="AT165" s="220" t="s">
        <v>184</v>
      </c>
      <c r="AU165" s="220" t="s">
        <v>82</v>
      </c>
      <c r="AV165" s="14" t="s">
        <v>82</v>
      </c>
      <c r="AW165" s="14" t="s">
        <v>35</v>
      </c>
      <c r="AX165" s="14" t="s">
        <v>73</v>
      </c>
      <c r="AY165" s="220" t="s">
        <v>171</v>
      </c>
    </row>
    <row r="166" spans="1:65" s="15" customFormat="1" ht="11.25">
      <c r="B166" s="221"/>
      <c r="C166" s="222"/>
      <c r="D166" s="193" t="s">
        <v>184</v>
      </c>
      <c r="E166" s="223" t="s">
        <v>19</v>
      </c>
      <c r="F166" s="224" t="s">
        <v>189</v>
      </c>
      <c r="G166" s="222"/>
      <c r="H166" s="225">
        <v>90.102000000000004</v>
      </c>
      <c r="I166" s="226"/>
      <c r="J166" s="222"/>
      <c r="K166" s="222"/>
      <c r="L166" s="227"/>
      <c r="M166" s="228"/>
      <c r="N166" s="229"/>
      <c r="O166" s="229"/>
      <c r="P166" s="229"/>
      <c r="Q166" s="229"/>
      <c r="R166" s="229"/>
      <c r="S166" s="229"/>
      <c r="T166" s="230"/>
      <c r="AT166" s="231" t="s">
        <v>184</v>
      </c>
      <c r="AU166" s="231" t="s">
        <v>82</v>
      </c>
      <c r="AV166" s="15" t="s">
        <v>178</v>
      </c>
      <c r="AW166" s="15" t="s">
        <v>35</v>
      </c>
      <c r="AX166" s="15" t="s">
        <v>80</v>
      </c>
      <c r="AY166" s="231" t="s">
        <v>171</v>
      </c>
    </row>
    <row r="167" spans="1:65" s="2" customFormat="1" ht="37.9" customHeight="1">
      <c r="A167" s="36"/>
      <c r="B167" s="37"/>
      <c r="C167" s="180" t="s">
        <v>268</v>
      </c>
      <c r="D167" s="180" t="s">
        <v>173</v>
      </c>
      <c r="E167" s="181" t="s">
        <v>269</v>
      </c>
      <c r="F167" s="182" t="s">
        <v>270</v>
      </c>
      <c r="G167" s="183" t="s">
        <v>220</v>
      </c>
      <c r="H167" s="184">
        <v>991.12199999999996</v>
      </c>
      <c r="I167" s="185"/>
      <c r="J167" s="186">
        <f>ROUND(I167*H167,2)</f>
        <v>0</v>
      </c>
      <c r="K167" s="182" t="s">
        <v>177</v>
      </c>
      <c r="L167" s="41"/>
      <c r="M167" s="187" t="s">
        <v>19</v>
      </c>
      <c r="N167" s="188" t="s">
        <v>44</v>
      </c>
      <c r="O167" s="66"/>
      <c r="P167" s="189">
        <f>O167*H167</f>
        <v>0</v>
      </c>
      <c r="Q167" s="189">
        <v>0</v>
      </c>
      <c r="R167" s="189">
        <f>Q167*H167</f>
        <v>0</v>
      </c>
      <c r="S167" s="189">
        <v>0</v>
      </c>
      <c r="T167" s="190">
        <f>S167*H167</f>
        <v>0</v>
      </c>
      <c r="U167" s="36"/>
      <c r="V167" s="36"/>
      <c r="W167" s="36"/>
      <c r="X167" s="36"/>
      <c r="Y167" s="36"/>
      <c r="Z167" s="36"/>
      <c r="AA167" s="36"/>
      <c r="AB167" s="36"/>
      <c r="AC167" s="36"/>
      <c r="AD167" s="36"/>
      <c r="AE167" s="36"/>
      <c r="AR167" s="191" t="s">
        <v>178</v>
      </c>
      <c r="AT167" s="191" t="s">
        <v>173</v>
      </c>
      <c r="AU167" s="191" t="s">
        <v>82</v>
      </c>
      <c r="AY167" s="19" t="s">
        <v>171</v>
      </c>
      <c r="BE167" s="192">
        <f>IF(N167="základní",J167,0)</f>
        <v>0</v>
      </c>
      <c r="BF167" s="192">
        <f>IF(N167="snížená",J167,0)</f>
        <v>0</v>
      </c>
      <c r="BG167" s="192">
        <f>IF(N167="zákl. přenesená",J167,0)</f>
        <v>0</v>
      </c>
      <c r="BH167" s="192">
        <f>IF(N167="sníž. přenesená",J167,0)</f>
        <v>0</v>
      </c>
      <c r="BI167" s="192">
        <f>IF(N167="nulová",J167,0)</f>
        <v>0</v>
      </c>
      <c r="BJ167" s="19" t="s">
        <v>80</v>
      </c>
      <c r="BK167" s="192">
        <f>ROUND(I167*H167,2)</f>
        <v>0</v>
      </c>
      <c r="BL167" s="19" t="s">
        <v>178</v>
      </c>
      <c r="BM167" s="191" t="s">
        <v>1359</v>
      </c>
    </row>
    <row r="168" spans="1:65" s="2" customFormat="1" ht="48.75">
      <c r="A168" s="36"/>
      <c r="B168" s="37"/>
      <c r="C168" s="38"/>
      <c r="D168" s="193" t="s">
        <v>180</v>
      </c>
      <c r="E168" s="38"/>
      <c r="F168" s="194" t="s">
        <v>272</v>
      </c>
      <c r="G168" s="38"/>
      <c r="H168" s="38"/>
      <c r="I168" s="195"/>
      <c r="J168" s="38"/>
      <c r="K168" s="38"/>
      <c r="L168" s="41"/>
      <c r="M168" s="196"/>
      <c r="N168" s="197"/>
      <c r="O168" s="66"/>
      <c r="P168" s="66"/>
      <c r="Q168" s="66"/>
      <c r="R168" s="66"/>
      <c r="S168" s="66"/>
      <c r="T168" s="67"/>
      <c r="U168" s="36"/>
      <c r="V168" s="36"/>
      <c r="W168" s="36"/>
      <c r="X168" s="36"/>
      <c r="Y168" s="36"/>
      <c r="Z168" s="36"/>
      <c r="AA168" s="36"/>
      <c r="AB168" s="36"/>
      <c r="AC168" s="36"/>
      <c r="AD168" s="36"/>
      <c r="AE168" s="36"/>
      <c r="AT168" s="19" t="s">
        <v>180</v>
      </c>
      <c r="AU168" s="19" t="s">
        <v>82</v>
      </c>
    </row>
    <row r="169" spans="1:65" s="2" customFormat="1" ht="11.25">
      <c r="A169" s="36"/>
      <c r="B169" s="37"/>
      <c r="C169" s="38"/>
      <c r="D169" s="198" t="s">
        <v>182</v>
      </c>
      <c r="E169" s="38"/>
      <c r="F169" s="199" t="s">
        <v>273</v>
      </c>
      <c r="G169" s="38"/>
      <c r="H169" s="38"/>
      <c r="I169" s="195"/>
      <c r="J169" s="38"/>
      <c r="K169" s="38"/>
      <c r="L169" s="41"/>
      <c r="M169" s="196"/>
      <c r="N169" s="197"/>
      <c r="O169" s="66"/>
      <c r="P169" s="66"/>
      <c r="Q169" s="66"/>
      <c r="R169" s="66"/>
      <c r="S169" s="66"/>
      <c r="T169" s="67"/>
      <c r="U169" s="36"/>
      <c r="V169" s="36"/>
      <c r="W169" s="36"/>
      <c r="X169" s="36"/>
      <c r="Y169" s="36"/>
      <c r="Z169" s="36"/>
      <c r="AA169" s="36"/>
      <c r="AB169" s="36"/>
      <c r="AC169" s="36"/>
      <c r="AD169" s="36"/>
      <c r="AE169" s="36"/>
      <c r="AT169" s="19" t="s">
        <v>182</v>
      </c>
      <c r="AU169" s="19" t="s">
        <v>82</v>
      </c>
    </row>
    <row r="170" spans="1:65" s="13" customFormat="1" ht="11.25">
      <c r="B170" s="200"/>
      <c r="C170" s="201"/>
      <c r="D170" s="193" t="s">
        <v>184</v>
      </c>
      <c r="E170" s="202" t="s">
        <v>19</v>
      </c>
      <c r="F170" s="203" t="s">
        <v>1080</v>
      </c>
      <c r="G170" s="201"/>
      <c r="H170" s="202" t="s">
        <v>19</v>
      </c>
      <c r="I170" s="204"/>
      <c r="J170" s="201"/>
      <c r="K170" s="201"/>
      <c r="L170" s="205"/>
      <c r="M170" s="206"/>
      <c r="N170" s="207"/>
      <c r="O170" s="207"/>
      <c r="P170" s="207"/>
      <c r="Q170" s="207"/>
      <c r="R170" s="207"/>
      <c r="S170" s="207"/>
      <c r="T170" s="208"/>
      <c r="AT170" s="209" t="s">
        <v>184</v>
      </c>
      <c r="AU170" s="209" t="s">
        <v>82</v>
      </c>
      <c r="AV170" s="13" t="s">
        <v>80</v>
      </c>
      <c r="AW170" s="13" t="s">
        <v>35</v>
      </c>
      <c r="AX170" s="13" t="s">
        <v>73</v>
      </c>
      <c r="AY170" s="209" t="s">
        <v>171</v>
      </c>
    </row>
    <row r="171" spans="1:65" s="14" customFormat="1" ht="11.25">
      <c r="B171" s="210"/>
      <c r="C171" s="211"/>
      <c r="D171" s="193" t="s">
        <v>184</v>
      </c>
      <c r="E171" s="212" t="s">
        <v>19</v>
      </c>
      <c r="F171" s="213" t="s">
        <v>1360</v>
      </c>
      <c r="G171" s="211"/>
      <c r="H171" s="214">
        <v>991.12199999999996</v>
      </c>
      <c r="I171" s="215"/>
      <c r="J171" s="211"/>
      <c r="K171" s="211"/>
      <c r="L171" s="216"/>
      <c r="M171" s="217"/>
      <c r="N171" s="218"/>
      <c r="O171" s="218"/>
      <c r="P171" s="218"/>
      <c r="Q171" s="218"/>
      <c r="R171" s="218"/>
      <c r="S171" s="218"/>
      <c r="T171" s="219"/>
      <c r="AT171" s="220" t="s">
        <v>184</v>
      </c>
      <c r="AU171" s="220" t="s">
        <v>82</v>
      </c>
      <c r="AV171" s="14" t="s">
        <v>82</v>
      </c>
      <c r="AW171" s="14" t="s">
        <v>35</v>
      </c>
      <c r="AX171" s="14" t="s">
        <v>73</v>
      </c>
      <c r="AY171" s="220" t="s">
        <v>171</v>
      </c>
    </row>
    <row r="172" spans="1:65" s="15" customFormat="1" ht="11.25">
      <c r="B172" s="221"/>
      <c r="C172" s="222"/>
      <c r="D172" s="193" t="s">
        <v>184</v>
      </c>
      <c r="E172" s="223" t="s">
        <v>19</v>
      </c>
      <c r="F172" s="224" t="s">
        <v>189</v>
      </c>
      <c r="G172" s="222"/>
      <c r="H172" s="225">
        <v>991.12199999999996</v>
      </c>
      <c r="I172" s="226"/>
      <c r="J172" s="222"/>
      <c r="K172" s="222"/>
      <c r="L172" s="227"/>
      <c r="M172" s="228"/>
      <c r="N172" s="229"/>
      <c r="O172" s="229"/>
      <c r="P172" s="229"/>
      <c r="Q172" s="229"/>
      <c r="R172" s="229"/>
      <c r="S172" s="229"/>
      <c r="T172" s="230"/>
      <c r="AT172" s="231" t="s">
        <v>184</v>
      </c>
      <c r="AU172" s="231" t="s">
        <v>82</v>
      </c>
      <c r="AV172" s="15" t="s">
        <v>178</v>
      </c>
      <c r="AW172" s="15" t="s">
        <v>35</v>
      </c>
      <c r="AX172" s="15" t="s">
        <v>80</v>
      </c>
      <c r="AY172" s="231" t="s">
        <v>171</v>
      </c>
    </row>
    <row r="173" spans="1:65" s="2" customFormat="1" ht="37.9" customHeight="1">
      <c r="A173" s="36"/>
      <c r="B173" s="37"/>
      <c r="C173" s="180" t="s">
        <v>275</v>
      </c>
      <c r="D173" s="180" t="s">
        <v>173</v>
      </c>
      <c r="E173" s="181" t="s">
        <v>1084</v>
      </c>
      <c r="F173" s="182" t="s">
        <v>1085</v>
      </c>
      <c r="G173" s="183" t="s">
        <v>220</v>
      </c>
      <c r="H173" s="184">
        <v>90.102000000000004</v>
      </c>
      <c r="I173" s="185"/>
      <c r="J173" s="186">
        <f>ROUND(I173*H173,2)</f>
        <v>0</v>
      </c>
      <c r="K173" s="182" t="s">
        <v>177</v>
      </c>
      <c r="L173" s="41"/>
      <c r="M173" s="187" t="s">
        <v>19</v>
      </c>
      <c r="N173" s="188" t="s">
        <v>44</v>
      </c>
      <c r="O173" s="66"/>
      <c r="P173" s="189">
        <f>O173*H173</f>
        <v>0</v>
      </c>
      <c r="Q173" s="189">
        <v>0</v>
      </c>
      <c r="R173" s="189">
        <f>Q173*H173</f>
        <v>0</v>
      </c>
      <c r="S173" s="189">
        <v>0</v>
      </c>
      <c r="T173" s="190">
        <f>S173*H173</f>
        <v>0</v>
      </c>
      <c r="U173" s="36"/>
      <c r="V173" s="36"/>
      <c r="W173" s="36"/>
      <c r="X173" s="36"/>
      <c r="Y173" s="36"/>
      <c r="Z173" s="36"/>
      <c r="AA173" s="36"/>
      <c r="AB173" s="36"/>
      <c r="AC173" s="36"/>
      <c r="AD173" s="36"/>
      <c r="AE173" s="36"/>
      <c r="AR173" s="191" t="s">
        <v>178</v>
      </c>
      <c r="AT173" s="191" t="s">
        <v>173</v>
      </c>
      <c r="AU173" s="191" t="s">
        <v>82</v>
      </c>
      <c r="AY173" s="19" t="s">
        <v>171</v>
      </c>
      <c r="BE173" s="192">
        <f>IF(N173="základní",J173,0)</f>
        <v>0</v>
      </c>
      <c r="BF173" s="192">
        <f>IF(N173="snížená",J173,0)</f>
        <v>0</v>
      </c>
      <c r="BG173" s="192">
        <f>IF(N173="zákl. přenesená",J173,0)</f>
        <v>0</v>
      </c>
      <c r="BH173" s="192">
        <f>IF(N173="sníž. přenesená",J173,0)</f>
        <v>0</v>
      </c>
      <c r="BI173" s="192">
        <f>IF(N173="nulová",J173,0)</f>
        <v>0</v>
      </c>
      <c r="BJ173" s="19" t="s">
        <v>80</v>
      </c>
      <c r="BK173" s="192">
        <f>ROUND(I173*H173,2)</f>
        <v>0</v>
      </c>
      <c r="BL173" s="19" t="s">
        <v>178</v>
      </c>
      <c r="BM173" s="191" t="s">
        <v>1361</v>
      </c>
    </row>
    <row r="174" spans="1:65" s="2" customFormat="1" ht="29.25">
      <c r="A174" s="36"/>
      <c r="B174" s="37"/>
      <c r="C174" s="38"/>
      <c r="D174" s="193" t="s">
        <v>180</v>
      </c>
      <c r="E174" s="38"/>
      <c r="F174" s="194" t="s">
        <v>1087</v>
      </c>
      <c r="G174" s="38"/>
      <c r="H174" s="38"/>
      <c r="I174" s="195"/>
      <c r="J174" s="38"/>
      <c r="K174" s="38"/>
      <c r="L174" s="41"/>
      <c r="M174" s="196"/>
      <c r="N174" s="197"/>
      <c r="O174" s="66"/>
      <c r="P174" s="66"/>
      <c r="Q174" s="66"/>
      <c r="R174" s="66"/>
      <c r="S174" s="66"/>
      <c r="T174" s="67"/>
      <c r="U174" s="36"/>
      <c r="V174" s="36"/>
      <c r="W174" s="36"/>
      <c r="X174" s="36"/>
      <c r="Y174" s="36"/>
      <c r="Z174" s="36"/>
      <c r="AA174" s="36"/>
      <c r="AB174" s="36"/>
      <c r="AC174" s="36"/>
      <c r="AD174" s="36"/>
      <c r="AE174" s="36"/>
      <c r="AT174" s="19" t="s">
        <v>180</v>
      </c>
      <c r="AU174" s="19" t="s">
        <v>82</v>
      </c>
    </row>
    <row r="175" spans="1:65" s="2" customFormat="1" ht="11.25">
      <c r="A175" s="36"/>
      <c r="B175" s="37"/>
      <c r="C175" s="38"/>
      <c r="D175" s="198" t="s">
        <v>182</v>
      </c>
      <c r="E175" s="38"/>
      <c r="F175" s="199" t="s">
        <v>1088</v>
      </c>
      <c r="G175" s="38"/>
      <c r="H175" s="38"/>
      <c r="I175" s="195"/>
      <c r="J175" s="38"/>
      <c r="K175" s="38"/>
      <c r="L175" s="41"/>
      <c r="M175" s="196"/>
      <c r="N175" s="197"/>
      <c r="O175" s="66"/>
      <c r="P175" s="66"/>
      <c r="Q175" s="66"/>
      <c r="R175" s="66"/>
      <c r="S175" s="66"/>
      <c r="T175" s="67"/>
      <c r="U175" s="36"/>
      <c r="V175" s="36"/>
      <c r="W175" s="36"/>
      <c r="X175" s="36"/>
      <c r="Y175" s="36"/>
      <c r="Z175" s="36"/>
      <c r="AA175" s="36"/>
      <c r="AB175" s="36"/>
      <c r="AC175" s="36"/>
      <c r="AD175" s="36"/>
      <c r="AE175" s="36"/>
      <c r="AT175" s="19" t="s">
        <v>182</v>
      </c>
      <c r="AU175" s="19" t="s">
        <v>82</v>
      </c>
    </row>
    <row r="176" spans="1:65" s="14" customFormat="1" ht="11.25">
      <c r="B176" s="210"/>
      <c r="C176" s="211"/>
      <c r="D176" s="193" t="s">
        <v>184</v>
      </c>
      <c r="E176" s="212" t="s">
        <v>19</v>
      </c>
      <c r="F176" s="213" t="s">
        <v>1358</v>
      </c>
      <c r="G176" s="211"/>
      <c r="H176" s="214">
        <v>90.102000000000004</v>
      </c>
      <c r="I176" s="215"/>
      <c r="J176" s="211"/>
      <c r="K176" s="211"/>
      <c r="L176" s="216"/>
      <c r="M176" s="217"/>
      <c r="N176" s="218"/>
      <c r="O176" s="218"/>
      <c r="P176" s="218"/>
      <c r="Q176" s="218"/>
      <c r="R176" s="218"/>
      <c r="S176" s="218"/>
      <c r="T176" s="219"/>
      <c r="AT176" s="220" t="s">
        <v>184</v>
      </c>
      <c r="AU176" s="220" t="s">
        <v>82</v>
      </c>
      <c r="AV176" s="14" t="s">
        <v>82</v>
      </c>
      <c r="AW176" s="14" t="s">
        <v>35</v>
      </c>
      <c r="AX176" s="14" t="s">
        <v>73</v>
      </c>
      <c r="AY176" s="220" t="s">
        <v>171</v>
      </c>
    </row>
    <row r="177" spans="1:65" s="15" customFormat="1" ht="11.25">
      <c r="B177" s="221"/>
      <c r="C177" s="222"/>
      <c r="D177" s="193" t="s">
        <v>184</v>
      </c>
      <c r="E177" s="223" t="s">
        <v>19</v>
      </c>
      <c r="F177" s="224" t="s">
        <v>189</v>
      </c>
      <c r="G177" s="222"/>
      <c r="H177" s="225">
        <v>90.102000000000004</v>
      </c>
      <c r="I177" s="226"/>
      <c r="J177" s="222"/>
      <c r="K177" s="222"/>
      <c r="L177" s="227"/>
      <c r="M177" s="228"/>
      <c r="N177" s="229"/>
      <c r="O177" s="229"/>
      <c r="P177" s="229"/>
      <c r="Q177" s="229"/>
      <c r="R177" s="229"/>
      <c r="S177" s="229"/>
      <c r="T177" s="230"/>
      <c r="AT177" s="231" t="s">
        <v>184</v>
      </c>
      <c r="AU177" s="231" t="s">
        <v>82</v>
      </c>
      <c r="AV177" s="15" t="s">
        <v>178</v>
      </c>
      <c r="AW177" s="15" t="s">
        <v>35</v>
      </c>
      <c r="AX177" s="15" t="s">
        <v>80</v>
      </c>
      <c r="AY177" s="231" t="s">
        <v>171</v>
      </c>
    </row>
    <row r="178" spans="1:65" s="2" customFormat="1" ht="24.2" customHeight="1">
      <c r="A178" s="36"/>
      <c r="B178" s="37"/>
      <c r="C178" s="180" t="s">
        <v>281</v>
      </c>
      <c r="D178" s="180" t="s">
        <v>173</v>
      </c>
      <c r="E178" s="181" t="s">
        <v>282</v>
      </c>
      <c r="F178" s="182" t="s">
        <v>283</v>
      </c>
      <c r="G178" s="183" t="s">
        <v>220</v>
      </c>
      <c r="H178" s="184">
        <v>90.102000000000004</v>
      </c>
      <c r="I178" s="185"/>
      <c r="J178" s="186">
        <f>ROUND(I178*H178,2)</f>
        <v>0</v>
      </c>
      <c r="K178" s="182" t="s">
        <v>177</v>
      </c>
      <c r="L178" s="41"/>
      <c r="M178" s="187" t="s">
        <v>19</v>
      </c>
      <c r="N178" s="188" t="s">
        <v>44</v>
      </c>
      <c r="O178" s="66"/>
      <c r="P178" s="189">
        <f>O178*H178</f>
        <v>0</v>
      </c>
      <c r="Q178" s="189">
        <v>0</v>
      </c>
      <c r="R178" s="189">
        <f>Q178*H178</f>
        <v>0</v>
      </c>
      <c r="S178" s="189">
        <v>0</v>
      </c>
      <c r="T178" s="190">
        <f>S178*H178</f>
        <v>0</v>
      </c>
      <c r="U178" s="36"/>
      <c r="V178" s="36"/>
      <c r="W178" s="36"/>
      <c r="X178" s="36"/>
      <c r="Y178" s="36"/>
      <c r="Z178" s="36"/>
      <c r="AA178" s="36"/>
      <c r="AB178" s="36"/>
      <c r="AC178" s="36"/>
      <c r="AD178" s="36"/>
      <c r="AE178" s="36"/>
      <c r="AR178" s="191" t="s">
        <v>178</v>
      </c>
      <c r="AT178" s="191" t="s">
        <v>173</v>
      </c>
      <c r="AU178" s="191" t="s">
        <v>82</v>
      </c>
      <c r="AY178" s="19" t="s">
        <v>171</v>
      </c>
      <c r="BE178" s="192">
        <f>IF(N178="základní",J178,0)</f>
        <v>0</v>
      </c>
      <c r="BF178" s="192">
        <f>IF(N178="snížená",J178,0)</f>
        <v>0</v>
      </c>
      <c r="BG178" s="192">
        <f>IF(N178="zákl. přenesená",J178,0)</f>
        <v>0</v>
      </c>
      <c r="BH178" s="192">
        <f>IF(N178="sníž. přenesená",J178,0)</f>
        <v>0</v>
      </c>
      <c r="BI178" s="192">
        <f>IF(N178="nulová",J178,0)</f>
        <v>0</v>
      </c>
      <c r="BJ178" s="19" t="s">
        <v>80</v>
      </c>
      <c r="BK178" s="192">
        <f>ROUND(I178*H178,2)</f>
        <v>0</v>
      </c>
      <c r="BL178" s="19" t="s">
        <v>178</v>
      </c>
      <c r="BM178" s="191" t="s">
        <v>1362</v>
      </c>
    </row>
    <row r="179" spans="1:65" s="2" customFormat="1" ht="29.25">
      <c r="A179" s="36"/>
      <c r="B179" s="37"/>
      <c r="C179" s="38"/>
      <c r="D179" s="193" t="s">
        <v>180</v>
      </c>
      <c r="E179" s="38"/>
      <c r="F179" s="194" t="s">
        <v>285</v>
      </c>
      <c r="G179" s="38"/>
      <c r="H179" s="38"/>
      <c r="I179" s="195"/>
      <c r="J179" s="38"/>
      <c r="K179" s="38"/>
      <c r="L179" s="41"/>
      <c r="M179" s="196"/>
      <c r="N179" s="197"/>
      <c r="O179" s="66"/>
      <c r="P179" s="66"/>
      <c r="Q179" s="66"/>
      <c r="R179" s="66"/>
      <c r="S179" s="66"/>
      <c r="T179" s="67"/>
      <c r="U179" s="36"/>
      <c r="V179" s="36"/>
      <c r="W179" s="36"/>
      <c r="X179" s="36"/>
      <c r="Y179" s="36"/>
      <c r="Z179" s="36"/>
      <c r="AA179" s="36"/>
      <c r="AB179" s="36"/>
      <c r="AC179" s="36"/>
      <c r="AD179" s="36"/>
      <c r="AE179" s="36"/>
      <c r="AT179" s="19" t="s">
        <v>180</v>
      </c>
      <c r="AU179" s="19" t="s">
        <v>82</v>
      </c>
    </row>
    <row r="180" spans="1:65" s="2" customFormat="1" ht="11.25">
      <c r="A180" s="36"/>
      <c r="B180" s="37"/>
      <c r="C180" s="38"/>
      <c r="D180" s="198" t="s">
        <v>182</v>
      </c>
      <c r="E180" s="38"/>
      <c r="F180" s="199" t="s">
        <v>286</v>
      </c>
      <c r="G180" s="38"/>
      <c r="H180" s="38"/>
      <c r="I180" s="195"/>
      <c r="J180" s="38"/>
      <c r="K180" s="38"/>
      <c r="L180" s="41"/>
      <c r="M180" s="196"/>
      <c r="N180" s="197"/>
      <c r="O180" s="66"/>
      <c r="P180" s="66"/>
      <c r="Q180" s="66"/>
      <c r="R180" s="66"/>
      <c r="S180" s="66"/>
      <c r="T180" s="67"/>
      <c r="U180" s="36"/>
      <c r="V180" s="36"/>
      <c r="W180" s="36"/>
      <c r="X180" s="36"/>
      <c r="Y180" s="36"/>
      <c r="Z180" s="36"/>
      <c r="AA180" s="36"/>
      <c r="AB180" s="36"/>
      <c r="AC180" s="36"/>
      <c r="AD180" s="36"/>
      <c r="AE180" s="36"/>
      <c r="AT180" s="19" t="s">
        <v>182</v>
      </c>
      <c r="AU180" s="19" t="s">
        <v>82</v>
      </c>
    </row>
    <row r="181" spans="1:65" s="14" customFormat="1" ht="11.25">
      <c r="B181" s="210"/>
      <c r="C181" s="211"/>
      <c r="D181" s="193" t="s">
        <v>184</v>
      </c>
      <c r="E181" s="212" t="s">
        <v>19</v>
      </c>
      <c r="F181" s="213" t="s">
        <v>1358</v>
      </c>
      <c r="G181" s="211"/>
      <c r="H181" s="214">
        <v>90.102000000000004</v>
      </c>
      <c r="I181" s="215"/>
      <c r="J181" s="211"/>
      <c r="K181" s="211"/>
      <c r="L181" s="216"/>
      <c r="M181" s="217"/>
      <c r="N181" s="218"/>
      <c r="O181" s="218"/>
      <c r="P181" s="218"/>
      <c r="Q181" s="218"/>
      <c r="R181" s="218"/>
      <c r="S181" s="218"/>
      <c r="T181" s="219"/>
      <c r="AT181" s="220" t="s">
        <v>184</v>
      </c>
      <c r="AU181" s="220" t="s">
        <v>82</v>
      </c>
      <c r="AV181" s="14" t="s">
        <v>82</v>
      </c>
      <c r="AW181" s="14" t="s">
        <v>35</v>
      </c>
      <c r="AX181" s="14" t="s">
        <v>73</v>
      </c>
      <c r="AY181" s="220" t="s">
        <v>171</v>
      </c>
    </row>
    <row r="182" spans="1:65" s="15" customFormat="1" ht="11.25">
      <c r="B182" s="221"/>
      <c r="C182" s="222"/>
      <c r="D182" s="193" t="s">
        <v>184</v>
      </c>
      <c r="E182" s="223" t="s">
        <v>19</v>
      </c>
      <c r="F182" s="224" t="s">
        <v>189</v>
      </c>
      <c r="G182" s="222"/>
      <c r="H182" s="225">
        <v>90.102000000000004</v>
      </c>
      <c r="I182" s="226"/>
      <c r="J182" s="222"/>
      <c r="K182" s="222"/>
      <c r="L182" s="227"/>
      <c r="M182" s="228"/>
      <c r="N182" s="229"/>
      <c r="O182" s="229"/>
      <c r="P182" s="229"/>
      <c r="Q182" s="229"/>
      <c r="R182" s="229"/>
      <c r="S182" s="229"/>
      <c r="T182" s="230"/>
      <c r="AT182" s="231" t="s">
        <v>184</v>
      </c>
      <c r="AU182" s="231" t="s">
        <v>82</v>
      </c>
      <c r="AV182" s="15" t="s">
        <v>178</v>
      </c>
      <c r="AW182" s="15" t="s">
        <v>35</v>
      </c>
      <c r="AX182" s="15" t="s">
        <v>80</v>
      </c>
      <c r="AY182" s="231" t="s">
        <v>171</v>
      </c>
    </row>
    <row r="183" spans="1:65" s="2" customFormat="1" ht="24.2" customHeight="1">
      <c r="A183" s="36"/>
      <c r="B183" s="37"/>
      <c r="C183" s="180" t="s">
        <v>287</v>
      </c>
      <c r="D183" s="180" t="s">
        <v>173</v>
      </c>
      <c r="E183" s="181" t="s">
        <v>288</v>
      </c>
      <c r="F183" s="182" t="s">
        <v>289</v>
      </c>
      <c r="G183" s="183" t="s">
        <v>220</v>
      </c>
      <c r="H183" s="184">
        <v>90.102000000000004</v>
      </c>
      <c r="I183" s="185"/>
      <c r="J183" s="186">
        <f>ROUND(I183*H183,2)</f>
        <v>0</v>
      </c>
      <c r="K183" s="182" t="s">
        <v>177</v>
      </c>
      <c r="L183" s="41"/>
      <c r="M183" s="187" t="s">
        <v>19</v>
      </c>
      <c r="N183" s="188" t="s">
        <v>44</v>
      </c>
      <c r="O183" s="66"/>
      <c r="P183" s="189">
        <f>O183*H183</f>
        <v>0</v>
      </c>
      <c r="Q183" s="189">
        <v>0</v>
      </c>
      <c r="R183" s="189">
        <f>Q183*H183</f>
        <v>0</v>
      </c>
      <c r="S183" s="189">
        <v>0</v>
      </c>
      <c r="T183" s="190">
        <f>S183*H183</f>
        <v>0</v>
      </c>
      <c r="U183" s="36"/>
      <c r="V183" s="36"/>
      <c r="W183" s="36"/>
      <c r="X183" s="36"/>
      <c r="Y183" s="36"/>
      <c r="Z183" s="36"/>
      <c r="AA183" s="36"/>
      <c r="AB183" s="36"/>
      <c r="AC183" s="36"/>
      <c r="AD183" s="36"/>
      <c r="AE183" s="36"/>
      <c r="AR183" s="191" t="s">
        <v>178</v>
      </c>
      <c r="AT183" s="191" t="s">
        <v>173</v>
      </c>
      <c r="AU183" s="191" t="s">
        <v>82</v>
      </c>
      <c r="AY183" s="19" t="s">
        <v>171</v>
      </c>
      <c r="BE183" s="192">
        <f>IF(N183="základní",J183,0)</f>
        <v>0</v>
      </c>
      <c r="BF183" s="192">
        <f>IF(N183="snížená",J183,0)</f>
        <v>0</v>
      </c>
      <c r="BG183" s="192">
        <f>IF(N183="zákl. přenesená",J183,0)</f>
        <v>0</v>
      </c>
      <c r="BH183" s="192">
        <f>IF(N183="sníž. přenesená",J183,0)</f>
        <v>0</v>
      </c>
      <c r="BI183" s="192">
        <f>IF(N183="nulová",J183,0)</f>
        <v>0</v>
      </c>
      <c r="BJ183" s="19" t="s">
        <v>80</v>
      </c>
      <c r="BK183" s="192">
        <f>ROUND(I183*H183,2)</f>
        <v>0</v>
      </c>
      <c r="BL183" s="19" t="s">
        <v>178</v>
      </c>
      <c r="BM183" s="191" t="s">
        <v>1363</v>
      </c>
    </row>
    <row r="184" spans="1:65" s="2" customFormat="1" ht="29.25">
      <c r="A184" s="36"/>
      <c r="B184" s="37"/>
      <c r="C184" s="38"/>
      <c r="D184" s="193" t="s">
        <v>180</v>
      </c>
      <c r="E184" s="38"/>
      <c r="F184" s="194" t="s">
        <v>291</v>
      </c>
      <c r="G184" s="38"/>
      <c r="H184" s="38"/>
      <c r="I184" s="195"/>
      <c r="J184" s="38"/>
      <c r="K184" s="38"/>
      <c r="L184" s="41"/>
      <c r="M184" s="196"/>
      <c r="N184" s="197"/>
      <c r="O184" s="66"/>
      <c r="P184" s="66"/>
      <c r="Q184" s="66"/>
      <c r="R184" s="66"/>
      <c r="S184" s="66"/>
      <c r="T184" s="67"/>
      <c r="U184" s="36"/>
      <c r="V184" s="36"/>
      <c r="W184" s="36"/>
      <c r="X184" s="36"/>
      <c r="Y184" s="36"/>
      <c r="Z184" s="36"/>
      <c r="AA184" s="36"/>
      <c r="AB184" s="36"/>
      <c r="AC184" s="36"/>
      <c r="AD184" s="36"/>
      <c r="AE184" s="36"/>
      <c r="AT184" s="19" t="s">
        <v>180</v>
      </c>
      <c r="AU184" s="19" t="s">
        <v>82</v>
      </c>
    </row>
    <row r="185" spans="1:65" s="2" customFormat="1" ht="11.25">
      <c r="A185" s="36"/>
      <c r="B185" s="37"/>
      <c r="C185" s="38"/>
      <c r="D185" s="198" t="s">
        <v>182</v>
      </c>
      <c r="E185" s="38"/>
      <c r="F185" s="199" t="s">
        <v>292</v>
      </c>
      <c r="G185" s="38"/>
      <c r="H185" s="38"/>
      <c r="I185" s="195"/>
      <c r="J185" s="38"/>
      <c r="K185" s="38"/>
      <c r="L185" s="41"/>
      <c r="M185" s="196"/>
      <c r="N185" s="197"/>
      <c r="O185" s="66"/>
      <c r="P185" s="66"/>
      <c r="Q185" s="66"/>
      <c r="R185" s="66"/>
      <c r="S185" s="66"/>
      <c r="T185" s="67"/>
      <c r="U185" s="36"/>
      <c r="V185" s="36"/>
      <c r="W185" s="36"/>
      <c r="X185" s="36"/>
      <c r="Y185" s="36"/>
      <c r="Z185" s="36"/>
      <c r="AA185" s="36"/>
      <c r="AB185" s="36"/>
      <c r="AC185" s="36"/>
      <c r="AD185" s="36"/>
      <c r="AE185" s="36"/>
      <c r="AT185" s="19" t="s">
        <v>182</v>
      </c>
      <c r="AU185" s="19" t="s">
        <v>82</v>
      </c>
    </row>
    <row r="186" spans="1:65" s="13" customFormat="1" ht="22.5">
      <c r="B186" s="200"/>
      <c r="C186" s="201"/>
      <c r="D186" s="193" t="s">
        <v>184</v>
      </c>
      <c r="E186" s="202" t="s">
        <v>19</v>
      </c>
      <c r="F186" s="203" t="s">
        <v>1091</v>
      </c>
      <c r="G186" s="201"/>
      <c r="H186" s="202" t="s">
        <v>19</v>
      </c>
      <c r="I186" s="204"/>
      <c r="J186" s="201"/>
      <c r="K186" s="201"/>
      <c r="L186" s="205"/>
      <c r="M186" s="206"/>
      <c r="N186" s="207"/>
      <c r="O186" s="207"/>
      <c r="P186" s="207"/>
      <c r="Q186" s="207"/>
      <c r="R186" s="207"/>
      <c r="S186" s="207"/>
      <c r="T186" s="208"/>
      <c r="AT186" s="209" t="s">
        <v>184</v>
      </c>
      <c r="AU186" s="209" t="s">
        <v>82</v>
      </c>
      <c r="AV186" s="13" t="s">
        <v>80</v>
      </c>
      <c r="AW186" s="13" t="s">
        <v>35</v>
      </c>
      <c r="AX186" s="13" t="s">
        <v>73</v>
      </c>
      <c r="AY186" s="209" t="s">
        <v>171</v>
      </c>
    </row>
    <row r="187" spans="1:65" s="14" customFormat="1" ht="11.25">
      <c r="B187" s="210"/>
      <c r="C187" s="211"/>
      <c r="D187" s="193" t="s">
        <v>184</v>
      </c>
      <c r="E187" s="212" t="s">
        <v>19</v>
      </c>
      <c r="F187" s="213" t="s">
        <v>1358</v>
      </c>
      <c r="G187" s="211"/>
      <c r="H187" s="214">
        <v>90.102000000000004</v>
      </c>
      <c r="I187" s="215"/>
      <c r="J187" s="211"/>
      <c r="K187" s="211"/>
      <c r="L187" s="216"/>
      <c r="M187" s="217"/>
      <c r="N187" s="218"/>
      <c r="O187" s="218"/>
      <c r="P187" s="218"/>
      <c r="Q187" s="218"/>
      <c r="R187" s="218"/>
      <c r="S187" s="218"/>
      <c r="T187" s="219"/>
      <c r="AT187" s="220" t="s">
        <v>184</v>
      </c>
      <c r="AU187" s="220" t="s">
        <v>82</v>
      </c>
      <c r="AV187" s="14" t="s">
        <v>82</v>
      </c>
      <c r="AW187" s="14" t="s">
        <v>35</v>
      </c>
      <c r="AX187" s="14" t="s">
        <v>73</v>
      </c>
      <c r="AY187" s="220" t="s">
        <v>171</v>
      </c>
    </row>
    <row r="188" spans="1:65" s="15" customFormat="1" ht="11.25">
      <c r="B188" s="221"/>
      <c r="C188" s="222"/>
      <c r="D188" s="193" t="s">
        <v>184</v>
      </c>
      <c r="E188" s="223" t="s">
        <v>19</v>
      </c>
      <c r="F188" s="224" t="s">
        <v>189</v>
      </c>
      <c r="G188" s="222"/>
      <c r="H188" s="225">
        <v>90.102000000000004</v>
      </c>
      <c r="I188" s="226"/>
      <c r="J188" s="222"/>
      <c r="K188" s="222"/>
      <c r="L188" s="227"/>
      <c r="M188" s="228"/>
      <c r="N188" s="229"/>
      <c r="O188" s="229"/>
      <c r="P188" s="229"/>
      <c r="Q188" s="229"/>
      <c r="R188" s="229"/>
      <c r="S188" s="229"/>
      <c r="T188" s="230"/>
      <c r="AT188" s="231" t="s">
        <v>184</v>
      </c>
      <c r="AU188" s="231" t="s">
        <v>82</v>
      </c>
      <c r="AV188" s="15" t="s">
        <v>178</v>
      </c>
      <c r="AW188" s="15" t="s">
        <v>35</v>
      </c>
      <c r="AX188" s="15" t="s">
        <v>80</v>
      </c>
      <c r="AY188" s="231" t="s">
        <v>171</v>
      </c>
    </row>
    <row r="189" spans="1:65" s="2" customFormat="1" ht="21.75" customHeight="1">
      <c r="A189" s="36"/>
      <c r="B189" s="37"/>
      <c r="C189" s="180" t="s">
        <v>8</v>
      </c>
      <c r="D189" s="180" t="s">
        <v>173</v>
      </c>
      <c r="E189" s="181" t="s">
        <v>294</v>
      </c>
      <c r="F189" s="182" t="s">
        <v>295</v>
      </c>
      <c r="G189" s="183" t="s">
        <v>176</v>
      </c>
      <c r="H189" s="184">
        <v>436.8</v>
      </c>
      <c r="I189" s="185"/>
      <c r="J189" s="186">
        <f>ROUND(I189*H189,2)</f>
        <v>0</v>
      </c>
      <c r="K189" s="182" t="s">
        <v>177</v>
      </c>
      <c r="L189" s="41"/>
      <c r="M189" s="187" t="s">
        <v>19</v>
      </c>
      <c r="N189" s="188" t="s">
        <v>44</v>
      </c>
      <c r="O189" s="66"/>
      <c r="P189" s="189">
        <f>O189*H189</f>
        <v>0</v>
      </c>
      <c r="Q189" s="189">
        <v>0</v>
      </c>
      <c r="R189" s="189">
        <f>Q189*H189</f>
        <v>0</v>
      </c>
      <c r="S189" s="189">
        <v>0</v>
      </c>
      <c r="T189" s="190">
        <f>S189*H189</f>
        <v>0</v>
      </c>
      <c r="U189" s="36"/>
      <c r="V189" s="36"/>
      <c r="W189" s="36"/>
      <c r="X189" s="36"/>
      <c r="Y189" s="36"/>
      <c r="Z189" s="36"/>
      <c r="AA189" s="36"/>
      <c r="AB189" s="36"/>
      <c r="AC189" s="36"/>
      <c r="AD189" s="36"/>
      <c r="AE189" s="36"/>
      <c r="AR189" s="191" t="s">
        <v>178</v>
      </c>
      <c r="AT189" s="191" t="s">
        <v>173</v>
      </c>
      <c r="AU189" s="191" t="s">
        <v>82</v>
      </c>
      <c r="AY189" s="19" t="s">
        <v>171</v>
      </c>
      <c r="BE189" s="192">
        <f>IF(N189="základní",J189,0)</f>
        <v>0</v>
      </c>
      <c r="BF189" s="192">
        <f>IF(N189="snížená",J189,0)</f>
        <v>0</v>
      </c>
      <c r="BG189" s="192">
        <f>IF(N189="zákl. přenesená",J189,0)</f>
        <v>0</v>
      </c>
      <c r="BH189" s="192">
        <f>IF(N189="sníž. přenesená",J189,0)</f>
        <v>0</v>
      </c>
      <c r="BI189" s="192">
        <f>IF(N189="nulová",J189,0)</f>
        <v>0</v>
      </c>
      <c r="BJ189" s="19" t="s">
        <v>80</v>
      </c>
      <c r="BK189" s="192">
        <f>ROUND(I189*H189,2)</f>
        <v>0</v>
      </c>
      <c r="BL189" s="19" t="s">
        <v>178</v>
      </c>
      <c r="BM189" s="191" t="s">
        <v>1364</v>
      </c>
    </row>
    <row r="190" spans="1:65" s="2" customFormat="1" ht="19.5">
      <c r="A190" s="36"/>
      <c r="B190" s="37"/>
      <c r="C190" s="38"/>
      <c r="D190" s="193" t="s">
        <v>180</v>
      </c>
      <c r="E190" s="38"/>
      <c r="F190" s="194" t="s">
        <v>297</v>
      </c>
      <c r="G190" s="38"/>
      <c r="H190" s="38"/>
      <c r="I190" s="195"/>
      <c r="J190" s="38"/>
      <c r="K190" s="38"/>
      <c r="L190" s="41"/>
      <c r="M190" s="196"/>
      <c r="N190" s="197"/>
      <c r="O190" s="66"/>
      <c r="P190" s="66"/>
      <c r="Q190" s="66"/>
      <c r="R190" s="66"/>
      <c r="S190" s="66"/>
      <c r="T190" s="67"/>
      <c r="U190" s="36"/>
      <c r="V190" s="36"/>
      <c r="W190" s="36"/>
      <c r="X190" s="36"/>
      <c r="Y190" s="36"/>
      <c r="Z190" s="36"/>
      <c r="AA190" s="36"/>
      <c r="AB190" s="36"/>
      <c r="AC190" s="36"/>
      <c r="AD190" s="36"/>
      <c r="AE190" s="36"/>
      <c r="AT190" s="19" t="s">
        <v>180</v>
      </c>
      <c r="AU190" s="19" t="s">
        <v>82</v>
      </c>
    </row>
    <row r="191" spans="1:65" s="2" customFormat="1" ht="11.25">
      <c r="A191" s="36"/>
      <c r="B191" s="37"/>
      <c r="C191" s="38"/>
      <c r="D191" s="198" t="s">
        <v>182</v>
      </c>
      <c r="E191" s="38"/>
      <c r="F191" s="199" t="s">
        <v>298</v>
      </c>
      <c r="G191" s="38"/>
      <c r="H191" s="38"/>
      <c r="I191" s="195"/>
      <c r="J191" s="38"/>
      <c r="K191" s="38"/>
      <c r="L191" s="41"/>
      <c r="M191" s="196"/>
      <c r="N191" s="197"/>
      <c r="O191" s="66"/>
      <c r="P191" s="66"/>
      <c r="Q191" s="66"/>
      <c r="R191" s="66"/>
      <c r="S191" s="66"/>
      <c r="T191" s="67"/>
      <c r="U191" s="36"/>
      <c r="V191" s="36"/>
      <c r="W191" s="36"/>
      <c r="X191" s="36"/>
      <c r="Y191" s="36"/>
      <c r="Z191" s="36"/>
      <c r="AA191" s="36"/>
      <c r="AB191" s="36"/>
      <c r="AC191" s="36"/>
      <c r="AD191" s="36"/>
      <c r="AE191" s="36"/>
      <c r="AT191" s="19" t="s">
        <v>182</v>
      </c>
      <c r="AU191" s="19" t="s">
        <v>82</v>
      </c>
    </row>
    <row r="192" spans="1:65" s="13" customFormat="1" ht="11.25">
      <c r="B192" s="200"/>
      <c r="C192" s="201"/>
      <c r="D192" s="193" t="s">
        <v>184</v>
      </c>
      <c r="E192" s="202" t="s">
        <v>19</v>
      </c>
      <c r="F192" s="203" t="s">
        <v>299</v>
      </c>
      <c r="G192" s="201"/>
      <c r="H192" s="202" t="s">
        <v>19</v>
      </c>
      <c r="I192" s="204"/>
      <c r="J192" s="201"/>
      <c r="K192" s="201"/>
      <c r="L192" s="205"/>
      <c r="M192" s="206"/>
      <c r="N192" s="207"/>
      <c r="O192" s="207"/>
      <c r="P192" s="207"/>
      <c r="Q192" s="207"/>
      <c r="R192" s="207"/>
      <c r="S192" s="207"/>
      <c r="T192" s="208"/>
      <c r="AT192" s="209" t="s">
        <v>184</v>
      </c>
      <c r="AU192" s="209" t="s">
        <v>82</v>
      </c>
      <c r="AV192" s="13" t="s">
        <v>80</v>
      </c>
      <c r="AW192" s="13" t="s">
        <v>35</v>
      </c>
      <c r="AX192" s="13" t="s">
        <v>73</v>
      </c>
      <c r="AY192" s="209" t="s">
        <v>171</v>
      </c>
    </row>
    <row r="193" spans="1:65" s="14" customFormat="1" ht="22.5">
      <c r="B193" s="210"/>
      <c r="C193" s="211"/>
      <c r="D193" s="193" t="s">
        <v>184</v>
      </c>
      <c r="E193" s="212" t="s">
        <v>19</v>
      </c>
      <c r="F193" s="213" t="s">
        <v>1365</v>
      </c>
      <c r="G193" s="211"/>
      <c r="H193" s="214">
        <v>436.8</v>
      </c>
      <c r="I193" s="215"/>
      <c r="J193" s="211"/>
      <c r="K193" s="211"/>
      <c r="L193" s="216"/>
      <c r="M193" s="217"/>
      <c r="N193" s="218"/>
      <c r="O193" s="218"/>
      <c r="P193" s="218"/>
      <c r="Q193" s="218"/>
      <c r="R193" s="218"/>
      <c r="S193" s="218"/>
      <c r="T193" s="219"/>
      <c r="AT193" s="220" t="s">
        <v>184</v>
      </c>
      <c r="AU193" s="220" t="s">
        <v>82</v>
      </c>
      <c r="AV193" s="14" t="s">
        <v>82</v>
      </c>
      <c r="AW193" s="14" t="s">
        <v>35</v>
      </c>
      <c r="AX193" s="14" t="s">
        <v>73</v>
      </c>
      <c r="AY193" s="220" t="s">
        <v>171</v>
      </c>
    </row>
    <row r="194" spans="1:65" s="15" customFormat="1" ht="11.25">
      <c r="B194" s="221"/>
      <c r="C194" s="222"/>
      <c r="D194" s="193" t="s">
        <v>184</v>
      </c>
      <c r="E194" s="223" t="s">
        <v>19</v>
      </c>
      <c r="F194" s="224" t="s">
        <v>189</v>
      </c>
      <c r="G194" s="222"/>
      <c r="H194" s="225">
        <v>436.8</v>
      </c>
      <c r="I194" s="226"/>
      <c r="J194" s="222"/>
      <c r="K194" s="222"/>
      <c r="L194" s="227"/>
      <c r="M194" s="228"/>
      <c r="N194" s="229"/>
      <c r="O194" s="229"/>
      <c r="P194" s="229"/>
      <c r="Q194" s="229"/>
      <c r="R194" s="229"/>
      <c r="S194" s="229"/>
      <c r="T194" s="230"/>
      <c r="AT194" s="231" t="s">
        <v>184</v>
      </c>
      <c r="AU194" s="231" t="s">
        <v>82</v>
      </c>
      <c r="AV194" s="15" t="s">
        <v>178</v>
      </c>
      <c r="AW194" s="15" t="s">
        <v>35</v>
      </c>
      <c r="AX194" s="15" t="s">
        <v>80</v>
      </c>
      <c r="AY194" s="231" t="s">
        <v>171</v>
      </c>
    </row>
    <row r="195" spans="1:65" s="2" customFormat="1" ht="24.2" customHeight="1">
      <c r="A195" s="36"/>
      <c r="B195" s="37"/>
      <c r="C195" s="180" t="s">
        <v>301</v>
      </c>
      <c r="D195" s="180" t="s">
        <v>173</v>
      </c>
      <c r="E195" s="181" t="s">
        <v>302</v>
      </c>
      <c r="F195" s="182" t="s">
        <v>303</v>
      </c>
      <c r="G195" s="183" t="s">
        <v>252</v>
      </c>
      <c r="H195" s="184">
        <v>206.339</v>
      </c>
      <c r="I195" s="185"/>
      <c r="J195" s="186">
        <f>ROUND(I195*H195,2)</f>
        <v>0</v>
      </c>
      <c r="K195" s="182" t="s">
        <v>177</v>
      </c>
      <c r="L195" s="41"/>
      <c r="M195" s="187" t="s">
        <v>19</v>
      </c>
      <c r="N195" s="188" t="s">
        <v>44</v>
      </c>
      <c r="O195" s="66"/>
      <c r="P195" s="189">
        <f>O195*H195</f>
        <v>0</v>
      </c>
      <c r="Q195" s="189">
        <v>0</v>
      </c>
      <c r="R195" s="189">
        <f>Q195*H195</f>
        <v>0</v>
      </c>
      <c r="S195" s="189">
        <v>0</v>
      </c>
      <c r="T195" s="190">
        <f>S195*H195</f>
        <v>0</v>
      </c>
      <c r="U195" s="36"/>
      <c r="V195" s="36"/>
      <c r="W195" s="36"/>
      <c r="X195" s="36"/>
      <c r="Y195" s="36"/>
      <c r="Z195" s="36"/>
      <c r="AA195" s="36"/>
      <c r="AB195" s="36"/>
      <c r="AC195" s="36"/>
      <c r="AD195" s="36"/>
      <c r="AE195" s="36"/>
      <c r="AR195" s="191" t="s">
        <v>178</v>
      </c>
      <c r="AT195" s="191" t="s">
        <v>173</v>
      </c>
      <c r="AU195" s="191" t="s">
        <v>82</v>
      </c>
      <c r="AY195" s="19" t="s">
        <v>171</v>
      </c>
      <c r="BE195" s="192">
        <f>IF(N195="základní",J195,0)</f>
        <v>0</v>
      </c>
      <c r="BF195" s="192">
        <f>IF(N195="snížená",J195,0)</f>
        <v>0</v>
      </c>
      <c r="BG195" s="192">
        <f>IF(N195="zákl. přenesená",J195,0)</f>
        <v>0</v>
      </c>
      <c r="BH195" s="192">
        <f>IF(N195="sníž. přenesená",J195,0)</f>
        <v>0</v>
      </c>
      <c r="BI195" s="192">
        <f>IF(N195="nulová",J195,0)</f>
        <v>0</v>
      </c>
      <c r="BJ195" s="19" t="s">
        <v>80</v>
      </c>
      <c r="BK195" s="192">
        <f>ROUND(I195*H195,2)</f>
        <v>0</v>
      </c>
      <c r="BL195" s="19" t="s">
        <v>178</v>
      </c>
      <c r="BM195" s="191" t="s">
        <v>1366</v>
      </c>
    </row>
    <row r="196" spans="1:65" s="2" customFormat="1" ht="29.25">
      <c r="A196" s="36"/>
      <c r="B196" s="37"/>
      <c r="C196" s="38"/>
      <c r="D196" s="193" t="s">
        <v>180</v>
      </c>
      <c r="E196" s="38"/>
      <c r="F196" s="194" t="s">
        <v>305</v>
      </c>
      <c r="G196" s="38"/>
      <c r="H196" s="38"/>
      <c r="I196" s="195"/>
      <c r="J196" s="38"/>
      <c r="K196" s="38"/>
      <c r="L196" s="41"/>
      <c r="M196" s="196"/>
      <c r="N196" s="197"/>
      <c r="O196" s="66"/>
      <c r="P196" s="66"/>
      <c r="Q196" s="66"/>
      <c r="R196" s="66"/>
      <c r="S196" s="66"/>
      <c r="T196" s="67"/>
      <c r="U196" s="36"/>
      <c r="V196" s="36"/>
      <c r="W196" s="36"/>
      <c r="X196" s="36"/>
      <c r="Y196" s="36"/>
      <c r="Z196" s="36"/>
      <c r="AA196" s="36"/>
      <c r="AB196" s="36"/>
      <c r="AC196" s="36"/>
      <c r="AD196" s="36"/>
      <c r="AE196" s="36"/>
      <c r="AT196" s="19" t="s">
        <v>180</v>
      </c>
      <c r="AU196" s="19" t="s">
        <v>82</v>
      </c>
    </row>
    <row r="197" spans="1:65" s="2" customFormat="1" ht="11.25">
      <c r="A197" s="36"/>
      <c r="B197" s="37"/>
      <c r="C197" s="38"/>
      <c r="D197" s="198" t="s">
        <v>182</v>
      </c>
      <c r="E197" s="38"/>
      <c r="F197" s="199" t="s">
        <v>306</v>
      </c>
      <c r="G197" s="38"/>
      <c r="H197" s="38"/>
      <c r="I197" s="195"/>
      <c r="J197" s="38"/>
      <c r="K197" s="38"/>
      <c r="L197" s="41"/>
      <c r="M197" s="196"/>
      <c r="N197" s="197"/>
      <c r="O197" s="66"/>
      <c r="P197" s="66"/>
      <c r="Q197" s="66"/>
      <c r="R197" s="66"/>
      <c r="S197" s="66"/>
      <c r="T197" s="67"/>
      <c r="U197" s="36"/>
      <c r="V197" s="36"/>
      <c r="W197" s="36"/>
      <c r="X197" s="36"/>
      <c r="Y197" s="36"/>
      <c r="Z197" s="36"/>
      <c r="AA197" s="36"/>
      <c r="AB197" s="36"/>
      <c r="AC197" s="36"/>
      <c r="AD197" s="36"/>
      <c r="AE197" s="36"/>
      <c r="AT197" s="19" t="s">
        <v>182</v>
      </c>
      <c r="AU197" s="19" t="s">
        <v>82</v>
      </c>
    </row>
    <row r="198" spans="1:65" s="14" customFormat="1" ht="11.25">
      <c r="B198" s="210"/>
      <c r="C198" s="211"/>
      <c r="D198" s="193" t="s">
        <v>184</v>
      </c>
      <c r="E198" s="212" t="s">
        <v>19</v>
      </c>
      <c r="F198" s="213" t="s">
        <v>1367</v>
      </c>
      <c r="G198" s="211"/>
      <c r="H198" s="214">
        <v>180.20400000000001</v>
      </c>
      <c r="I198" s="215"/>
      <c r="J198" s="211"/>
      <c r="K198" s="211"/>
      <c r="L198" s="216"/>
      <c r="M198" s="217"/>
      <c r="N198" s="218"/>
      <c r="O198" s="218"/>
      <c r="P198" s="218"/>
      <c r="Q198" s="218"/>
      <c r="R198" s="218"/>
      <c r="S198" s="218"/>
      <c r="T198" s="219"/>
      <c r="AT198" s="220" t="s">
        <v>184</v>
      </c>
      <c r="AU198" s="220" t="s">
        <v>82</v>
      </c>
      <c r="AV198" s="14" t="s">
        <v>82</v>
      </c>
      <c r="AW198" s="14" t="s">
        <v>35</v>
      </c>
      <c r="AX198" s="14" t="s">
        <v>73</v>
      </c>
      <c r="AY198" s="220" t="s">
        <v>171</v>
      </c>
    </row>
    <row r="199" spans="1:65" s="13" customFormat="1" ht="11.25">
      <c r="B199" s="200"/>
      <c r="C199" s="201"/>
      <c r="D199" s="193" t="s">
        <v>184</v>
      </c>
      <c r="E199" s="202" t="s">
        <v>19</v>
      </c>
      <c r="F199" s="203" t="s">
        <v>1368</v>
      </c>
      <c r="G199" s="201"/>
      <c r="H199" s="202" t="s">
        <v>19</v>
      </c>
      <c r="I199" s="204"/>
      <c r="J199" s="201"/>
      <c r="K199" s="201"/>
      <c r="L199" s="205"/>
      <c r="M199" s="206"/>
      <c r="N199" s="207"/>
      <c r="O199" s="207"/>
      <c r="P199" s="207"/>
      <c r="Q199" s="207"/>
      <c r="R199" s="207"/>
      <c r="S199" s="207"/>
      <c r="T199" s="208"/>
      <c r="AT199" s="209" t="s">
        <v>184</v>
      </c>
      <c r="AU199" s="209" t="s">
        <v>82</v>
      </c>
      <c r="AV199" s="13" t="s">
        <v>80</v>
      </c>
      <c r="AW199" s="13" t="s">
        <v>35</v>
      </c>
      <c r="AX199" s="13" t="s">
        <v>73</v>
      </c>
      <c r="AY199" s="209" t="s">
        <v>171</v>
      </c>
    </row>
    <row r="200" spans="1:65" s="14" customFormat="1" ht="11.25">
      <c r="B200" s="210"/>
      <c r="C200" s="211"/>
      <c r="D200" s="193" t="s">
        <v>184</v>
      </c>
      <c r="E200" s="212" t="s">
        <v>19</v>
      </c>
      <c r="F200" s="213" t="s">
        <v>1369</v>
      </c>
      <c r="G200" s="211"/>
      <c r="H200" s="214">
        <v>26.135000000000002</v>
      </c>
      <c r="I200" s="215"/>
      <c r="J200" s="211"/>
      <c r="K200" s="211"/>
      <c r="L200" s="216"/>
      <c r="M200" s="217"/>
      <c r="N200" s="218"/>
      <c r="O200" s="218"/>
      <c r="P200" s="218"/>
      <c r="Q200" s="218"/>
      <c r="R200" s="218"/>
      <c r="S200" s="218"/>
      <c r="T200" s="219"/>
      <c r="AT200" s="220" t="s">
        <v>184</v>
      </c>
      <c r="AU200" s="220" t="s">
        <v>82</v>
      </c>
      <c r="AV200" s="14" t="s">
        <v>82</v>
      </c>
      <c r="AW200" s="14" t="s">
        <v>35</v>
      </c>
      <c r="AX200" s="14" t="s">
        <v>73</v>
      </c>
      <c r="AY200" s="220" t="s">
        <v>171</v>
      </c>
    </row>
    <row r="201" spans="1:65" s="15" customFormat="1" ht="11.25">
      <c r="B201" s="221"/>
      <c r="C201" s="222"/>
      <c r="D201" s="193" t="s">
        <v>184</v>
      </c>
      <c r="E201" s="223" t="s">
        <v>19</v>
      </c>
      <c r="F201" s="224" t="s">
        <v>189</v>
      </c>
      <c r="G201" s="222"/>
      <c r="H201" s="225">
        <v>206.339</v>
      </c>
      <c r="I201" s="226"/>
      <c r="J201" s="222"/>
      <c r="K201" s="222"/>
      <c r="L201" s="227"/>
      <c r="M201" s="228"/>
      <c r="N201" s="229"/>
      <c r="O201" s="229"/>
      <c r="P201" s="229"/>
      <c r="Q201" s="229"/>
      <c r="R201" s="229"/>
      <c r="S201" s="229"/>
      <c r="T201" s="230"/>
      <c r="AT201" s="231" t="s">
        <v>184</v>
      </c>
      <c r="AU201" s="231" t="s">
        <v>82</v>
      </c>
      <c r="AV201" s="15" t="s">
        <v>178</v>
      </c>
      <c r="AW201" s="15" t="s">
        <v>35</v>
      </c>
      <c r="AX201" s="15" t="s">
        <v>80</v>
      </c>
      <c r="AY201" s="231" t="s">
        <v>171</v>
      </c>
    </row>
    <row r="202" spans="1:65" s="2" customFormat="1" ht="16.5" customHeight="1">
      <c r="A202" s="36"/>
      <c r="B202" s="37"/>
      <c r="C202" s="180" t="s">
        <v>308</v>
      </c>
      <c r="D202" s="180" t="s">
        <v>173</v>
      </c>
      <c r="E202" s="181" t="s">
        <v>309</v>
      </c>
      <c r="F202" s="182" t="s">
        <v>310</v>
      </c>
      <c r="G202" s="183" t="s">
        <v>220</v>
      </c>
      <c r="H202" s="184">
        <v>8.4380000000000006</v>
      </c>
      <c r="I202" s="185"/>
      <c r="J202" s="186">
        <f>ROUND(I202*H202,2)</f>
        <v>0</v>
      </c>
      <c r="K202" s="182" t="s">
        <v>177</v>
      </c>
      <c r="L202" s="41"/>
      <c r="M202" s="187" t="s">
        <v>19</v>
      </c>
      <c r="N202" s="188" t="s">
        <v>44</v>
      </c>
      <c r="O202" s="66"/>
      <c r="P202" s="189">
        <f>O202*H202</f>
        <v>0</v>
      </c>
      <c r="Q202" s="189">
        <v>0</v>
      </c>
      <c r="R202" s="189">
        <f>Q202*H202</f>
        <v>0</v>
      </c>
      <c r="S202" s="189">
        <v>0</v>
      </c>
      <c r="T202" s="190">
        <f>S202*H202</f>
        <v>0</v>
      </c>
      <c r="U202" s="36"/>
      <c r="V202" s="36"/>
      <c r="W202" s="36"/>
      <c r="X202" s="36"/>
      <c r="Y202" s="36"/>
      <c r="Z202" s="36"/>
      <c r="AA202" s="36"/>
      <c r="AB202" s="36"/>
      <c r="AC202" s="36"/>
      <c r="AD202" s="36"/>
      <c r="AE202" s="36"/>
      <c r="AR202" s="191" t="s">
        <v>178</v>
      </c>
      <c r="AT202" s="191" t="s">
        <v>173</v>
      </c>
      <c r="AU202" s="191" t="s">
        <v>82</v>
      </c>
      <c r="AY202" s="19" t="s">
        <v>171</v>
      </c>
      <c r="BE202" s="192">
        <f>IF(N202="základní",J202,0)</f>
        <v>0</v>
      </c>
      <c r="BF202" s="192">
        <f>IF(N202="snížená",J202,0)</f>
        <v>0</v>
      </c>
      <c r="BG202" s="192">
        <f>IF(N202="zákl. přenesená",J202,0)</f>
        <v>0</v>
      </c>
      <c r="BH202" s="192">
        <f>IF(N202="sníž. přenesená",J202,0)</f>
        <v>0</v>
      </c>
      <c r="BI202" s="192">
        <f>IF(N202="nulová",J202,0)</f>
        <v>0</v>
      </c>
      <c r="BJ202" s="19" t="s">
        <v>80</v>
      </c>
      <c r="BK202" s="192">
        <f>ROUND(I202*H202,2)</f>
        <v>0</v>
      </c>
      <c r="BL202" s="19" t="s">
        <v>178</v>
      </c>
      <c r="BM202" s="191" t="s">
        <v>1370</v>
      </c>
    </row>
    <row r="203" spans="1:65" s="2" customFormat="1" ht="29.25">
      <c r="A203" s="36"/>
      <c r="B203" s="37"/>
      <c r="C203" s="38"/>
      <c r="D203" s="193" t="s">
        <v>180</v>
      </c>
      <c r="E203" s="38"/>
      <c r="F203" s="194" t="s">
        <v>312</v>
      </c>
      <c r="G203" s="38"/>
      <c r="H203" s="38"/>
      <c r="I203" s="195"/>
      <c r="J203" s="38"/>
      <c r="K203" s="38"/>
      <c r="L203" s="41"/>
      <c r="M203" s="196"/>
      <c r="N203" s="197"/>
      <c r="O203" s="66"/>
      <c r="P203" s="66"/>
      <c r="Q203" s="66"/>
      <c r="R203" s="66"/>
      <c r="S203" s="66"/>
      <c r="T203" s="67"/>
      <c r="U203" s="36"/>
      <c r="V203" s="36"/>
      <c r="W203" s="36"/>
      <c r="X203" s="36"/>
      <c r="Y203" s="36"/>
      <c r="Z203" s="36"/>
      <c r="AA203" s="36"/>
      <c r="AB203" s="36"/>
      <c r="AC203" s="36"/>
      <c r="AD203" s="36"/>
      <c r="AE203" s="36"/>
      <c r="AT203" s="19" t="s">
        <v>180</v>
      </c>
      <c r="AU203" s="19" t="s">
        <v>82</v>
      </c>
    </row>
    <row r="204" spans="1:65" s="2" customFormat="1" ht="11.25">
      <c r="A204" s="36"/>
      <c r="B204" s="37"/>
      <c r="C204" s="38"/>
      <c r="D204" s="198" t="s">
        <v>182</v>
      </c>
      <c r="E204" s="38"/>
      <c r="F204" s="199" t="s">
        <v>313</v>
      </c>
      <c r="G204" s="38"/>
      <c r="H204" s="38"/>
      <c r="I204" s="195"/>
      <c r="J204" s="38"/>
      <c r="K204" s="38"/>
      <c r="L204" s="41"/>
      <c r="M204" s="196"/>
      <c r="N204" s="197"/>
      <c r="O204" s="66"/>
      <c r="P204" s="66"/>
      <c r="Q204" s="66"/>
      <c r="R204" s="66"/>
      <c r="S204" s="66"/>
      <c r="T204" s="67"/>
      <c r="U204" s="36"/>
      <c r="V204" s="36"/>
      <c r="W204" s="36"/>
      <c r="X204" s="36"/>
      <c r="Y204" s="36"/>
      <c r="Z204" s="36"/>
      <c r="AA204" s="36"/>
      <c r="AB204" s="36"/>
      <c r="AC204" s="36"/>
      <c r="AD204" s="36"/>
      <c r="AE204" s="36"/>
      <c r="AT204" s="19" t="s">
        <v>182</v>
      </c>
      <c r="AU204" s="19" t="s">
        <v>82</v>
      </c>
    </row>
    <row r="205" spans="1:65" s="13" customFormat="1" ht="11.25">
      <c r="B205" s="200"/>
      <c r="C205" s="201"/>
      <c r="D205" s="193" t="s">
        <v>184</v>
      </c>
      <c r="E205" s="202" t="s">
        <v>19</v>
      </c>
      <c r="F205" s="203" t="s">
        <v>314</v>
      </c>
      <c r="G205" s="201"/>
      <c r="H205" s="202" t="s">
        <v>19</v>
      </c>
      <c r="I205" s="204"/>
      <c r="J205" s="201"/>
      <c r="K205" s="201"/>
      <c r="L205" s="205"/>
      <c r="M205" s="206"/>
      <c r="N205" s="207"/>
      <c r="O205" s="207"/>
      <c r="P205" s="207"/>
      <c r="Q205" s="207"/>
      <c r="R205" s="207"/>
      <c r="S205" s="207"/>
      <c r="T205" s="208"/>
      <c r="AT205" s="209" t="s">
        <v>184</v>
      </c>
      <c r="AU205" s="209" t="s">
        <v>82</v>
      </c>
      <c r="AV205" s="13" t="s">
        <v>80</v>
      </c>
      <c r="AW205" s="13" t="s">
        <v>35</v>
      </c>
      <c r="AX205" s="13" t="s">
        <v>73</v>
      </c>
      <c r="AY205" s="209" t="s">
        <v>171</v>
      </c>
    </row>
    <row r="206" spans="1:65" s="14" customFormat="1" ht="11.25">
      <c r="B206" s="210"/>
      <c r="C206" s="211"/>
      <c r="D206" s="193" t="s">
        <v>184</v>
      </c>
      <c r="E206" s="212" t="s">
        <v>19</v>
      </c>
      <c r="F206" s="213" t="s">
        <v>1371</v>
      </c>
      <c r="G206" s="211"/>
      <c r="H206" s="214">
        <v>8.4380000000000006</v>
      </c>
      <c r="I206" s="215"/>
      <c r="J206" s="211"/>
      <c r="K206" s="211"/>
      <c r="L206" s="216"/>
      <c r="M206" s="217"/>
      <c r="N206" s="218"/>
      <c r="O206" s="218"/>
      <c r="P206" s="218"/>
      <c r="Q206" s="218"/>
      <c r="R206" s="218"/>
      <c r="S206" s="218"/>
      <c r="T206" s="219"/>
      <c r="AT206" s="220" t="s">
        <v>184</v>
      </c>
      <c r="AU206" s="220" t="s">
        <v>82</v>
      </c>
      <c r="AV206" s="14" t="s">
        <v>82</v>
      </c>
      <c r="AW206" s="14" t="s">
        <v>35</v>
      </c>
      <c r="AX206" s="14" t="s">
        <v>73</v>
      </c>
      <c r="AY206" s="220" t="s">
        <v>171</v>
      </c>
    </row>
    <row r="207" spans="1:65" s="15" customFormat="1" ht="11.25">
      <c r="B207" s="221"/>
      <c r="C207" s="222"/>
      <c r="D207" s="193" t="s">
        <v>184</v>
      </c>
      <c r="E207" s="223" t="s">
        <v>19</v>
      </c>
      <c r="F207" s="224" t="s">
        <v>189</v>
      </c>
      <c r="G207" s="222"/>
      <c r="H207" s="225">
        <v>8.4380000000000006</v>
      </c>
      <c r="I207" s="226"/>
      <c r="J207" s="222"/>
      <c r="K207" s="222"/>
      <c r="L207" s="227"/>
      <c r="M207" s="228"/>
      <c r="N207" s="229"/>
      <c r="O207" s="229"/>
      <c r="P207" s="229"/>
      <c r="Q207" s="229"/>
      <c r="R207" s="229"/>
      <c r="S207" s="229"/>
      <c r="T207" s="230"/>
      <c r="AT207" s="231" t="s">
        <v>184</v>
      </c>
      <c r="AU207" s="231" t="s">
        <v>82</v>
      </c>
      <c r="AV207" s="15" t="s">
        <v>178</v>
      </c>
      <c r="AW207" s="15" t="s">
        <v>35</v>
      </c>
      <c r="AX207" s="15" t="s">
        <v>80</v>
      </c>
      <c r="AY207" s="231" t="s">
        <v>171</v>
      </c>
    </row>
    <row r="208" spans="1:65" s="2" customFormat="1" ht="24.2" customHeight="1">
      <c r="A208" s="36"/>
      <c r="B208" s="37"/>
      <c r="C208" s="180" t="s">
        <v>316</v>
      </c>
      <c r="D208" s="180" t="s">
        <v>173</v>
      </c>
      <c r="E208" s="181" t="s">
        <v>317</v>
      </c>
      <c r="F208" s="182" t="s">
        <v>318</v>
      </c>
      <c r="G208" s="183" t="s">
        <v>176</v>
      </c>
      <c r="H208" s="184">
        <v>54</v>
      </c>
      <c r="I208" s="185"/>
      <c r="J208" s="186">
        <f>ROUND(I208*H208,2)</f>
        <v>0</v>
      </c>
      <c r="K208" s="182" t="s">
        <v>177</v>
      </c>
      <c r="L208" s="41"/>
      <c r="M208" s="187" t="s">
        <v>19</v>
      </c>
      <c r="N208" s="188" t="s">
        <v>44</v>
      </c>
      <c r="O208" s="66"/>
      <c r="P208" s="189">
        <f>O208*H208</f>
        <v>0</v>
      </c>
      <c r="Q208" s="189">
        <v>0</v>
      </c>
      <c r="R208" s="189">
        <f>Q208*H208</f>
        <v>0</v>
      </c>
      <c r="S208" s="189">
        <v>0</v>
      </c>
      <c r="T208" s="190">
        <f>S208*H208</f>
        <v>0</v>
      </c>
      <c r="U208" s="36"/>
      <c r="V208" s="36"/>
      <c r="W208" s="36"/>
      <c r="X208" s="36"/>
      <c r="Y208" s="36"/>
      <c r="Z208" s="36"/>
      <c r="AA208" s="36"/>
      <c r="AB208" s="36"/>
      <c r="AC208" s="36"/>
      <c r="AD208" s="36"/>
      <c r="AE208" s="36"/>
      <c r="AR208" s="191" t="s">
        <v>178</v>
      </c>
      <c r="AT208" s="191" t="s">
        <v>173</v>
      </c>
      <c r="AU208" s="191" t="s">
        <v>82</v>
      </c>
      <c r="AY208" s="19" t="s">
        <v>171</v>
      </c>
      <c r="BE208" s="192">
        <f>IF(N208="základní",J208,0)</f>
        <v>0</v>
      </c>
      <c r="BF208" s="192">
        <f>IF(N208="snížená",J208,0)</f>
        <v>0</v>
      </c>
      <c r="BG208" s="192">
        <f>IF(N208="zákl. přenesená",J208,0)</f>
        <v>0</v>
      </c>
      <c r="BH208" s="192">
        <f>IF(N208="sníž. přenesená",J208,0)</f>
        <v>0</v>
      </c>
      <c r="BI208" s="192">
        <f>IF(N208="nulová",J208,0)</f>
        <v>0</v>
      </c>
      <c r="BJ208" s="19" t="s">
        <v>80</v>
      </c>
      <c r="BK208" s="192">
        <f>ROUND(I208*H208,2)</f>
        <v>0</v>
      </c>
      <c r="BL208" s="19" t="s">
        <v>178</v>
      </c>
      <c r="BM208" s="191" t="s">
        <v>1372</v>
      </c>
    </row>
    <row r="209" spans="1:65" s="2" customFormat="1" ht="19.5">
      <c r="A209" s="36"/>
      <c r="B209" s="37"/>
      <c r="C209" s="38"/>
      <c r="D209" s="193" t="s">
        <v>180</v>
      </c>
      <c r="E209" s="38"/>
      <c r="F209" s="194" t="s">
        <v>320</v>
      </c>
      <c r="G209" s="38"/>
      <c r="H209" s="38"/>
      <c r="I209" s="195"/>
      <c r="J209" s="38"/>
      <c r="K209" s="38"/>
      <c r="L209" s="41"/>
      <c r="M209" s="196"/>
      <c r="N209" s="197"/>
      <c r="O209" s="66"/>
      <c r="P209" s="66"/>
      <c r="Q209" s="66"/>
      <c r="R209" s="66"/>
      <c r="S209" s="66"/>
      <c r="T209" s="67"/>
      <c r="U209" s="36"/>
      <c r="V209" s="36"/>
      <c r="W209" s="36"/>
      <c r="X209" s="36"/>
      <c r="Y209" s="36"/>
      <c r="Z209" s="36"/>
      <c r="AA209" s="36"/>
      <c r="AB209" s="36"/>
      <c r="AC209" s="36"/>
      <c r="AD209" s="36"/>
      <c r="AE209" s="36"/>
      <c r="AT209" s="19" t="s">
        <v>180</v>
      </c>
      <c r="AU209" s="19" t="s">
        <v>82</v>
      </c>
    </row>
    <row r="210" spans="1:65" s="2" customFormat="1" ht="11.25">
      <c r="A210" s="36"/>
      <c r="B210" s="37"/>
      <c r="C210" s="38"/>
      <c r="D210" s="198" t="s">
        <v>182</v>
      </c>
      <c r="E210" s="38"/>
      <c r="F210" s="199" t="s">
        <v>321</v>
      </c>
      <c r="G210" s="38"/>
      <c r="H210" s="38"/>
      <c r="I210" s="195"/>
      <c r="J210" s="38"/>
      <c r="K210" s="38"/>
      <c r="L210" s="41"/>
      <c r="M210" s="196"/>
      <c r="N210" s="197"/>
      <c r="O210" s="66"/>
      <c r="P210" s="66"/>
      <c r="Q210" s="66"/>
      <c r="R210" s="66"/>
      <c r="S210" s="66"/>
      <c r="T210" s="67"/>
      <c r="U210" s="36"/>
      <c r="V210" s="36"/>
      <c r="W210" s="36"/>
      <c r="X210" s="36"/>
      <c r="Y210" s="36"/>
      <c r="Z210" s="36"/>
      <c r="AA210" s="36"/>
      <c r="AB210" s="36"/>
      <c r="AC210" s="36"/>
      <c r="AD210" s="36"/>
      <c r="AE210" s="36"/>
      <c r="AT210" s="19" t="s">
        <v>182</v>
      </c>
      <c r="AU210" s="19" t="s">
        <v>82</v>
      </c>
    </row>
    <row r="211" spans="1:65" s="13" customFormat="1" ht="22.5">
      <c r="B211" s="200"/>
      <c r="C211" s="201"/>
      <c r="D211" s="193" t="s">
        <v>184</v>
      </c>
      <c r="E211" s="202" t="s">
        <v>19</v>
      </c>
      <c r="F211" s="203" t="s">
        <v>1373</v>
      </c>
      <c r="G211" s="201"/>
      <c r="H211" s="202" t="s">
        <v>19</v>
      </c>
      <c r="I211" s="204"/>
      <c r="J211" s="201"/>
      <c r="K211" s="201"/>
      <c r="L211" s="205"/>
      <c r="M211" s="206"/>
      <c r="N211" s="207"/>
      <c r="O211" s="207"/>
      <c r="P211" s="207"/>
      <c r="Q211" s="207"/>
      <c r="R211" s="207"/>
      <c r="S211" s="207"/>
      <c r="T211" s="208"/>
      <c r="AT211" s="209" t="s">
        <v>184</v>
      </c>
      <c r="AU211" s="209" t="s">
        <v>82</v>
      </c>
      <c r="AV211" s="13" t="s">
        <v>80</v>
      </c>
      <c r="AW211" s="13" t="s">
        <v>35</v>
      </c>
      <c r="AX211" s="13" t="s">
        <v>73</v>
      </c>
      <c r="AY211" s="209" t="s">
        <v>171</v>
      </c>
    </row>
    <row r="212" spans="1:65" s="13" customFormat="1" ht="11.25">
      <c r="B212" s="200"/>
      <c r="C212" s="201"/>
      <c r="D212" s="193" t="s">
        <v>184</v>
      </c>
      <c r="E212" s="202" t="s">
        <v>19</v>
      </c>
      <c r="F212" s="203" t="s">
        <v>185</v>
      </c>
      <c r="G212" s="201"/>
      <c r="H212" s="202" t="s">
        <v>19</v>
      </c>
      <c r="I212" s="204"/>
      <c r="J212" s="201"/>
      <c r="K212" s="201"/>
      <c r="L212" s="205"/>
      <c r="M212" s="206"/>
      <c r="N212" s="207"/>
      <c r="O212" s="207"/>
      <c r="P212" s="207"/>
      <c r="Q212" s="207"/>
      <c r="R212" s="207"/>
      <c r="S212" s="207"/>
      <c r="T212" s="208"/>
      <c r="AT212" s="209" t="s">
        <v>184</v>
      </c>
      <c r="AU212" s="209" t="s">
        <v>82</v>
      </c>
      <c r="AV212" s="13" t="s">
        <v>80</v>
      </c>
      <c r="AW212" s="13" t="s">
        <v>35</v>
      </c>
      <c r="AX212" s="13" t="s">
        <v>73</v>
      </c>
      <c r="AY212" s="209" t="s">
        <v>171</v>
      </c>
    </row>
    <row r="213" spans="1:65" s="14" customFormat="1" ht="11.25">
      <c r="B213" s="210"/>
      <c r="C213" s="211"/>
      <c r="D213" s="193" t="s">
        <v>184</v>
      </c>
      <c r="E213" s="212" t="s">
        <v>19</v>
      </c>
      <c r="F213" s="213" t="s">
        <v>1374</v>
      </c>
      <c r="G213" s="211"/>
      <c r="H213" s="214">
        <v>17</v>
      </c>
      <c r="I213" s="215"/>
      <c r="J213" s="211"/>
      <c r="K213" s="211"/>
      <c r="L213" s="216"/>
      <c r="M213" s="217"/>
      <c r="N213" s="218"/>
      <c r="O213" s="218"/>
      <c r="P213" s="218"/>
      <c r="Q213" s="218"/>
      <c r="R213" s="218"/>
      <c r="S213" s="218"/>
      <c r="T213" s="219"/>
      <c r="AT213" s="220" t="s">
        <v>184</v>
      </c>
      <c r="AU213" s="220" t="s">
        <v>82</v>
      </c>
      <c r="AV213" s="14" t="s">
        <v>82</v>
      </c>
      <c r="AW213" s="14" t="s">
        <v>35</v>
      </c>
      <c r="AX213" s="14" t="s">
        <v>73</v>
      </c>
      <c r="AY213" s="220" t="s">
        <v>171</v>
      </c>
    </row>
    <row r="214" spans="1:65" s="13" customFormat="1" ht="11.25">
      <c r="B214" s="200"/>
      <c r="C214" s="201"/>
      <c r="D214" s="193" t="s">
        <v>184</v>
      </c>
      <c r="E214" s="202" t="s">
        <v>19</v>
      </c>
      <c r="F214" s="203" t="s">
        <v>187</v>
      </c>
      <c r="G214" s="201"/>
      <c r="H214" s="202" t="s">
        <v>19</v>
      </c>
      <c r="I214" s="204"/>
      <c r="J214" s="201"/>
      <c r="K214" s="201"/>
      <c r="L214" s="205"/>
      <c r="M214" s="206"/>
      <c r="N214" s="207"/>
      <c r="O214" s="207"/>
      <c r="P214" s="207"/>
      <c r="Q214" s="207"/>
      <c r="R214" s="207"/>
      <c r="S214" s="207"/>
      <c r="T214" s="208"/>
      <c r="AT214" s="209" t="s">
        <v>184</v>
      </c>
      <c r="AU214" s="209" t="s">
        <v>82</v>
      </c>
      <c r="AV214" s="13" t="s">
        <v>80</v>
      </c>
      <c r="AW214" s="13" t="s">
        <v>35</v>
      </c>
      <c r="AX214" s="13" t="s">
        <v>73</v>
      </c>
      <c r="AY214" s="209" t="s">
        <v>171</v>
      </c>
    </row>
    <row r="215" spans="1:65" s="14" customFormat="1" ht="11.25">
      <c r="B215" s="210"/>
      <c r="C215" s="211"/>
      <c r="D215" s="193" t="s">
        <v>184</v>
      </c>
      <c r="E215" s="212" t="s">
        <v>19</v>
      </c>
      <c r="F215" s="213" t="s">
        <v>1374</v>
      </c>
      <c r="G215" s="211"/>
      <c r="H215" s="214">
        <v>17</v>
      </c>
      <c r="I215" s="215"/>
      <c r="J215" s="211"/>
      <c r="K215" s="211"/>
      <c r="L215" s="216"/>
      <c r="M215" s="217"/>
      <c r="N215" s="218"/>
      <c r="O215" s="218"/>
      <c r="P215" s="218"/>
      <c r="Q215" s="218"/>
      <c r="R215" s="218"/>
      <c r="S215" s="218"/>
      <c r="T215" s="219"/>
      <c r="AT215" s="220" t="s">
        <v>184</v>
      </c>
      <c r="AU215" s="220" t="s">
        <v>82</v>
      </c>
      <c r="AV215" s="14" t="s">
        <v>82</v>
      </c>
      <c r="AW215" s="14" t="s">
        <v>35</v>
      </c>
      <c r="AX215" s="14" t="s">
        <v>73</v>
      </c>
      <c r="AY215" s="220" t="s">
        <v>171</v>
      </c>
    </row>
    <row r="216" spans="1:65" s="13" customFormat="1" ht="11.25">
      <c r="B216" s="200"/>
      <c r="C216" s="201"/>
      <c r="D216" s="193" t="s">
        <v>184</v>
      </c>
      <c r="E216" s="202" t="s">
        <v>19</v>
      </c>
      <c r="F216" s="203" t="s">
        <v>1375</v>
      </c>
      <c r="G216" s="201"/>
      <c r="H216" s="202" t="s">
        <v>19</v>
      </c>
      <c r="I216" s="204"/>
      <c r="J216" s="201"/>
      <c r="K216" s="201"/>
      <c r="L216" s="205"/>
      <c r="M216" s="206"/>
      <c r="N216" s="207"/>
      <c r="O216" s="207"/>
      <c r="P216" s="207"/>
      <c r="Q216" s="207"/>
      <c r="R216" s="207"/>
      <c r="S216" s="207"/>
      <c r="T216" s="208"/>
      <c r="AT216" s="209" t="s">
        <v>184</v>
      </c>
      <c r="AU216" s="209" t="s">
        <v>82</v>
      </c>
      <c r="AV216" s="13" t="s">
        <v>80</v>
      </c>
      <c r="AW216" s="13" t="s">
        <v>35</v>
      </c>
      <c r="AX216" s="13" t="s">
        <v>73</v>
      </c>
      <c r="AY216" s="209" t="s">
        <v>171</v>
      </c>
    </row>
    <row r="217" spans="1:65" s="13" customFormat="1" ht="11.25">
      <c r="B217" s="200"/>
      <c r="C217" s="201"/>
      <c r="D217" s="193" t="s">
        <v>184</v>
      </c>
      <c r="E217" s="202" t="s">
        <v>19</v>
      </c>
      <c r="F217" s="203" t="s">
        <v>1376</v>
      </c>
      <c r="G217" s="201"/>
      <c r="H217" s="202" t="s">
        <v>19</v>
      </c>
      <c r="I217" s="204"/>
      <c r="J217" s="201"/>
      <c r="K217" s="201"/>
      <c r="L217" s="205"/>
      <c r="M217" s="206"/>
      <c r="N217" s="207"/>
      <c r="O217" s="207"/>
      <c r="P217" s="207"/>
      <c r="Q217" s="207"/>
      <c r="R217" s="207"/>
      <c r="S217" s="207"/>
      <c r="T217" s="208"/>
      <c r="AT217" s="209" t="s">
        <v>184</v>
      </c>
      <c r="AU217" s="209" t="s">
        <v>82</v>
      </c>
      <c r="AV217" s="13" t="s">
        <v>80</v>
      </c>
      <c r="AW217" s="13" t="s">
        <v>35</v>
      </c>
      <c r="AX217" s="13" t="s">
        <v>73</v>
      </c>
      <c r="AY217" s="209" t="s">
        <v>171</v>
      </c>
    </row>
    <row r="218" spans="1:65" s="14" customFormat="1" ht="11.25">
      <c r="B218" s="210"/>
      <c r="C218" s="211"/>
      <c r="D218" s="193" t="s">
        <v>184</v>
      </c>
      <c r="E218" s="212" t="s">
        <v>19</v>
      </c>
      <c r="F218" s="213" t="s">
        <v>1377</v>
      </c>
      <c r="G218" s="211"/>
      <c r="H218" s="214">
        <v>20</v>
      </c>
      <c r="I218" s="215"/>
      <c r="J218" s="211"/>
      <c r="K218" s="211"/>
      <c r="L218" s="216"/>
      <c r="M218" s="217"/>
      <c r="N218" s="218"/>
      <c r="O218" s="218"/>
      <c r="P218" s="218"/>
      <c r="Q218" s="218"/>
      <c r="R218" s="218"/>
      <c r="S218" s="218"/>
      <c r="T218" s="219"/>
      <c r="AT218" s="220" t="s">
        <v>184</v>
      </c>
      <c r="AU218" s="220" t="s">
        <v>82</v>
      </c>
      <c r="AV218" s="14" t="s">
        <v>82</v>
      </c>
      <c r="AW218" s="14" t="s">
        <v>35</v>
      </c>
      <c r="AX218" s="14" t="s">
        <v>73</v>
      </c>
      <c r="AY218" s="220" t="s">
        <v>171</v>
      </c>
    </row>
    <row r="219" spans="1:65" s="15" customFormat="1" ht="11.25">
      <c r="B219" s="221"/>
      <c r="C219" s="222"/>
      <c r="D219" s="193" t="s">
        <v>184</v>
      </c>
      <c r="E219" s="223" t="s">
        <v>19</v>
      </c>
      <c r="F219" s="224" t="s">
        <v>189</v>
      </c>
      <c r="G219" s="222"/>
      <c r="H219" s="225">
        <v>54</v>
      </c>
      <c r="I219" s="226"/>
      <c r="J219" s="222"/>
      <c r="K219" s="222"/>
      <c r="L219" s="227"/>
      <c r="M219" s="228"/>
      <c r="N219" s="229"/>
      <c r="O219" s="229"/>
      <c r="P219" s="229"/>
      <c r="Q219" s="229"/>
      <c r="R219" s="229"/>
      <c r="S219" s="229"/>
      <c r="T219" s="230"/>
      <c r="AT219" s="231" t="s">
        <v>184</v>
      </c>
      <c r="AU219" s="231" t="s">
        <v>82</v>
      </c>
      <c r="AV219" s="15" t="s">
        <v>178</v>
      </c>
      <c r="AW219" s="15" t="s">
        <v>35</v>
      </c>
      <c r="AX219" s="15" t="s">
        <v>80</v>
      </c>
      <c r="AY219" s="231" t="s">
        <v>171</v>
      </c>
    </row>
    <row r="220" spans="1:65" s="2" customFormat="1" ht="24.2" customHeight="1">
      <c r="A220" s="36"/>
      <c r="B220" s="37"/>
      <c r="C220" s="180" t="s">
        <v>325</v>
      </c>
      <c r="D220" s="180" t="s">
        <v>173</v>
      </c>
      <c r="E220" s="181" t="s">
        <v>326</v>
      </c>
      <c r="F220" s="182" t="s">
        <v>327</v>
      </c>
      <c r="G220" s="183" t="s">
        <v>176</v>
      </c>
      <c r="H220" s="184">
        <v>54</v>
      </c>
      <c r="I220" s="185"/>
      <c r="J220" s="186">
        <f>ROUND(I220*H220,2)</f>
        <v>0</v>
      </c>
      <c r="K220" s="182" t="s">
        <v>177</v>
      </c>
      <c r="L220" s="41"/>
      <c r="M220" s="187" t="s">
        <v>19</v>
      </c>
      <c r="N220" s="188" t="s">
        <v>44</v>
      </c>
      <c r="O220" s="66"/>
      <c r="P220" s="189">
        <f>O220*H220</f>
        <v>0</v>
      </c>
      <c r="Q220" s="189">
        <v>0</v>
      </c>
      <c r="R220" s="189">
        <f>Q220*H220</f>
        <v>0</v>
      </c>
      <c r="S220" s="189">
        <v>0</v>
      </c>
      <c r="T220" s="190">
        <f>S220*H220</f>
        <v>0</v>
      </c>
      <c r="U220" s="36"/>
      <c r="V220" s="36"/>
      <c r="W220" s="36"/>
      <c r="X220" s="36"/>
      <c r="Y220" s="36"/>
      <c r="Z220" s="36"/>
      <c r="AA220" s="36"/>
      <c r="AB220" s="36"/>
      <c r="AC220" s="36"/>
      <c r="AD220" s="36"/>
      <c r="AE220" s="36"/>
      <c r="AR220" s="191" t="s">
        <v>178</v>
      </c>
      <c r="AT220" s="191" t="s">
        <v>173</v>
      </c>
      <c r="AU220" s="191" t="s">
        <v>82</v>
      </c>
      <c r="AY220" s="19" t="s">
        <v>171</v>
      </c>
      <c r="BE220" s="192">
        <f>IF(N220="základní",J220,0)</f>
        <v>0</v>
      </c>
      <c r="BF220" s="192">
        <f>IF(N220="snížená",J220,0)</f>
        <v>0</v>
      </c>
      <c r="BG220" s="192">
        <f>IF(N220="zákl. přenesená",J220,0)</f>
        <v>0</v>
      </c>
      <c r="BH220" s="192">
        <f>IF(N220="sníž. přenesená",J220,0)</f>
        <v>0</v>
      </c>
      <c r="BI220" s="192">
        <f>IF(N220="nulová",J220,0)</f>
        <v>0</v>
      </c>
      <c r="BJ220" s="19" t="s">
        <v>80</v>
      </c>
      <c r="BK220" s="192">
        <f>ROUND(I220*H220,2)</f>
        <v>0</v>
      </c>
      <c r="BL220" s="19" t="s">
        <v>178</v>
      </c>
      <c r="BM220" s="191" t="s">
        <v>1378</v>
      </c>
    </row>
    <row r="221" spans="1:65" s="2" customFormat="1" ht="19.5">
      <c r="A221" s="36"/>
      <c r="B221" s="37"/>
      <c r="C221" s="38"/>
      <c r="D221" s="193" t="s">
        <v>180</v>
      </c>
      <c r="E221" s="38"/>
      <c r="F221" s="194" t="s">
        <v>329</v>
      </c>
      <c r="G221" s="38"/>
      <c r="H221" s="38"/>
      <c r="I221" s="195"/>
      <c r="J221" s="38"/>
      <c r="K221" s="38"/>
      <c r="L221" s="41"/>
      <c r="M221" s="196"/>
      <c r="N221" s="197"/>
      <c r="O221" s="66"/>
      <c r="P221" s="66"/>
      <c r="Q221" s="66"/>
      <c r="R221" s="66"/>
      <c r="S221" s="66"/>
      <c r="T221" s="67"/>
      <c r="U221" s="36"/>
      <c r="V221" s="36"/>
      <c r="W221" s="36"/>
      <c r="X221" s="36"/>
      <c r="Y221" s="36"/>
      <c r="Z221" s="36"/>
      <c r="AA221" s="36"/>
      <c r="AB221" s="36"/>
      <c r="AC221" s="36"/>
      <c r="AD221" s="36"/>
      <c r="AE221" s="36"/>
      <c r="AT221" s="19" t="s">
        <v>180</v>
      </c>
      <c r="AU221" s="19" t="s">
        <v>82</v>
      </c>
    </row>
    <row r="222" spans="1:65" s="2" customFormat="1" ht="11.25">
      <c r="A222" s="36"/>
      <c r="B222" s="37"/>
      <c r="C222" s="38"/>
      <c r="D222" s="198" t="s">
        <v>182</v>
      </c>
      <c r="E222" s="38"/>
      <c r="F222" s="199" t="s">
        <v>330</v>
      </c>
      <c r="G222" s="38"/>
      <c r="H222" s="38"/>
      <c r="I222" s="195"/>
      <c r="J222" s="38"/>
      <c r="K222" s="38"/>
      <c r="L222" s="41"/>
      <c r="M222" s="196"/>
      <c r="N222" s="197"/>
      <c r="O222" s="66"/>
      <c r="P222" s="66"/>
      <c r="Q222" s="66"/>
      <c r="R222" s="66"/>
      <c r="S222" s="66"/>
      <c r="T222" s="67"/>
      <c r="U222" s="36"/>
      <c r="V222" s="36"/>
      <c r="W222" s="36"/>
      <c r="X222" s="36"/>
      <c r="Y222" s="36"/>
      <c r="Z222" s="36"/>
      <c r="AA222" s="36"/>
      <c r="AB222" s="36"/>
      <c r="AC222" s="36"/>
      <c r="AD222" s="36"/>
      <c r="AE222" s="36"/>
      <c r="AT222" s="19" t="s">
        <v>182</v>
      </c>
      <c r="AU222" s="19" t="s">
        <v>82</v>
      </c>
    </row>
    <row r="223" spans="1:65" s="13" customFormat="1" ht="11.25">
      <c r="B223" s="200"/>
      <c r="C223" s="201"/>
      <c r="D223" s="193" t="s">
        <v>184</v>
      </c>
      <c r="E223" s="202" t="s">
        <v>19</v>
      </c>
      <c r="F223" s="203" t="s">
        <v>1379</v>
      </c>
      <c r="G223" s="201"/>
      <c r="H223" s="202" t="s">
        <v>19</v>
      </c>
      <c r="I223" s="204"/>
      <c r="J223" s="201"/>
      <c r="K223" s="201"/>
      <c r="L223" s="205"/>
      <c r="M223" s="206"/>
      <c r="N223" s="207"/>
      <c r="O223" s="207"/>
      <c r="P223" s="207"/>
      <c r="Q223" s="207"/>
      <c r="R223" s="207"/>
      <c r="S223" s="207"/>
      <c r="T223" s="208"/>
      <c r="AT223" s="209" t="s">
        <v>184</v>
      </c>
      <c r="AU223" s="209" t="s">
        <v>82</v>
      </c>
      <c r="AV223" s="13" t="s">
        <v>80</v>
      </c>
      <c r="AW223" s="13" t="s">
        <v>35</v>
      </c>
      <c r="AX223" s="13" t="s">
        <v>73</v>
      </c>
      <c r="AY223" s="209" t="s">
        <v>171</v>
      </c>
    </row>
    <row r="224" spans="1:65" s="13" customFormat="1" ht="11.25">
      <c r="B224" s="200"/>
      <c r="C224" s="201"/>
      <c r="D224" s="193" t="s">
        <v>184</v>
      </c>
      <c r="E224" s="202" t="s">
        <v>19</v>
      </c>
      <c r="F224" s="203" t="s">
        <v>185</v>
      </c>
      <c r="G224" s="201"/>
      <c r="H224" s="202" t="s">
        <v>19</v>
      </c>
      <c r="I224" s="204"/>
      <c r="J224" s="201"/>
      <c r="K224" s="201"/>
      <c r="L224" s="205"/>
      <c r="M224" s="206"/>
      <c r="N224" s="207"/>
      <c r="O224" s="207"/>
      <c r="P224" s="207"/>
      <c r="Q224" s="207"/>
      <c r="R224" s="207"/>
      <c r="S224" s="207"/>
      <c r="T224" s="208"/>
      <c r="AT224" s="209" t="s">
        <v>184</v>
      </c>
      <c r="AU224" s="209" t="s">
        <v>82</v>
      </c>
      <c r="AV224" s="13" t="s">
        <v>80</v>
      </c>
      <c r="AW224" s="13" t="s">
        <v>35</v>
      </c>
      <c r="AX224" s="13" t="s">
        <v>73</v>
      </c>
      <c r="AY224" s="209" t="s">
        <v>171</v>
      </c>
    </row>
    <row r="225" spans="1:65" s="14" customFormat="1" ht="11.25">
      <c r="B225" s="210"/>
      <c r="C225" s="211"/>
      <c r="D225" s="193" t="s">
        <v>184</v>
      </c>
      <c r="E225" s="212" t="s">
        <v>19</v>
      </c>
      <c r="F225" s="213" t="s">
        <v>1374</v>
      </c>
      <c r="G225" s="211"/>
      <c r="H225" s="214">
        <v>17</v>
      </c>
      <c r="I225" s="215"/>
      <c r="J225" s="211"/>
      <c r="K225" s="211"/>
      <c r="L225" s="216"/>
      <c r="M225" s="217"/>
      <c r="N225" s="218"/>
      <c r="O225" s="218"/>
      <c r="P225" s="218"/>
      <c r="Q225" s="218"/>
      <c r="R225" s="218"/>
      <c r="S225" s="218"/>
      <c r="T225" s="219"/>
      <c r="AT225" s="220" t="s">
        <v>184</v>
      </c>
      <c r="AU225" s="220" t="s">
        <v>82</v>
      </c>
      <c r="AV225" s="14" t="s">
        <v>82</v>
      </c>
      <c r="AW225" s="14" t="s">
        <v>35</v>
      </c>
      <c r="AX225" s="14" t="s">
        <v>73</v>
      </c>
      <c r="AY225" s="220" t="s">
        <v>171</v>
      </c>
    </row>
    <row r="226" spans="1:65" s="13" customFormat="1" ht="11.25">
      <c r="B226" s="200"/>
      <c r="C226" s="201"/>
      <c r="D226" s="193" t="s">
        <v>184</v>
      </c>
      <c r="E226" s="202" t="s">
        <v>19</v>
      </c>
      <c r="F226" s="203" t="s">
        <v>187</v>
      </c>
      <c r="G226" s="201"/>
      <c r="H226" s="202" t="s">
        <v>19</v>
      </c>
      <c r="I226" s="204"/>
      <c r="J226" s="201"/>
      <c r="K226" s="201"/>
      <c r="L226" s="205"/>
      <c r="M226" s="206"/>
      <c r="N226" s="207"/>
      <c r="O226" s="207"/>
      <c r="P226" s="207"/>
      <c r="Q226" s="207"/>
      <c r="R226" s="207"/>
      <c r="S226" s="207"/>
      <c r="T226" s="208"/>
      <c r="AT226" s="209" t="s">
        <v>184</v>
      </c>
      <c r="AU226" s="209" t="s">
        <v>82</v>
      </c>
      <c r="AV226" s="13" t="s">
        <v>80</v>
      </c>
      <c r="AW226" s="13" t="s">
        <v>35</v>
      </c>
      <c r="AX226" s="13" t="s">
        <v>73</v>
      </c>
      <c r="AY226" s="209" t="s">
        <v>171</v>
      </c>
    </row>
    <row r="227" spans="1:65" s="14" customFormat="1" ht="11.25">
      <c r="B227" s="210"/>
      <c r="C227" s="211"/>
      <c r="D227" s="193" t="s">
        <v>184</v>
      </c>
      <c r="E227" s="212" t="s">
        <v>19</v>
      </c>
      <c r="F227" s="213" t="s">
        <v>1374</v>
      </c>
      <c r="G227" s="211"/>
      <c r="H227" s="214">
        <v>17</v>
      </c>
      <c r="I227" s="215"/>
      <c r="J227" s="211"/>
      <c r="K227" s="211"/>
      <c r="L227" s="216"/>
      <c r="M227" s="217"/>
      <c r="N227" s="218"/>
      <c r="O227" s="218"/>
      <c r="P227" s="218"/>
      <c r="Q227" s="218"/>
      <c r="R227" s="218"/>
      <c r="S227" s="218"/>
      <c r="T227" s="219"/>
      <c r="AT227" s="220" t="s">
        <v>184</v>
      </c>
      <c r="AU227" s="220" t="s">
        <v>82</v>
      </c>
      <c r="AV227" s="14" t="s">
        <v>82</v>
      </c>
      <c r="AW227" s="14" t="s">
        <v>35</v>
      </c>
      <c r="AX227" s="14" t="s">
        <v>73</v>
      </c>
      <c r="AY227" s="220" t="s">
        <v>171</v>
      </c>
    </row>
    <row r="228" spans="1:65" s="13" customFormat="1" ht="11.25">
      <c r="B228" s="200"/>
      <c r="C228" s="201"/>
      <c r="D228" s="193" t="s">
        <v>184</v>
      </c>
      <c r="E228" s="202" t="s">
        <v>19</v>
      </c>
      <c r="F228" s="203" t="s">
        <v>1380</v>
      </c>
      <c r="G228" s="201"/>
      <c r="H228" s="202" t="s">
        <v>19</v>
      </c>
      <c r="I228" s="204"/>
      <c r="J228" s="201"/>
      <c r="K228" s="201"/>
      <c r="L228" s="205"/>
      <c r="M228" s="206"/>
      <c r="N228" s="207"/>
      <c r="O228" s="207"/>
      <c r="P228" s="207"/>
      <c r="Q228" s="207"/>
      <c r="R228" s="207"/>
      <c r="S228" s="207"/>
      <c r="T228" s="208"/>
      <c r="AT228" s="209" t="s">
        <v>184</v>
      </c>
      <c r="AU228" s="209" t="s">
        <v>82</v>
      </c>
      <c r="AV228" s="13" t="s">
        <v>80</v>
      </c>
      <c r="AW228" s="13" t="s">
        <v>35</v>
      </c>
      <c r="AX228" s="13" t="s">
        <v>73</v>
      </c>
      <c r="AY228" s="209" t="s">
        <v>171</v>
      </c>
    </row>
    <row r="229" spans="1:65" s="13" customFormat="1" ht="11.25">
      <c r="B229" s="200"/>
      <c r="C229" s="201"/>
      <c r="D229" s="193" t="s">
        <v>184</v>
      </c>
      <c r="E229" s="202" t="s">
        <v>19</v>
      </c>
      <c r="F229" s="203" t="s">
        <v>1376</v>
      </c>
      <c r="G229" s="201"/>
      <c r="H229" s="202" t="s">
        <v>19</v>
      </c>
      <c r="I229" s="204"/>
      <c r="J229" s="201"/>
      <c r="K229" s="201"/>
      <c r="L229" s="205"/>
      <c r="M229" s="206"/>
      <c r="N229" s="207"/>
      <c r="O229" s="207"/>
      <c r="P229" s="207"/>
      <c r="Q229" s="207"/>
      <c r="R229" s="207"/>
      <c r="S229" s="207"/>
      <c r="T229" s="208"/>
      <c r="AT229" s="209" t="s">
        <v>184</v>
      </c>
      <c r="AU229" s="209" t="s">
        <v>82</v>
      </c>
      <c r="AV229" s="13" t="s">
        <v>80</v>
      </c>
      <c r="AW229" s="13" t="s">
        <v>35</v>
      </c>
      <c r="AX229" s="13" t="s">
        <v>73</v>
      </c>
      <c r="AY229" s="209" t="s">
        <v>171</v>
      </c>
    </row>
    <row r="230" spans="1:65" s="14" customFormat="1" ht="11.25">
      <c r="B230" s="210"/>
      <c r="C230" s="211"/>
      <c r="D230" s="193" t="s">
        <v>184</v>
      </c>
      <c r="E230" s="212" t="s">
        <v>19</v>
      </c>
      <c r="F230" s="213" t="s">
        <v>1377</v>
      </c>
      <c r="G230" s="211"/>
      <c r="H230" s="214">
        <v>20</v>
      </c>
      <c r="I230" s="215"/>
      <c r="J230" s="211"/>
      <c r="K230" s="211"/>
      <c r="L230" s="216"/>
      <c r="M230" s="217"/>
      <c r="N230" s="218"/>
      <c r="O230" s="218"/>
      <c r="P230" s="218"/>
      <c r="Q230" s="218"/>
      <c r="R230" s="218"/>
      <c r="S230" s="218"/>
      <c r="T230" s="219"/>
      <c r="AT230" s="220" t="s">
        <v>184</v>
      </c>
      <c r="AU230" s="220" t="s">
        <v>82</v>
      </c>
      <c r="AV230" s="14" t="s">
        <v>82</v>
      </c>
      <c r="AW230" s="14" t="s">
        <v>35</v>
      </c>
      <c r="AX230" s="14" t="s">
        <v>73</v>
      </c>
      <c r="AY230" s="220" t="s">
        <v>171</v>
      </c>
    </row>
    <row r="231" spans="1:65" s="15" customFormat="1" ht="11.25">
      <c r="B231" s="221"/>
      <c r="C231" s="222"/>
      <c r="D231" s="193" t="s">
        <v>184</v>
      </c>
      <c r="E231" s="223" t="s">
        <v>19</v>
      </c>
      <c r="F231" s="224" t="s">
        <v>189</v>
      </c>
      <c r="G231" s="222"/>
      <c r="H231" s="225">
        <v>54</v>
      </c>
      <c r="I231" s="226"/>
      <c r="J231" s="222"/>
      <c r="K231" s="222"/>
      <c r="L231" s="227"/>
      <c r="M231" s="228"/>
      <c r="N231" s="229"/>
      <c r="O231" s="229"/>
      <c r="P231" s="229"/>
      <c r="Q231" s="229"/>
      <c r="R231" s="229"/>
      <c r="S231" s="229"/>
      <c r="T231" s="230"/>
      <c r="AT231" s="231" t="s">
        <v>184</v>
      </c>
      <c r="AU231" s="231" t="s">
        <v>82</v>
      </c>
      <c r="AV231" s="15" t="s">
        <v>178</v>
      </c>
      <c r="AW231" s="15" t="s">
        <v>35</v>
      </c>
      <c r="AX231" s="15" t="s">
        <v>80</v>
      </c>
      <c r="AY231" s="231" t="s">
        <v>171</v>
      </c>
    </row>
    <row r="232" spans="1:65" s="2" customFormat="1" ht="16.5" customHeight="1">
      <c r="A232" s="36"/>
      <c r="B232" s="37"/>
      <c r="C232" s="232" t="s">
        <v>334</v>
      </c>
      <c r="D232" s="232" t="s">
        <v>335</v>
      </c>
      <c r="E232" s="233" t="s">
        <v>336</v>
      </c>
      <c r="F232" s="234" t="s">
        <v>337</v>
      </c>
      <c r="G232" s="235" t="s">
        <v>338</v>
      </c>
      <c r="H232" s="236">
        <v>1.08</v>
      </c>
      <c r="I232" s="237"/>
      <c r="J232" s="238">
        <f>ROUND(I232*H232,2)</f>
        <v>0</v>
      </c>
      <c r="K232" s="234" t="s">
        <v>177</v>
      </c>
      <c r="L232" s="239"/>
      <c r="M232" s="240" t="s">
        <v>19</v>
      </c>
      <c r="N232" s="241" t="s">
        <v>44</v>
      </c>
      <c r="O232" s="66"/>
      <c r="P232" s="189">
        <f>O232*H232</f>
        <v>0</v>
      </c>
      <c r="Q232" s="189">
        <v>1E-3</v>
      </c>
      <c r="R232" s="189">
        <f>Q232*H232</f>
        <v>1.08E-3</v>
      </c>
      <c r="S232" s="189">
        <v>0</v>
      </c>
      <c r="T232" s="190">
        <f>S232*H232</f>
        <v>0</v>
      </c>
      <c r="U232" s="36"/>
      <c r="V232" s="36"/>
      <c r="W232" s="36"/>
      <c r="X232" s="36"/>
      <c r="Y232" s="36"/>
      <c r="Z232" s="36"/>
      <c r="AA232" s="36"/>
      <c r="AB232" s="36"/>
      <c r="AC232" s="36"/>
      <c r="AD232" s="36"/>
      <c r="AE232" s="36"/>
      <c r="AR232" s="191" t="s">
        <v>242</v>
      </c>
      <c r="AT232" s="191" t="s">
        <v>335</v>
      </c>
      <c r="AU232" s="191" t="s">
        <v>82</v>
      </c>
      <c r="AY232" s="19" t="s">
        <v>171</v>
      </c>
      <c r="BE232" s="192">
        <f>IF(N232="základní",J232,0)</f>
        <v>0</v>
      </c>
      <c r="BF232" s="192">
        <f>IF(N232="snížená",J232,0)</f>
        <v>0</v>
      </c>
      <c r="BG232" s="192">
        <f>IF(N232="zákl. přenesená",J232,0)</f>
        <v>0</v>
      </c>
      <c r="BH232" s="192">
        <f>IF(N232="sníž. přenesená",J232,0)</f>
        <v>0</v>
      </c>
      <c r="BI232" s="192">
        <f>IF(N232="nulová",J232,0)</f>
        <v>0</v>
      </c>
      <c r="BJ232" s="19" t="s">
        <v>80</v>
      </c>
      <c r="BK232" s="192">
        <f>ROUND(I232*H232,2)</f>
        <v>0</v>
      </c>
      <c r="BL232" s="19" t="s">
        <v>178</v>
      </c>
      <c r="BM232" s="191" t="s">
        <v>1381</v>
      </c>
    </row>
    <row r="233" spans="1:65" s="2" customFormat="1" ht="11.25">
      <c r="A233" s="36"/>
      <c r="B233" s="37"/>
      <c r="C233" s="38"/>
      <c r="D233" s="193" t="s">
        <v>180</v>
      </c>
      <c r="E233" s="38"/>
      <c r="F233" s="194" t="s">
        <v>337</v>
      </c>
      <c r="G233" s="38"/>
      <c r="H233" s="38"/>
      <c r="I233" s="195"/>
      <c r="J233" s="38"/>
      <c r="K233" s="38"/>
      <c r="L233" s="41"/>
      <c r="M233" s="196"/>
      <c r="N233" s="197"/>
      <c r="O233" s="66"/>
      <c r="P233" s="66"/>
      <c r="Q233" s="66"/>
      <c r="R233" s="66"/>
      <c r="S233" s="66"/>
      <c r="T233" s="67"/>
      <c r="U233" s="36"/>
      <c r="V233" s="36"/>
      <c r="W233" s="36"/>
      <c r="X233" s="36"/>
      <c r="Y233" s="36"/>
      <c r="Z233" s="36"/>
      <c r="AA233" s="36"/>
      <c r="AB233" s="36"/>
      <c r="AC233" s="36"/>
      <c r="AD233" s="36"/>
      <c r="AE233" s="36"/>
      <c r="AT233" s="19" t="s">
        <v>180</v>
      </c>
      <c r="AU233" s="19" t="s">
        <v>82</v>
      </c>
    </row>
    <row r="234" spans="1:65" s="14" customFormat="1" ht="11.25">
      <c r="B234" s="210"/>
      <c r="C234" s="211"/>
      <c r="D234" s="193" t="s">
        <v>184</v>
      </c>
      <c r="E234" s="212" t="s">
        <v>19</v>
      </c>
      <c r="F234" s="213" t="s">
        <v>1382</v>
      </c>
      <c r="G234" s="211"/>
      <c r="H234" s="214">
        <v>1.08</v>
      </c>
      <c r="I234" s="215"/>
      <c r="J234" s="211"/>
      <c r="K234" s="211"/>
      <c r="L234" s="216"/>
      <c r="M234" s="217"/>
      <c r="N234" s="218"/>
      <c r="O234" s="218"/>
      <c r="P234" s="218"/>
      <c r="Q234" s="218"/>
      <c r="R234" s="218"/>
      <c r="S234" s="218"/>
      <c r="T234" s="219"/>
      <c r="AT234" s="220" t="s">
        <v>184</v>
      </c>
      <c r="AU234" s="220" t="s">
        <v>82</v>
      </c>
      <c r="AV234" s="14" t="s">
        <v>82</v>
      </c>
      <c r="AW234" s="14" t="s">
        <v>35</v>
      </c>
      <c r="AX234" s="14" t="s">
        <v>73</v>
      </c>
      <c r="AY234" s="220" t="s">
        <v>171</v>
      </c>
    </row>
    <row r="235" spans="1:65" s="15" customFormat="1" ht="11.25">
      <c r="B235" s="221"/>
      <c r="C235" s="222"/>
      <c r="D235" s="193" t="s">
        <v>184</v>
      </c>
      <c r="E235" s="223" t="s">
        <v>19</v>
      </c>
      <c r="F235" s="224" t="s">
        <v>189</v>
      </c>
      <c r="G235" s="222"/>
      <c r="H235" s="225">
        <v>1.08</v>
      </c>
      <c r="I235" s="226"/>
      <c r="J235" s="222"/>
      <c r="K235" s="222"/>
      <c r="L235" s="227"/>
      <c r="M235" s="228"/>
      <c r="N235" s="229"/>
      <c r="O235" s="229"/>
      <c r="P235" s="229"/>
      <c r="Q235" s="229"/>
      <c r="R235" s="229"/>
      <c r="S235" s="229"/>
      <c r="T235" s="230"/>
      <c r="AT235" s="231" t="s">
        <v>184</v>
      </c>
      <c r="AU235" s="231" t="s">
        <v>82</v>
      </c>
      <c r="AV235" s="15" t="s">
        <v>178</v>
      </c>
      <c r="AW235" s="15" t="s">
        <v>35</v>
      </c>
      <c r="AX235" s="15" t="s">
        <v>80</v>
      </c>
      <c r="AY235" s="231" t="s">
        <v>171</v>
      </c>
    </row>
    <row r="236" spans="1:65" s="2" customFormat="1" ht="24.2" customHeight="1">
      <c r="A236" s="36"/>
      <c r="B236" s="37"/>
      <c r="C236" s="180" t="s">
        <v>7</v>
      </c>
      <c r="D236" s="180" t="s">
        <v>173</v>
      </c>
      <c r="E236" s="181" t="s">
        <v>341</v>
      </c>
      <c r="F236" s="182" t="s">
        <v>342</v>
      </c>
      <c r="G236" s="183" t="s">
        <v>176</v>
      </c>
      <c r="H236" s="184">
        <v>25.2</v>
      </c>
      <c r="I236" s="185"/>
      <c r="J236" s="186">
        <f>ROUND(I236*H236,2)</f>
        <v>0</v>
      </c>
      <c r="K236" s="182" t="s">
        <v>177</v>
      </c>
      <c r="L236" s="41"/>
      <c r="M236" s="187" t="s">
        <v>19</v>
      </c>
      <c r="N236" s="188" t="s">
        <v>44</v>
      </c>
      <c r="O236" s="66"/>
      <c r="P236" s="189">
        <f>O236*H236</f>
        <v>0</v>
      </c>
      <c r="Q236" s="189">
        <v>0</v>
      </c>
      <c r="R236" s="189">
        <f>Q236*H236</f>
        <v>0</v>
      </c>
      <c r="S236" s="189">
        <v>0</v>
      </c>
      <c r="T236" s="190">
        <f>S236*H236</f>
        <v>0</v>
      </c>
      <c r="U236" s="36"/>
      <c r="V236" s="36"/>
      <c r="W236" s="36"/>
      <c r="X236" s="36"/>
      <c r="Y236" s="36"/>
      <c r="Z236" s="36"/>
      <c r="AA236" s="36"/>
      <c r="AB236" s="36"/>
      <c r="AC236" s="36"/>
      <c r="AD236" s="36"/>
      <c r="AE236" s="36"/>
      <c r="AR236" s="191" t="s">
        <v>178</v>
      </c>
      <c r="AT236" s="191" t="s">
        <v>173</v>
      </c>
      <c r="AU236" s="191" t="s">
        <v>82</v>
      </c>
      <c r="AY236" s="19" t="s">
        <v>171</v>
      </c>
      <c r="BE236" s="192">
        <f>IF(N236="základní",J236,0)</f>
        <v>0</v>
      </c>
      <c r="BF236" s="192">
        <f>IF(N236="snížená",J236,0)</f>
        <v>0</v>
      </c>
      <c r="BG236" s="192">
        <f>IF(N236="zákl. přenesená",J236,0)</f>
        <v>0</v>
      </c>
      <c r="BH236" s="192">
        <f>IF(N236="sníž. přenesená",J236,0)</f>
        <v>0</v>
      </c>
      <c r="BI236" s="192">
        <f>IF(N236="nulová",J236,0)</f>
        <v>0</v>
      </c>
      <c r="BJ236" s="19" t="s">
        <v>80</v>
      </c>
      <c r="BK236" s="192">
        <f>ROUND(I236*H236,2)</f>
        <v>0</v>
      </c>
      <c r="BL236" s="19" t="s">
        <v>178</v>
      </c>
      <c r="BM236" s="191" t="s">
        <v>1383</v>
      </c>
    </row>
    <row r="237" spans="1:65" s="2" customFormat="1" ht="19.5">
      <c r="A237" s="36"/>
      <c r="B237" s="37"/>
      <c r="C237" s="38"/>
      <c r="D237" s="193" t="s">
        <v>180</v>
      </c>
      <c r="E237" s="38"/>
      <c r="F237" s="194" t="s">
        <v>344</v>
      </c>
      <c r="G237" s="38"/>
      <c r="H237" s="38"/>
      <c r="I237" s="195"/>
      <c r="J237" s="38"/>
      <c r="K237" s="38"/>
      <c r="L237" s="41"/>
      <c r="M237" s="196"/>
      <c r="N237" s="197"/>
      <c r="O237" s="66"/>
      <c r="P237" s="66"/>
      <c r="Q237" s="66"/>
      <c r="R237" s="66"/>
      <c r="S237" s="66"/>
      <c r="T237" s="67"/>
      <c r="U237" s="36"/>
      <c r="V237" s="36"/>
      <c r="W237" s="36"/>
      <c r="X237" s="36"/>
      <c r="Y237" s="36"/>
      <c r="Z237" s="36"/>
      <c r="AA237" s="36"/>
      <c r="AB237" s="36"/>
      <c r="AC237" s="36"/>
      <c r="AD237" s="36"/>
      <c r="AE237" s="36"/>
      <c r="AT237" s="19" t="s">
        <v>180</v>
      </c>
      <c r="AU237" s="19" t="s">
        <v>82</v>
      </c>
    </row>
    <row r="238" spans="1:65" s="2" customFormat="1" ht="11.25">
      <c r="A238" s="36"/>
      <c r="B238" s="37"/>
      <c r="C238" s="38"/>
      <c r="D238" s="198" t="s">
        <v>182</v>
      </c>
      <c r="E238" s="38"/>
      <c r="F238" s="199" t="s">
        <v>345</v>
      </c>
      <c r="G238" s="38"/>
      <c r="H238" s="38"/>
      <c r="I238" s="195"/>
      <c r="J238" s="38"/>
      <c r="K238" s="38"/>
      <c r="L238" s="41"/>
      <c r="M238" s="196"/>
      <c r="N238" s="197"/>
      <c r="O238" s="66"/>
      <c r="P238" s="66"/>
      <c r="Q238" s="66"/>
      <c r="R238" s="66"/>
      <c r="S238" s="66"/>
      <c r="T238" s="67"/>
      <c r="U238" s="36"/>
      <c r="V238" s="36"/>
      <c r="W238" s="36"/>
      <c r="X238" s="36"/>
      <c r="Y238" s="36"/>
      <c r="Z238" s="36"/>
      <c r="AA238" s="36"/>
      <c r="AB238" s="36"/>
      <c r="AC238" s="36"/>
      <c r="AD238" s="36"/>
      <c r="AE238" s="36"/>
      <c r="AT238" s="19" t="s">
        <v>182</v>
      </c>
      <c r="AU238" s="19" t="s">
        <v>82</v>
      </c>
    </row>
    <row r="239" spans="1:65" s="13" customFormat="1" ht="11.25">
      <c r="B239" s="200"/>
      <c r="C239" s="201"/>
      <c r="D239" s="193" t="s">
        <v>184</v>
      </c>
      <c r="E239" s="202" t="s">
        <v>19</v>
      </c>
      <c r="F239" s="203" t="s">
        <v>346</v>
      </c>
      <c r="G239" s="201"/>
      <c r="H239" s="202" t="s">
        <v>19</v>
      </c>
      <c r="I239" s="204"/>
      <c r="J239" s="201"/>
      <c r="K239" s="201"/>
      <c r="L239" s="205"/>
      <c r="M239" s="206"/>
      <c r="N239" s="207"/>
      <c r="O239" s="207"/>
      <c r="P239" s="207"/>
      <c r="Q239" s="207"/>
      <c r="R239" s="207"/>
      <c r="S239" s="207"/>
      <c r="T239" s="208"/>
      <c r="AT239" s="209" t="s">
        <v>184</v>
      </c>
      <c r="AU239" s="209" t="s">
        <v>82</v>
      </c>
      <c r="AV239" s="13" t="s">
        <v>80</v>
      </c>
      <c r="AW239" s="13" t="s">
        <v>35</v>
      </c>
      <c r="AX239" s="13" t="s">
        <v>73</v>
      </c>
      <c r="AY239" s="209" t="s">
        <v>171</v>
      </c>
    </row>
    <row r="240" spans="1:65" s="13" customFormat="1" ht="11.25">
      <c r="B240" s="200"/>
      <c r="C240" s="201"/>
      <c r="D240" s="193" t="s">
        <v>184</v>
      </c>
      <c r="E240" s="202" t="s">
        <v>19</v>
      </c>
      <c r="F240" s="203" t="s">
        <v>347</v>
      </c>
      <c r="G240" s="201"/>
      <c r="H240" s="202" t="s">
        <v>19</v>
      </c>
      <c r="I240" s="204"/>
      <c r="J240" s="201"/>
      <c r="K240" s="201"/>
      <c r="L240" s="205"/>
      <c r="M240" s="206"/>
      <c r="N240" s="207"/>
      <c r="O240" s="207"/>
      <c r="P240" s="207"/>
      <c r="Q240" s="207"/>
      <c r="R240" s="207"/>
      <c r="S240" s="207"/>
      <c r="T240" s="208"/>
      <c r="AT240" s="209" t="s">
        <v>184</v>
      </c>
      <c r="AU240" s="209" t="s">
        <v>82</v>
      </c>
      <c r="AV240" s="13" t="s">
        <v>80</v>
      </c>
      <c r="AW240" s="13" t="s">
        <v>35</v>
      </c>
      <c r="AX240" s="13" t="s">
        <v>73</v>
      </c>
      <c r="AY240" s="209" t="s">
        <v>171</v>
      </c>
    </row>
    <row r="241" spans="1:65" s="14" customFormat="1" ht="11.25">
      <c r="B241" s="210"/>
      <c r="C241" s="211"/>
      <c r="D241" s="193" t="s">
        <v>184</v>
      </c>
      <c r="E241" s="212" t="s">
        <v>19</v>
      </c>
      <c r="F241" s="213" t="s">
        <v>1384</v>
      </c>
      <c r="G241" s="211"/>
      <c r="H241" s="214">
        <v>10.8</v>
      </c>
      <c r="I241" s="215"/>
      <c r="J241" s="211"/>
      <c r="K241" s="211"/>
      <c r="L241" s="216"/>
      <c r="M241" s="217"/>
      <c r="N241" s="218"/>
      <c r="O241" s="218"/>
      <c r="P241" s="218"/>
      <c r="Q241" s="218"/>
      <c r="R241" s="218"/>
      <c r="S241" s="218"/>
      <c r="T241" s="219"/>
      <c r="AT241" s="220" t="s">
        <v>184</v>
      </c>
      <c r="AU241" s="220" t="s">
        <v>82</v>
      </c>
      <c r="AV241" s="14" t="s">
        <v>82</v>
      </c>
      <c r="AW241" s="14" t="s">
        <v>35</v>
      </c>
      <c r="AX241" s="14" t="s">
        <v>73</v>
      </c>
      <c r="AY241" s="220" t="s">
        <v>171</v>
      </c>
    </row>
    <row r="242" spans="1:65" s="13" customFormat="1" ht="11.25">
      <c r="B242" s="200"/>
      <c r="C242" s="201"/>
      <c r="D242" s="193" t="s">
        <v>184</v>
      </c>
      <c r="E242" s="202" t="s">
        <v>19</v>
      </c>
      <c r="F242" s="203" t="s">
        <v>185</v>
      </c>
      <c r="G242" s="201"/>
      <c r="H242" s="202" t="s">
        <v>19</v>
      </c>
      <c r="I242" s="204"/>
      <c r="J242" s="201"/>
      <c r="K242" s="201"/>
      <c r="L242" s="205"/>
      <c r="M242" s="206"/>
      <c r="N242" s="207"/>
      <c r="O242" s="207"/>
      <c r="P242" s="207"/>
      <c r="Q242" s="207"/>
      <c r="R242" s="207"/>
      <c r="S242" s="207"/>
      <c r="T242" s="208"/>
      <c r="AT242" s="209" t="s">
        <v>184</v>
      </c>
      <c r="AU242" s="209" t="s">
        <v>82</v>
      </c>
      <c r="AV242" s="13" t="s">
        <v>80</v>
      </c>
      <c r="AW242" s="13" t="s">
        <v>35</v>
      </c>
      <c r="AX242" s="13" t="s">
        <v>73</v>
      </c>
      <c r="AY242" s="209" t="s">
        <v>171</v>
      </c>
    </row>
    <row r="243" spans="1:65" s="14" customFormat="1" ht="11.25">
      <c r="B243" s="210"/>
      <c r="C243" s="211"/>
      <c r="D243" s="193" t="s">
        <v>184</v>
      </c>
      <c r="E243" s="212" t="s">
        <v>19</v>
      </c>
      <c r="F243" s="213" t="s">
        <v>350</v>
      </c>
      <c r="G243" s="211"/>
      <c r="H243" s="214">
        <v>7.2</v>
      </c>
      <c r="I243" s="215"/>
      <c r="J243" s="211"/>
      <c r="K243" s="211"/>
      <c r="L243" s="216"/>
      <c r="M243" s="217"/>
      <c r="N243" s="218"/>
      <c r="O243" s="218"/>
      <c r="P243" s="218"/>
      <c r="Q243" s="218"/>
      <c r="R243" s="218"/>
      <c r="S243" s="218"/>
      <c r="T243" s="219"/>
      <c r="AT243" s="220" t="s">
        <v>184</v>
      </c>
      <c r="AU243" s="220" t="s">
        <v>82</v>
      </c>
      <c r="AV243" s="14" t="s">
        <v>82</v>
      </c>
      <c r="AW243" s="14" t="s">
        <v>35</v>
      </c>
      <c r="AX243" s="14" t="s">
        <v>73</v>
      </c>
      <c r="AY243" s="220" t="s">
        <v>171</v>
      </c>
    </row>
    <row r="244" spans="1:65" s="13" customFormat="1" ht="11.25">
      <c r="B244" s="200"/>
      <c r="C244" s="201"/>
      <c r="D244" s="193" t="s">
        <v>184</v>
      </c>
      <c r="E244" s="202" t="s">
        <v>19</v>
      </c>
      <c r="F244" s="203" t="s">
        <v>187</v>
      </c>
      <c r="G244" s="201"/>
      <c r="H244" s="202" t="s">
        <v>19</v>
      </c>
      <c r="I244" s="204"/>
      <c r="J244" s="201"/>
      <c r="K244" s="201"/>
      <c r="L244" s="205"/>
      <c r="M244" s="206"/>
      <c r="N244" s="207"/>
      <c r="O244" s="207"/>
      <c r="P244" s="207"/>
      <c r="Q244" s="207"/>
      <c r="R244" s="207"/>
      <c r="S244" s="207"/>
      <c r="T244" s="208"/>
      <c r="AT244" s="209" t="s">
        <v>184</v>
      </c>
      <c r="AU244" s="209" t="s">
        <v>82</v>
      </c>
      <c r="AV244" s="13" t="s">
        <v>80</v>
      </c>
      <c r="AW244" s="13" t="s">
        <v>35</v>
      </c>
      <c r="AX244" s="13" t="s">
        <v>73</v>
      </c>
      <c r="AY244" s="209" t="s">
        <v>171</v>
      </c>
    </row>
    <row r="245" spans="1:65" s="14" customFormat="1" ht="11.25">
      <c r="B245" s="210"/>
      <c r="C245" s="211"/>
      <c r="D245" s="193" t="s">
        <v>184</v>
      </c>
      <c r="E245" s="212" t="s">
        <v>19</v>
      </c>
      <c r="F245" s="213" t="s">
        <v>350</v>
      </c>
      <c r="G245" s="211"/>
      <c r="H245" s="214">
        <v>7.2</v>
      </c>
      <c r="I245" s="215"/>
      <c r="J245" s="211"/>
      <c r="K245" s="211"/>
      <c r="L245" s="216"/>
      <c r="M245" s="217"/>
      <c r="N245" s="218"/>
      <c r="O245" s="218"/>
      <c r="P245" s="218"/>
      <c r="Q245" s="218"/>
      <c r="R245" s="218"/>
      <c r="S245" s="218"/>
      <c r="T245" s="219"/>
      <c r="AT245" s="220" t="s">
        <v>184</v>
      </c>
      <c r="AU245" s="220" t="s">
        <v>82</v>
      </c>
      <c r="AV245" s="14" t="s">
        <v>82</v>
      </c>
      <c r="AW245" s="14" t="s">
        <v>35</v>
      </c>
      <c r="AX245" s="14" t="s">
        <v>73</v>
      </c>
      <c r="AY245" s="220" t="s">
        <v>171</v>
      </c>
    </row>
    <row r="246" spans="1:65" s="15" customFormat="1" ht="11.25">
      <c r="B246" s="221"/>
      <c r="C246" s="222"/>
      <c r="D246" s="193" t="s">
        <v>184</v>
      </c>
      <c r="E246" s="223" t="s">
        <v>19</v>
      </c>
      <c r="F246" s="224" t="s">
        <v>189</v>
      </c>
      <c r="G246" s="222"/>
      <c r="H246" s="225">
        <v>25.2</v>
      </c>
      <c r="I246" s="226"/>
      <c r="J246" s="222"/>
      <c r="K246" s="222"/>
      <c r="L246" s="227"/>
      <c r="M246" s="228"/>
      <c r="N246" s="229"/>
      <c r="O246" s="229"/>
      <c r="P246" s="229"/>
      <c r="Q246" s="229"/>
      <c r="R246" s="229"/>
      <c r="S246" s="229"/>
      <c r="T246" s="230"/>
      <c r="AT246" s="231" t="s">
        <v>184</v>
      </c>
      <c r="AU246" s="231" t="s">
        <v>82</v>
      </c>
      <c r="AV246" s="15" t="s">
        <v>178</v>
      </c>
      <c r="AW246" s="15" t="s">
        <v>35</v>
      </c>
      <c r="AX246" s="15" t="s">
        <v>80</v>
      </c>
      <c r="AY246" s="231" t="s">
        <v>171</v>
      </c>
    </row>
    <row r="247" spans="1:65" s="2" customFormat="1" ht="24.2" customHeight="1">
      <c r="A247" s="36"/>
      <c r="B247" s="37"/>
      <c r="C247" s="180" t="s">
        <v>351</v>
      </c>
      <c r="D247" s="180" t="s">
        <v>173</v>
      </c>
      <c r="E247" s="181" t="s">
        <v>352</v>
      </c>
      <c r="F247" s="182" t="s">
        <v>353</v>
      </c>
      <c r="G247" s="183" t="s">
        <v>176</v>
      </c>
      <c r="H247" s="184">
        <v>103.125</v>
      </c>
      <c r="I247" s="185"/>
      <c r="J247" s="186">
        <f>ROUND(I247*H247,2)</f>
        <v>0</v>
      </c>
      <c r="K247" s="182" t="s">
        <v>177</v>
      </c>
      <c r="L247" s="41"/>
      <c r="M247" s="187" t="s">
        <v>19</v>
      </c>
      <c r="N247" s="188" t="s">
        <v>44</v>
      </c>
      <c r="O247" s="66"/>
      <c r="P247" s="189">
        <f>O247*H247</f>
        <v>0</v>
      </c>
      <c r="Q247" s="189">
        <v>0</v>
      </c>
      <c r="R247" s="189">
        <f>Q247*H247</f>
        <v>0</v>
      </c>
      <c r="S247" s="189">
        <v>0</v>
      </c>
      <c r="T247" s="190">
        <f>S247*H247</f>
        <v>0</v>
      </c>
      <c r="U247" s="36"/>
      <c r="V247" s="36"/>
      <c r="W247" s="36"/>
      <c r="X247" s="36"/>
      <c r="Y247" s="36"/>
      <c r="Z247" s="36"/>
      <c r="AA247" s="36"/>
      <c r="AB247" s="36"/>
      <c r="AC247" s="36"/>
      <c r="AD247" s="36"/>
      <c r="AE247" s="36"/>
      <c r="AR247" s="191" t="s">
        <v>178</v>
      </c>
      <c r="AT247" s="191" t="s">
        <v>173</v>
      </c>
      <c r="AU247" s="191" t="s">
        <v>82</v>
      </c>
      <c r="AY247" s="19" t="s">
        <v>171</v>
      </c>
      <c r="BE247" s="192">
        <f>IF(N247="základní",J247,0)</f>
        <v>0</v>
      </c>
      <c r="BF247" s="192">
        <f>IF(N247="snížená",J247,0)</f>
        <v>0</v>
      </c>
      <c r="BG247" s="192">
        <f>IF(N247="zákl. přenesená",J247,0)</f>
        <v>0</v>
      </c>
      <c r="BH247" s="192">
        <f>IF(N247="sníž. přenesená",J247,0)</f>
        <v>0</v>
      </c>
      <c r="BI247" s="192">
        <f>IF(N247="nulová",J247,0)</f>
        <v>0</v>
      </c>
      <c r="BJ247" s="19" t="s">
        <v>80</v>
      </c>
      <c r="BK247" s="192">
        <f>ROUND(I247*H247,2)</f>
        <v>0</v>
      </c>
      <c r="BL247" s="19" t="s">
        <v>178</v>
      </c>
      <c r="BM247" s="191" t="s">
        <v>1385</v>
      </c>
    </row>
    <row r="248" spans="1:65" s="2" customFormat="1" ht="29.25">
      <c r="A248" s="36"/>
      <c r="B248" s="37"/>
      <c r="C248" s="38"/>
      <c r="D248" s="193" t="s">
        <v>180</v>
      </c>
      <c r="E248" s="38"/>
      <c r="F248" s="194" t="s">
        <v>355</v>
      </c>
      <c r="G248" s="38"/>
      <c r="H248" s="38"/>
      <c r="I248" s="195"/>
      <c r="J248" s="38"/>
      <c r="K248" s="38"/>
      <c r="L248" s="41"/>
      <c r="M248" s="196"/>
      <c r="N248" s="197"/>
      <c r="O248" s="66"/>
      <c r="P248" s="66"/>
      <c r="Q248" s="66"/>
      <c r="R248" s="66"/>
      <c r="S248" s="66"/>
      <c r="T248" s="67"/>
      <c r="U248" s="36"/>
      <c r="V248" s="36"/>
      <c r="W248" s="36"/>
      <c r="X248" s="36"/>
      <c r="Y248" s="36"/>
      <c r="Z248" s="36"/>
      <c r="AA248" s="36"/>
      <c r="AB248" s="36"/>
      <c r="AC248" s="36"/>
      <c r="AD248" s="36"/>
      <c r="AE248" s="36"/>
      <c r="AT248" s="19" t="s">
        <v>180</v>
      </c>
      <c r="AU248" s="19" t="s">
        <v>82</v>
      </c>
    </row>
    <row r="249" spans="1:65" s="2" customFormat="1" ht="11.25">
      <c r="A249" s="36"/>
      <c r="B249" s="37"/>
      <c r="C249" s="38"/>
      <c r="D249" s="198" t="s">
        <v>182</v>
      </c>
      <c r="E249" s="38"/>
      <c r="F249" s="199" t="s">
        <v>356</v>
      </c>
      <c r="G249" s="38"/>
      <c r="H249" s="38"/>
      <c r="I249" s="195"/>
      <c r="J249" s="38"/>
      <c r="K249" s="38"/>
      <c r="L249" s="41"/>
      <c r="M249" s="196"/>
      <c r="N249" s="197"/>
      <c r="O249" s="66"/>
      <c r="P249" s="66"/>
      <c r="Q249" s="66"/>
      <c r="R249" s="66"/>
      <c r="S249" s="66"/>
      <c r="T249" s="67"/>
      <c r="U249" s="36"/>
      <c r="V249" s="36"/>
      <c r="W249" s="36"/>
      <c r="X249" s="36"/>
      <c r="Y249" s="36"/>
      <c r="Z249" s="36"/>
      <c r="AA249" s="36"/>
      <c r="AB249" s="36"/>
      <c r="AC249" s="36"/>
      <c r="AD249" s="36"/>
      <c r="AE249" s="36"/>
      <c r="AT249" s="19" t="s">
        <v>182</v>
      </c>
      <c r="AU249" s="19" t="s">
        <v>82</v>
      </c>
    </row>
    <row r="250" spans="1:65" s="13" customFormat="1" ht="11.25">
      <c r="B250" s="200"/>
      <c r="C250" s="201"/>
      <c r="D250" s="193" t="s">
        <v>184</v>
      </c>
      <c r="E250" s="202" t="s">
        <v>19</v>
      </c>
      <c r="F250" s="203" t="s">
        <v>185</v>
      </c>
      <c r="G250" s="201"/>
      <c r="H250" s="202" t="s">
        <v>19</v>
      </c>
      <c r="I250" s="204"/>
      <c r="J250" s="201"/>
      <c r="K250" s="201"/>
      <c r="L250" s="205"/>
      <c r="M250" s="206"/>
      <c r="N250" s="207"/>
      <c r="O250" s="207"/>
      <c r="P250" s="207"/>
      <c r="Q250" s="207"/>
      <c r="R250" s="207"/>
      <c r="S250" s="207"/>
      <c r="T250" s="208"/>
      <c r="AT250" s="209" t="s">
        <v>184</v>
      </c>
      <c r="AU250" s="209" t="s">
        <v>82</v>
      </c>
      <c r="AV250" s="13" t="s">
        <v>80</v>
      </c>
      <c r="AW250" s="13" t="s">
        <v>35</v>
      </c>
      <c r="AX250" s="13" t="s">
        <v>73</v>
      </c>
      <c r="AY250" s="209" t="s">
        <v>171</v>
      </c>
    </row>
    <row r="251" spans="1:65" s="14" customFormat="1" ht="11.25">
      <c r="B251" s="210"/>
      <c r="C251" s="211"/>
      <c r="D251" s="193" t="s">
        <v>184</v>
      </c>
      <c r="E251" s="212" t="s">
        <v>19</v>
      </c>
      <c r="F251" s="213" t="s">
        <v>1386</v>
      </c>
      <c r="G251" s="211"/>
      <c r="H251" s="214">
        <v>58.125</v>
      </c>
      <c r="I251" s="215"/>
      <c r="J251" s="211"/>
      <c r="K251" s="211"/>
      <c r="L251" s="216"/>
      <c r="M251" s="217"/>
      <c r="N251" s="218"/>
      <c r="O251" s="218"/>
      <c r="P251" s="218"/>
      <c r="Q251" s="218"/>
      <c r="R251" s="218"/>
      <c r="S251" s="218"/>
      <c r="T251" s="219"/>
      <c r="AT251" s="220" t="s">
        <v>184</v>
      </c>
      <c r="AU251" s="220" t="s">
        <v>82</v>
      </c>
      <c r="AV251" s="14" t="s">
        <v>82</v>
      </c>
      <c r="AW251" s="14" t="s">
        <v>35</v>
      </c>
      <c r="AX251" s="14" t="s">
        <v>73</v>
      </c>
      <c r="AY251" s="220" t="s">
        <v>171</v>
      </c>
    </row>
    <row r="252" spans="1:65" s="13" customFormat="1" ht="11.25">
      <c r="B252" s="200"/>
      <c r="C252" s="201"/>
      <c r="D252" s="193" t="s">
        <v>184</v>
      </c>
      <c r="E252" s="202" t="s">
        <v>19</v>
      </c>
      <c r="F252" s="203" t="s">
        <v>187</v>
      </c>
      <c r="G252" s="201"/>
      <c r="H252" s="202" t="s">
        <v>19</v>
      </c>
      <c r="I252" s="204"/>
      <c r="J252" s="201"/>
      <c r="K252" s="201"/>
      <c r="L252" s="205"/>
      <c r="M252" s="206"/>
      <c r="N252" s="207"/>
      <c r="O252" s="207"/>
      <c r="P252" s="207"/>
      <c r="Q252" s="207"/>
      <c r="R252" s="207"/>
      <c r="S252" s="207"/>
      <c r="T252" s="208"/>
      <c r="AT252" s="209" t="s">
        <v>184</v>
      </c>
      <c r="AU252" s="209" t="s">
        <v>82</v>
      </c>
      <c r="AV252" s="13" t="s">
        <v>80</v>
      </c>
      <c r="AW252" s="13" t="s">
        <v>35</v>
      </c>
      <c r="AX252" s="13" t="s">
        <v>73</v>
      </c>
      <c r="AY252" s="209" t="s">
        <v>171</v>
      </c>
    </row>
    <row r="253" spans="1:65" s="14" customFormat="1" ht="11.25">
      <c r="B253" s="210"/>
      <c r="C253" s="211"/>
      <c r="D253" s="193" t="s">
        <v>184</v>
      </c>
      <c r="E253" s="212" t="s">
        <v>19</v>
      </c>
      <c r="F253" s="213" t="s">
        <v>1387</v>
      </c>
      <c r="G253" s="211"/>
      <c r="H253" s="214">
        <v>45</v>
      </c>
      <c r="I253" s="215"/>
      <c r="J253" s="211"/>
      <c r="K253" s="211"/>
      <c r="L253" s="216"/>
      <c r="M253" s="217"/>
      <c r="N253" s="218"/>
      <c r="O253" s="218"/>
      <c r="P253" s="218"/>
      <c r="Q253" s="218"/>
      <c r="R253" s="218"/>
      <c r="S253" s="218"/>
      <c r="T253" s="219"/>
      <c r="AT253" s="220" t="s">
        <v>184</v>
      </c>
      <c r="AU253" s="220" t="s">
        <v>82</v>
      </c>
      <c r="AV253" s="14" t="s">
        <v>82</v>
      </c>
      <c r="AW253" s="14" t="s">
        <v>35</v>
      </c>
      <c r="AX253" s="14" t="s">
        <v>73</v>
      </c>
      <c r="AY253" s="220" t="s">
        <v>171</v>
      </c>
    </row>
    <row r="254" spans="1:65" s="15" customFormat="1" ht="11.25">
      <c r="B254" s="221"/>
      <c r="C254" s="222"/>
      <c r="D254" s="193" t="s">
        <v>184</v>
      </c>
      <c r="E254" s="223" t="s">
        <v>19</v>
      </c>
      <c r="F254" s="224" t="s">
        <v>189</v>
      </c>
      <c r="G254" s="222"/>
      <c r="H254" s="225">
        <v>103.125</v>
      </c>
      <c r="I254" s="226"/>
      <c r="J254" s="222"/>
      <c r="K254" s="222"/>
      <c r="L254" s="227"/>
      <c r="M254" s="228"/>
      <c r="N254" s="229"/>
      <c r="O254" s="229"/>
      <c r="P254" s="229"/>
      <c r="Q254" s="229"/>
      <c r="R254" s="229"/>
      <c r="S254" s="229"/>
      <c r="T254" s="230"/>
      <c r="AT254" s="231" t="s">
        <v>184</v>
      </c>
      <c r="AU254" s="231" t="s">
        <v>82</v>
      </c>
      <c r="AV254" s="15" t="s">
        <v>178</v>
      </c>
      <c r="AW254" s="15" t="s">
        <v>35</v>
      </c>
      <c r="AX254" s="15" t="s">
        <v>80</v>
      </c>
      <c r="AY254" s="231" t="s">
        <v>171</v>
      </c>
    </row>
    <row r="255" spans="1:65" s="2" customFormat="1" ht="16.5" customHeight="1">
      <c r="A255" s="36"/>
      <c r="B255" s="37"/>
      <c r="C255" s="180" t="s">
        <v>358</v>
      </c>
      <c r="D255" s="180" t="s">
        <v>173</v>
      </c>
      <c r="E255" s="181" t="s">
        <v>359</v>
      </c>
      <c r="F255" s="182" t="s">
        <v>360</v>
      </c>
      <c r="G255" s="183" t="s">
        <v>176</v>
      </c>
      <c r="H255" s="184">
        <v>42.5</v>
      </c>
      <c r="I255" s="185"/>
      <c r="J255" s="186">
        <f>ROUND(I255*H255,2)</f>
        <v>0</v>
      </c>
      <c r="K255" s="182" t="s">
        <v>177</v>
      </c>
      <c r="L255" s="41"/>
      <c r="M255" s="187" t="s">
        <v>19</v>
      </c>
      <c r="N255" s="188" t="s">
        <v>44</v>
      </c>
      <c r="O255" s="66"/>
      <c r="P255" s="189">
        <f>O255*H255</f>
        <v>0</v>
      </c>
      <c r="Q255" s="189">
        <v>0</v>
      </c>
      <c r="R255" s="189">
        <f>Q255*H255</f>
        <v>0</v>
      </c>
      <c r="S255" s="189">
        <v>0</v>
      </c>
      <c r="T255" s="190">
        <f>S255*H255</f>
        <v>0</v>
      </c>
      <c r="U255" s="36"/>
      <c r="V255" s="36"/>
      <c r="W255" s="36"/>
      <c r="X255" s="36"/>
      <c r="Y255" s="36"/>
      <c r="Z255" s="36"/>
      <c r="AA255" s="36"/>
      <c r="AB255" s="36"/>
      <c r="AC255" s="36"/>
      <c r="AD255" s="36"/>
      <c r="AE255" s="36"/>
      <c r="AR255" s="191" t="s">
        <v>178</v>
      </c>
      <c r="AT255" s="191" t="s">
        <v>173</v>
      </c>
      <c r="AU255" s="191" t="s">
        <v>82</v>
      </c>
      <c r="AY255" s="19" t="s">
        <v>171</v>
      </c>
      <c r="BE255" s="192">
        <f>IF(N255="základní",J255,0)</f>
        <v>0</v>
      </c>
      <c r="BF255" s="192">
        <f>IF(N255="snížená",J255,0)</f>
        <v>0</v>
      </c>
      <c r="BG255" s="192">
        <f>IF(N255="zákl. přenesená",J255,0)</f>
        <v>0</v>
      </c>
      <c r="BH255" s="192">
        <f>IF(N255="sníž. přenesená",J255,0)</f>
        <v>0</v>
      </c>
      <c r="BI255" s="192">
        <f>IF(N255="nulová",J255,0)</f>
        <v>0</v>
      </c>
      <c r="BJ255" s="19" t="s">
        <v>80</v>
      </c>
      <c r="BK255" s="192">
        <f>ROUND(I255*H255,2)</f>
        <v>0</v>
      </c>
      <c r="BL255" s="19" t="s">
        <v>178</v>
      </c>
      <c r="BM255" s="191" t="s">
        <v>1388</v>
      </c>
    </row>
    <row r="256" spans="1:65" s="2" customFormat="1" ht="29.25">
      <c r="A256" s="36"/>
      <c r="B256" s="37"/>
      <c r="C256" s="38"/>
      <c r="D256" s="193" t="s">
        <v>180</v>
      </c>
      <c r="E256" s="38"/>
      <c r="F256" s="194" t="s">
        <v>362</v>
      </c>
      <c r="G256" s="38"/>
      <c r="H256" s="38"/>
      <c r="I256" s="195"/>
      <c r="J256" s="38"/>
      <c r="K256" s="38"/>
      <c r="L256" s="41"/>
      <c r="M256" s="196"/>
      <c r="N256" s="197"/>
      <c r="O256" s="66"/>
      <c r="P256" s="66"/>
      <c r="Q256" s="66"/>
      <c r="R256" s="66"/>
      <c r="S256" s="66"/>
      <c r="T256" s="67"/>
      <c r="U256" s="36"/>
      <c r="V256" s="36"/>
      <c r="W256" s="36"/>
      <c r="X256" s="36"/>
      <c r="Y256" s="36"/>
      <c r="Z256" s="36"/>
      <c r="AA256" s="36"/>
      <c r="AB256" s="36"/>
      <c r="AC256" s="36"/>
      <c r="AD256" s="36"/>
      <c r="AE256" s="36"/>
      <c r="AT256" s="19" t="s">
        <v>180</v>
      </c>
      <c r="AU256" s="19" t="s">
        <v>82</v>
      </c>
    </row>
    <row r="257" spans="1:65" s="2" customFormat="1" ht="11.25">
      <c r="A257" s="36"/>
      <c r="B257" s="37"/>
      <c r="C257" s="38"/>
      <c r="D257" s="198" t="s">
        <v>182</v>
      </c>
      <c r="E257" s="38"/>
      <c r="F257" s="199" t="s">
        <v>363</v>
      </c>
      <c r="G257" s="38"/>
      <c r="H257" s="38"/>
      <c r="I257" s="195"/>
      <c r="J257" s="38"/>
      <c r="K257" s="38"/>
      <c r="L257" s="41"/>
      <c r="M257" s="196"/>
      <c r="N257" s="197"/>
      <c r="O257" s="66"/>
      <c r="P257" s="66"/>
      <c r="Q257" s="66"/>
      <c r="R257" s="66"/>
      <c r="S257" s="66"/>
      <c r="T257" s="67"/>
      <c r="U257" s="36"/>
      <c r="V257" s="36"/>
      <c r="W257" s="36"/>
      <c r="X257" s="36"/>
      <c r="Y257" s="36"/>
      <c r="Z257" s="36"/>
      <c r="AA257" s="36"/>
      <c r="AB257" s="36"/>
      <c r="AC257" s="36"/>
      <c r="AD257" s="36"/>
      <c r="AE257" s="36"/>
      <c r="AT257" s="19" t="s">
        <v>182</v>
      </c>
      <c r="AU257" s="19" t="s">
        <v>82</v>
      </c>
    </row>
    <row r="258" spans="1:65" s="13" customFormat="1" ht="11.25">
      <c r="B258" s="200"/>
      <c r="C258" s="201"/>
      <c r="D258" s="193" t="s">
        <v>184</v>
      </c>
      <c r="E258" s="202" t="s">
        <v>19</v>
      </c>
      <c r="F258" s="203" t="s">
        <v>185</v>
      </c>
      <c r="G258" s="201"/>
      <c r="H258" s="202" t="s">
        <v>19</v>
      </c>
      <c r="I258" s="204"/>
      <c r="J258" s="201"/>
      <c r="K258" s="201"/>
      <c r="L258" s="205"/>
      <c r="M258" s="206"/>
      <c r="N258" s="207"/>
      <c r="O258" s="207"/>
      <c r="P258" s="207"/>
      <c r="Q258" s="207"/>
      <c r="R258" s="207"/>
      <c r="S258" s="207"/>
      <c r="T258" s="208"/>
      <c r="AT258" s="209" t="s">
        <v>184</v>
      </c>
      <c r="AU258" s="209" t="s">
        <v>82</v>
      </c>
      <c r="AV258" s="13" t="s">
        <v>80</v>
      </c>
      <c r="AW258" s="13" t="s">
        <v>35</v>
      </c>
      <c r="AX258" s="13" t="s">
        <v>73</v>
      </c>
      <c r="AY258" s="209" t="s">
        <v>171</v>
      </c>
    </row>
    <row r="259" spans="1:65" s="14" customFormat="1" ht="11.25">
      <c r="B259" s="210"/>
      <c r="C259" s="211"/>
      <c r="D259" s="193" t="s">
        <v>184</v>
      </c>
      <c r="E259" s="212" t="s">
        <v>19</v>
      </c>
      <c r="F259" s="213" t="s">
        <v>1389</v>
      </c>
      <c r="G259" s="211"/>
      <c r="H259" s="214">
        <v>25.5</v>
      </c>
      <c r="I259" s="215"/>
      <c r="J259" s="211"/>
      <c r="K259" s="211"/>
      <c r="L259" s="216"/>
      <c r="M259" s="217"/>
      <c r="N259" s="218"/>
      <c r="O259" s="218"/>
      <c r="P259" s="218"/>
      <c r="Q259" s="218"/>
      <c r="R259" s="218"/>
      <c r="S259" s="218"/>
      <c r="T259" s="219"/>
      <c r="AT259" s="220" t="s">
        <v>184</v>
      </c>
      <c r="AU259" s="220" t="s">
        <v>82</v>
      </c>
      <c r="AV259" s="14" t="s">
        <v>82</v>
      </c>
      <c r="AW259" s="14" t="s">
        <v>35</v>
      </c>
      <c r="AX259" s="14" t="s">
        <v>73</v>
      </c>
      <c r="AY259" s="220" t="s">
        <v>171</v>
      </c>
    </row>
    <row r="260" spans="1:65" s="13" customFormat="1" ht="11.25">
      <c r="B260" s="200"/>
      <c r="C260" s="201"/>
      <c r="D260" s="193" t="s">
        <v>184</v>
      </c>
      <c r="E260" s="202" t="s">
        <v>19</v>
      </c>
      <c r="F260" s="203" t="s">
        <v>187</v>
      </c>
      <c r="G260" s="201"/>
      <c r="H260" s="202" t="s">
        <v>19</v>
      </c>
      <c r="I260" s="204"/>
      <c r="J260" s="201"/>
      <c r="K260" s="201"/>
      <c r="L260" s="205"/>
      <c r="M260" s="206"/>
      <c r="N260" s="207"/>
      <c r="O260" s="207"/>
      <c r="P260" s="207"/>
      <c r="Q260" s="207"/>
      <c r="R260" s="207"/>
      <c r="S260" s="207"/>
      <c r="T260" s="208"/>
      <c r="AT260" s="209" t="s">
        <v>184</v>
      </c>
      <c r="AU260" s="209" t="s">
        <v>82</v>
      </c>
      <c r="AV260" s="13" t="s">
        <v>80</v>
      </c>
      <c r="AW260" s="13" t="s">
        <v>35</v>
      </c>
      <c r="AX260" s="13" t="s">
        <v>73</v>
      </c>
      <c r="AY260" s="209" t="s">
        <v>171</v>
      </c>
    </row>
    <row r="261" spans="1:65" s="14" customFormat="1" ht="11.25">
      <c r="B261" s="210"/>
      <c r="C261" s="211"/>
      <c r="D261" s="193" t="s">
        <v>184</v>
      </c>
      <c r="E261" s="212" t="s">
        <v>19</v>
      </c>
      <c r="F261" s="213" t="s">
        <v>1374</v>
      </c>
      <c r="G261" s="211"/>
      <c r="H261" s="214">
        <v>17</v>
      </c>
      <c r="I261" s="215"/>
      <c r="J261" s="211"/>
      <c r="K261" s="211"/>
      <c r="L261" s="216"/>
      <c r="M261" s="217"/>
      <c r="N261" s="218"/>
      <c r="O261" s="218"/>
      <c r="P261" s="218"/>
      <c r="Q261" s="218"/>
      <c r="R261" s="218"/>
      <c r="S261" s="218"/>
      <c r="T261" s="219"/>
      <c r="AT261" s="220" t="s">
        <v>184</v>
      </c>
      <c r="AU261" s="220" t="s">
        <v>82</v>
      </c>
      <c r="AV261" s="14" t="s">
        <v>82</v>
      </c>
      <c r="AW261" s="14" t="s">
        <v>35</v>
      </c>
      <c r="AX261" s="14" t="s">
        <v>73</v>
      </c>
      <c r="AY261" s="220" t="s">
        <v>171</v>
      </c>
    </row>
    <row r="262" spans="1:65" s="15" customFormat="1" ht="11.25">
      <c r="B262" s="221"/>
      <c r="C262" s="222"/>
      <c r="D262" s="193" t="s">
        <v>184</v>
      </c>
      <c r="E262" s="223" t="s">
        <v>19</v>
      </c>
      <c r="F262" s="224" t="s">
        <v>189</v>
      </c>
      <c r="G262" s="222"/>
      <c r="H262" s="225">
        <v>42.5</v>
      </c>
      <c r="I262" s="226"/>
      <c r="J262" s="222"/>
      <c r="K262" s="222"/>
      <c r="L262" s="227"/>
      <c r="M262" s="228"/>
      <c r="N262" s="229"/>
      <c r="O262" s="229"/>
      <c r="P262" s="229"/>
      <c r="Q262" s="229"/>
      <c r="R262" s="229"/>
      <c r="S262" s="229"/>
      <c r="T262" s="230"/>
      <c r="AT262" s="231" t="s">
        <v>184</v>
      </c>
      <c r="AU262" s="231" t="s">
        <v>82</v>
      </c>
      <c r="AV262" s="15" t="s">
        <v>178</v>
      </c>
      <c r="AW262" s="15" t="s">
        <v>35</v>
      </c>
      <c r="AX262" s="15" t="s">
        <v>80</v>
      </c>
      <c r="AY262" s="231" t="s">
        <v>171</v>
      </c>
    </row>
    <row r="263" spans="1:65" s="12" customFormat="1" ht="22.9" customHeight="1">
      <c r="B263" s="164"/>
      <c r="C263" s="165"/>
      <c r="D263" s="166" t="s">
        <v>72</v>
      </c>
      <c r="E263" s="178" t="s">
        <v>82</v>
      </c>
      <c r="F263" s="178" t="s">
        <v>364</v>
      </c>
      <c r="G263" s="165"/>
      <c r="H263" s="165"/>
      <c r="I263" s="168"/>
      <c r="J263" s="179">
        <f>BK263</f>
        <v>0</v>
      </c>
      <c r="K263" s="165"/>
      <c r="L263" s="170"/>
      <c r="M263" s="171"/>
      <c r="N263" s="172"/>
      <c r="O263" s="172"/>
      <c r="P263" s="173">
        <f>SUM(P264:P340)</f>
        <v>0</v>
      </c>
      <c r="Q263" s="172"/>
      <c r="R263" s="173">
        <f>SUM(R264:R340)</f>
        <v>32.706875660000001</v>
      </c>
      <c r="S263" s="172"/>
      <c r="T263" s="174">
        <f>SUM(T264:T340)</f>
        <v>0</v>
      </c>
      <c r="AR263" s="175" t="s">
        <v>80</v>
      </c>
      <c r="AT263" s="176" t="s">
        <v>72</v>
      </c>
      <c r="AU263" s="176" t="s">
        <v>80</v>
      </c>
      <c r="AY263" s="175" t="s">
        <v>171</v>
      </c>
      <c r="BK263" s="177">
        <f>SUM(BK264:BK340)</f>
        <v>0</v>
      </c>
    </row>
    <row r="264" spans="1:65" s="2" customFormat="1" ht="24.2" customHeight="1">
      <c r="A264" s="36"/>
      <c r="B264" s="37"/>
      <c r="C264" s="180" t="s">
        <v>365</v>
      </c>
      <c r="D264" s="180" t="s">
        <v>173</v>
      </c>
      <c r="E264" s="181" t="s">
        <v>366</v>
      </c>
      <c r="F264" s="182" t="s">
        <v>367</v>
      </c>
      <c r="G264" s="183" t="s">
        <v>220</v>
      </c>
      <c r="H264" s="184">
        <v>6.8479999999999999</v>
      </c>
      <c r="I264" s="185"/>
      <c r="J264" s="186">
        <f>ROUND(I264*H264,2)</f>
        <v>0</v>
      </c>
      <c r="K264" s="182" t="s">
        <v>177</v>
      </c>
      <c r="L264" s="41"/>
      <c r="M264" s="187" t="s">
        <v>19</v>
      </c>
      <c r="N264" s="188" t="s">
        <v>44</v>
      </c>
      <c r="O264" s="66"/>
      <c r="P264" s="189">
        <f>O264*H264</f>
        <v>0</v>
      </c>
      <c r="Q264" s="189">
        <v>2.16</v>
      </c>
      <c r="R264" s="189">
        <f>Q264*H264</f>
        <v>14.791680000000001</v>
      </c>
      <c r="S264" s="189">
        <v>0</v>
      </c>
      <c r="T264" s="190">
        <f>S264*H264</f>
        <v>0</v>
      </c>
      <c r="U264" s="36"/>
      <c r="V264" s="36"/>
      <c r="W264" s="36"/>
      <c r="X264" s="36"/>
      <c r="Y264" s="36"/>
      <c r="Z264" s="36"/>
      <c r="AA264" s="36"/>
      <c r="AB264" s="36"/>
      <c r="AC264" s="36"/>
      <c r="AD264" s="36"/>
      <c r="AE264" s="36"/>
      <c r="AR264" s="191" t="s">
        <v>178</v>
      </c>
      <c r="AT264" s="191" t="s">
        <v>173</v>
      </c>
      <c r="AU264" s="191" t="s">
        <v>82</v>
      </c>
      <c r="AY264" s="19" t="s">
        <v>171</v>
      </c>
      <c r="BE264" s="192">
        <f>IF(N264="základní",J264,0)</f>
        <v>0</v>
      </c>
      <c r="BF264" s="192">
        <f>IF(N264="snížená",J264,0)</f>
        <v>0</v>
      </c>
      <c r="BG264" s="192">
        <f>IF(N264="zákl. přenesená",J264,0)</f>
        <v>0</v>
      </c>
      <c r="BH264" s="192">
        <f>IF(N264="sníž. přenesená",J264,0)</f>
        <v>0</v>
      </c>
      <c r="BI264" s="192">
        <f>IF(N264="nulová",J264,0)</f>
        <v>0</v>
      </c>
      <c r="BJ264" s="19" t="s">
        <v>80</v>
      </c>
      <c r="BK264" s="192">
        <f>ROUND(I264*H264,2)</f>
        <v>0</v>
      </c>
      <c r="BL264" s="19" t="s">
        <v>178</v>
      </c>
      <c r="BM264" s="191" t="s">
        <v>1390</v>
      </c>
    </row>
    <row r="265" spans="1:65" s="2" customFormat="1" ht="19.5">
      <c r="A265" s="36"/>
      <c r="B265" s="37"/>
      <c r="C265" s="38"/>
      <c r="D265" s="193" t="s">
        <v>180</v>
      </c>
      <c r="E265" s="38"/>
      <c r="F265" s="194" t="s">
        <v>369</v>
      </c>
      <c r="G265" s="38"/>
      <c r="H265" s="38"/>
      <c r="I265" s="195"/>
      <c r="J265" s="38"/>
      <c r="K265" s="38"/>
      <c r="L265" s="41"/>
      <c r="M265" s="196"/>
      <c r="N265" s="197"/>
      <c r="O265" s="66"/>
      <c r="P265" s="66"/>
      <c r="Q265" s="66"/>
      <c r="R265" s="66"/>
      <c r="S265" s="66"/>
      <c r="T265" s="67"/>
      <c r="U265" s="36"/>
      <c r="V265" s="36"/>
      <c r="W265" s="36"/>
      <c r="X265" s="36"/>
      <c r="Y265" s="36"/>
      <c r="Z265" s="36"/>
      <c r="AA265" s="36"/>
      <c r="AB265" s="36"/>
      <c r="AC265" s="36"/>
      <c r="AD265" s="36"/>
      <c r="AE265" s="36"/>
      <c r="AT265" s="19" t="s">
        <v>180</v>
      </c>
      <c r="AU265" s="19" t="s">
        <v>82</v>
      </c>
    </row>
    <row r="266" spans="1:65" s="2" customFormat="1" ht="11.25">
      <c r="A266" s="36"/>
      <c r="B266" s="37"/>
      <c r="C266" s="38"/>
      <c r="D266" s="198" t="s">
        <v>182</v>
      </c>
      <c r="E266" s="38"/>
      <c r="F266" s="199" t="s">
        <v>370</v>
      </c>
      <c r="G266" s="38"/>
      <c r="H266" s="38"/>
      <c r="I266" s="195"/>
      <c r="J266" s="38"/>
      <c r="K266" s="38"/>
      <c r="L266" s="41"/>
      <c r="M266" s="196"/>
      <c r="N266" s="197"/>
      <c r="O266" s="66"/>
      <c r="P266" s="66"/>
      <c r="Q266" s="66"/>
      <c r="R266" s="66"/>
      <c r="S266" s="66"/>
      <c r="T266" s="67"/>
      <c r="U266" s="36"/>
      <c r="V266" s="36"/>
      <c r="W266" s="36"/>
      <c r="X266" s="36"/>
      <c r="Y266" s="36"/>
      <c r="Z266" s="36"/>
      <c r="AA266" s="36"/>
      <c r="AB266" s="36"/>
      <c r="AC266" s="36"/>
      <c r="AD266" s="36"/>
      <c r="AE266" s="36"/>
      <c r="AT266" s="19" t="s">
        <v>182</v>
      </c>
      <c r="AU266" s="19" t="s">
        <v>82</v>
      </c>
    </row>
    <row r="267" spans="1:65" s="13" customFormat="1" ht="11.25">
      <c r="B267" s="200"/>
      <c r="C267" s="201"/>
      <c r="D267" s="193" t="s">
        <v>184</v>
      </c>
      <c r="E267" s="202" t="s">
        <v>19</v>
      </c>
      <c r="F267" s="203" t="s">
        <v>371</v>
      </c>
      <c r="G267" s="201"/>
      <c r="H267" s="202" t="s">
        <v>19</v>
      </c>
      <c r="I267" s="204"/>
      <c r="J267" s="201"/>
      <c r="K267" s="201"/>
      <c r="L267" s="205"/>
      <c r="M267" s="206"/>
      <c r="N267" s="207"/>
      <c r="O267" s="207"/>
      <c r="P267" s="207"/>
      <c r="Q267" s="207"/>
      <c r="R267" s="207"/>
      <c r="S267" s="207"/>
      <c r="T267" s="208"/>
      <c r="AT267" s="209" t="s">
        <v>184</v>
      </c>
      <c r="AU267" s="209" t="s">
        <v>82</v>
      </c>
      <c r="AV267" s="13" t="s">
        <v>80</v>
      </c>
      <c r="AW267" s="13" t="s">
        <v>35</v>
      </c>
      <c r="AX267" s="13" t="s">
        <v>73</v>
      </c>
      <c r="AY267" s="209" t="s">
        <v>171</v>
      </c>
    </row>
    <row r="268" spans="1:65" s="14" customFormat="1" ht="11.25">
      <c r="B268" s="210"/>
      <c r="C268" s="211"/>
      <c r="D268" s="193" t="s">
        <v>184</v>
      </c>
      <c r="E268" s="212" t="s">
        <v>19</v>
      </c>
      <c r="F268" s="213" t="s">
        <v>1391</v>
      </c>
      <c r="G268" s="211"/>
      <c r="H268" s="214">
        <v>1.52</v>
      </c>
      <c r="I268" s="215"/>
      <c r="J268" s="211"/>
      <c r="K268" s="211"/>
      <c r="L268" s="216"/>
      <c r="M268" s="217"/>
      <c r="N268" s="218"/>
      <c r="O268" s="218"/>
      <c r="P268" s="218"/>
      <c r="Q268" s="218"/>
      <c r="R268" s="218"/>
      <c r="S268" s="218"/>
      <c r="T268" s="219"/>
      <c r="AT268" s="220" t="s">
        <v>184</v>
      </c>
      <c r="AU268" s="220" t="s">
        <v>82</v>
      </c>
      <c r="AV268" s="14" t="s">
        <v>82</v>
      </c>
      <c r="AW268" s="14" t="s">
        <v>35</v>
      </c>
      <c r="AX268" s="14" t="s">
        <v>73</v>
      </c>
      <c r="AY268" s="220" t="s">
        <v>171</v>
      </c>
    </row>
    <row r="269" spans="1:65" s="13" customFormat="1" ht="11.25">
      <c r="B269" s="200"/>
      <c r="C269" s="201"/>
      <c r="D269" s="193" t="s">
        <v>184</v>
      </c>
      <c r="E269" s="202" t="s">
        <v>19</v>
      </c>
      <c r="F269" s="203" t="s">
        <v>373</v>
      </c>
      <c r="G269" s="201"/>
      <c r="H269" s="202" t="s">
        <v>19</v>
      </c>
      <c r="I269" s="204"/>
      <c r="J269" s="201"/>
      <c r="K269" s="201"/>
      <c r="L269" s="205"/>
      <c r="M269" s="206"/>
      <c r="N269" s="207"/>
      <c r="O269" s="207"/>
      <c r="P269" s="207"/>
      <c r="Q269" s="207"/>
      <c r="R269" s="207"/>
      <c r="S269" s="207"/>
      <c r="T269" s="208"/>
      <c r="AT269" s="209" t="s">
        <v>184</v>
      </c>
      <c r="AU269" s="209" t="s">
        <v>82</v>
      </c>
      <c r="AV269" s="13" t="s">
        <v>80</v>
      </c>
      <c r="AW269" s="13" t="s">
        <v>35</v>
      </c>
      <c r="AX269" s="13" t="s">
        <v>73</v>
      </c>
      <c r="AY269" s="209" t="s">
        <v>171</v>
      </c>
    </row>
    <row r="270" spans="1:65" s="14" customFormat="1" ht="11.25">
      <c r="B270" s="210"/>
      <c r="C270" s="211"/>
      <c r="D270" s="193" t="s">
        <v>184</v>
      </c>
      <c r="E270" s="212" t="s">
        <v>19</v>
      </c>
      <c r="F270" s="213" t="s">
        <v>1392</v>
      </c>
      <c r="G270" s="211"/>
      <c r="H270" s="214">
        <v>1.44</v>
      </c>
      <c r="I270" s="215"/>
      <c r="J270" s="211"/>
      <c r="K270" s="211"/>
      <c r="L270" s="216"/>
      <c r="M270" s="217"/>
      <c r="N270" s="218"/>
      <c r="O270" s="218"/>
      <c r="P270" s="218"/>
      <c r="Q270" s="218"/>
      <c r="R270" s="218"/>
      <c r="S270" s="218"/>
      <c r="T270" s="219"/>
      <c r="AT270" s="220" t="s">
        <v>184</v>
      </c>
      <c r="AU270" s="220" t="s">
        <v>82</v>
      </c>
      <c r="AV270" s="14" t="s">
        <v>82</v>
      </c>
      <c r="AW270" s="14" t="s">
        <v>35</v>
      </c>
      <c r="AX270" s="14" t="s">
        <v>73</v>
      </c>
      <c r="AY270" s="220" t="s">
        <v>171</v>
      </c>
    </row>
    <row r="271" spans="1:65" s="13" customFormat="1" ht="22.5">
      <c r="B271" s="200"/>
      <c r="C271" s="201"/>
      <c r="D271" s="193" t="s">
        <v>184</v>
      </c>
      <c r="E271" s="202" t="s">
        <v>19</v>
      </c>
      <c r="F271" s="203" t="s">
        <v>375</v>
      </c>
      <c r="G271" s="201"/>
      <c r="H271" s="202" t="s">
        <v>19</v>
      </c>
      <c r="I271" s="204"/>
      <c r="J271" s="201"/>
      <c r="K271" s="201"/>
      <c r="L271" s="205"/>
      <c r="M271" s="206"/>
      <c r="N271" s="207"/>
      <c r="O271" s="207"/>
      <c r="P271" s="207"/>
      <c r="Q271" s="207"/>
      <c r="R271" s="207"/>
      <c r="S271" s="207"/>
      <c r="T271" s="208"/>
      <c r="AT271" s="209" t="s">
        <v>184</v>
      </c>
      <c r="AU271" s="209" t="s">
        <v>82</v>
      </c>
      <c r="AV271" s="13" t="s">
        <v>80</v>
      </c>
      <c r="AW271" s="13" t="s">
        <v>35</v>
      </c>
      <c r="AX271" s="13" t="s">
        <v>73</v>
      </c>
      <c r="AY271" s="209" t="s">
        <v>171</v>
      </c>
    </row>
    <row r="272" spans="1:65" s="14" customFormat="1" ht="11.25">
      <c r="B272" s="210"/>
      <c r="C272" s="211"/>
      <c r="D272" s="193" t="s">
        <v>184</v>
      </c>
      <c r="E272" s="212" t="s">
        <v>19</v>
      </c>
      <c r="F272" s="213" t="s">
        <v>1393</v>
      </c>
      <c r="G272" s="211"/>
      <c r="H272" s="214">
        <v>3.8879999999999999</v>
      </c>
      <c r="I272" s="215"/>
      <c r="J272" s="211"/>
      <c r="K272" s="211"/>
      <c r="L272" s="216"/>
      <c r="M272" s="217"/>
      <c r="N272" s="218"/>
      <c r="O272" s="218"/>
      <c r="P272" s="218"/>
      <c r="Q272" s="218"/>
      <c r="R272" s="218"/>
      <c r="S272" s="218"/>
      <c r="T272" s="219"/>
      <c r="AT272" s="220" t="s">
        <v>184</v>
      </c>
      <c r="AU272" s="220" t="s">
        <v>82</v>
      </c>
      <c r="AV272" s="14" t="s">
        <v>82</v>
      </c>
      <c r="AW272" s="14" t="s">
        <v>35</v>
      </c>
      <c r="AX272" s="14" t="s">
        <v>73</v>
      </c>
      <c r="AY272" s="220" t="s">
        <v>171</v>
      </c>
    </row>
    <row r="273" spans="1:65" s="15" customFormat="1" ht="11.25">
      <c r="B273" s="221"/>
      <c r="C273" s="222"/>
      <c r="D273" s="193" t="s">
        <v>184</v>
      </c>
      <c r="E273" s="223" t="s">
        <v>19</v>
      </c>
      <c r="F273" s="224" t="s">
        <v>189</v>
      </c>
      <c r="G273" s="222"/>
      <c r="H273" s="225">
        <v>6.8479999999999999</v>
      </c>
      <c r="I273" s="226"/>
      <c r="J273" s="222"/>
      <c r="K273" s="222"/>
      <c r="L273" s="227"/>
      <c r="M273" s="228"/>
      <c r="N273" s="229"/>
      <c r="O273" s="229"/>
      <c r="P273" s="229"/>
      <c r="Q273" s="229"/>
      <c r="R273" s="229"/>
      <c r="S273" s="229"/>
      <c r="T273" s="230"/>
      <c r="AT273" s="231" t="s">
        <v>184</v>
      </c>
      <c r="AU273" s="231" t="s">
        <v>82</v>
      </c>
      <c r="AV273" s="15" t="s">
        <v>178</v>
      </c>
      <c r="AW273" s="15" t="s">
        <v>35</v>
      </c>
      <c r="AX273" s="15" t="s">
        <v>80</v>
      </c>
      <c r="AY273" s="231" t="s">
        <v>171</v>
      </c>
    </row>
    <row r="274" spans="1:65" s="2" customFormat="1" ht="21.75" customHeight="1">
      <c r="A274" s="36"/>
      <c r="B274" s="37"/>
      <c r="C274" s="180" t="s">
        <v>377</v>
      </c>
      <c r="D274" s="180" t="s">
        <v>173</v>
      </c>
      <c r="E274" s="181" t="s">
        <v>378</v>
      </c>
      <c r="F274" s="182" t="s">
        <v>379</v>
      </c>
      <c r="G274" s="183" t="s">
        <v>220</v>
      </c>
      <c r="H274" s="184">
        <v>2.79</v>
      </c>
      <c r="I274" s="185"/>
      <c r="J274" s="186">
        <f>ROUND(I274*H274,2)</f>
        <v>0</v>
      </c>
      <c r="K274" s="182" t="s">
        <v>177</v>
      </c>
      <c r="L274" s="41"/>
      <c r="M274" s="187" t="s">
        <v>19</v>
      </c>
      <c r="N274" s="188" t="s">
        <v>44</v>
      </c>
      <c r="O274" s="66"/>
      <c r="P274" s="189">
        <f>O274*H274</f>
        <v>0</v>
      </c>
      <c r="Q274" s="189">
        <v>2.5505399999999998</v>
      </c>
      <c r="R274" s="189">
        <f>Q274*H274</f>
        <v>7.1160065999999995</v>
      </c>
      <c r="S274" s="189">
        <v>0</v>
      </c>
      <c r="T274" s="190">
        <f>S274*H274</f>
        <v>0</v>
      </c>
      <c r="U274" s="36"/>
      <c r="V274" s="36"/>
      <c r="W274" s="36"/>
      <c r="X274" s="36"/>
      <c r="Y274" s="36"/>
      <c r="Z274" s="36"/>
      <c r="AA274" s="36"/>
      <c r="AB274" s="36"/>
      <c r="AC274" s="36"/>
      <c r="AD274" s="36"/>
      <c r="AE274" s="36"/>
      <c r="AR274" s="191" t="s">
        <v>178</v>
      </c>
      <c r="AT274" s="191" t="s">
        <v>173</v>
      </c>
      <c r="AU274" s="191" t="s">
        <v>82</v>
      </c>
      <c r="AY274" s="19" t="s">
        <v>171</v>
      </c>
      <c r="BE274" s="192">
        <f>IF(N274="základní",J274,0)</f>
        <v>0</v>
      </c>
      <c r="BF274" s="192">
        <f>IF(N274="snížená",J274,0)</f>
        <v>0</v>
      </c>
      <c r="BG274" s="192">
        <f>IF(N274="zákl. přenesená",J274,0)</f>
        <v>0</v>
      </c>
      <c r="BH274" s="192">
        <f>IF(N274="sníž. přenesená",J274,0)</f>
        <v>0</v>
      </c>
      <c r="BI274" s="192">
        <f>IF(N274="nulová",J274,0)</f>
        <v>0</v>
      </c>
      <c r="BJ274" s="19" t="s">
        <v>80</v>
      </c>
      <c r="BK274" s="192">
        <f>ROUND(I274*H274,2)</f>
        <v>0</v>
      </c>
      <c r="BL274" s="19" t="s">
        <v>178</v>
      </c>
      <c r="BM274" s="191" t="s">
        <v>1394</v>
      </c>
    </row>
    <row r="275" spans="1:65" s="2" customFormat="1" ht="19.5">
      <c r="A275" s="36"/>
      <c r="B275" s="37"/>
      <c r="C275" s="38"/>
      <c r="D275" s="193" t="s">
        <v>180</v>
      </c>
      <c r="E275" s="38"/>
      <c r="F275" s="194" t="s">
        <v>381</v>
      </c>
      <c r="G275" s="38"/>
      <c r="H275" s="38"/>
      <c r="I275" s="195"/>
      <c r="J275" s="38"/>
      <c r="K275" s="38"/>
      <c r="L275" s="41"/>
      <c r="M275" s="196"/>
      <c r="N275" s="197"/>
      <c r="O275" s="66"/>
      <c r="P275" s="66"/>
      <c r="Q275" s="66"/>
      <c r="R275" s="66"/>
      <c r="S275" s="66"/>
      <c r="T275" s="67"/>
      <c r="U275" s="36"/>
      <c r="V275" s="36"/>
      <c r="W275" s="36"/>
      <c r="X275" s="36"/>
      <c r="Y275" s="36"/>
      <c r="Z275" s="36"/>
      <c r="AA275" s="36"/>
      <c r="AB275" s="36"/>
      <c r="AC275" s="36"/>
      <c r="AD275" s="36"/>
      <c r="AE275" s="36"/>
      <c r="AT275" s="19" t="s">
        <v>180</v>
      </c>
      <c r="AU275" s="19" t="s">
        <v>82</v>
      </c>
    </row>
    <row r="276" spans="1:65" s="2" customFormat="1" ht="11.25">
      <c r="A276" s="36"/>
      <c r="B276" s="37"/>
      <c r="C276" s="38"/>
      <c r="D276" s="198" t="s">
        <v>182</v>
      </c>
      <c r="E276" s="38"/>
      <c r="F276" s="199" t="s">
        <v>382</v>
      </c>
      <c r="G276" s="38"/>
      <c r="H276" s="38"/>
      <c r="I276" s="195"/>
      <c r="J276" s="38"/>
      <c r="K276" s="38"/>
      <c r="L276" s="41"/>
      <c r="M276" s="196"/>
      <c r="N276" s="197"/>
      <c r="O276" s="66"/>
      <c r="P276" s="66"/>
      <c r="Q276" s="66"/>
      <c r="R276" s="66"/>
      <c r="S276" s="66"/>
      <c r="T276" s="67"/>
      <c r="U276" s="36"/>
      <c r="V276" s="36"/>
      <c r="W276" s="36"/>
      <c r="X276" s="36"/>
      <c r="Y276" s="36"/>
      <c r="Z276" s="36"/>
      <c r="AA276" s="36"/>
      <c r="AB276" s="36"/>
      <c r="AC276" s="36"/>
      <c r="AD276" s="36"/>
      <c r="AE276" s="36"/>
      <c r="AT276" s="19" t="s">
        <v>182</v>
      </c>
      <c r="AU276" s="19" t="s">
        <v>82</v>
      </c>
    </row>
    <row r="277" spans="1:65" s="13" customFormat="1" ht="11.25">
      <c r="B277" s="200"/>
      <c r="C277" s="201"/>
      <c r="D277" s="193" t="s">
        <v>184</v>
      </c>
      <c r="E277" s="202" t="s">
        <v>19</v>
      </c>
      <c r="F277" s="203" t="s">
        <v>383</v>
      </c>
      <c r="G277" s="201"/>
      <c r="H277" s="202" t="s">
        <v>19</v>
      </c>
      <c r="I277" s="204"/>
      <c r="J277" s="201"/>
      <c r="K277" s="201"/>
      <c r="L277" s="205"/>
      <c r="M277" s="206"/>
      <c r="N277" s="207"/>
      <c r="O277" s="207"/>
      <c r="P277" s="207"/>
      <c r="Q277" s="207"/>
      <c r="R277" s="207"/>
      <c r="S277" s="207"/>
      <c r="T277" s="208"/>
      <c r="AT277" s="209" t="s">
        <v>184</v>
      </c>
      <c r="AU277" s="209" t="s">
        <v>82</v>
      </c>
      <c r="AV277" s="13" t="s">
        <v>80</v>
      </c>
      <c r="AW277" s="13" t="s">
        <v>35</v>
      </c>
      <c r="AX277" s="13" t="s">
        <v>73</v>
      </c>
      <c r="AY277" s="209" t="s">
        <v>171</v>
      </c>
    </row>
    <row r="278" spans="1:65" s="14" customFormat="1" ht="11.25">
      <c r="B278" s="210"/>
      <c r="C278" s="211"/>
      <c r="D278" s="193" t="s">
        <v>184</v>
      </c>
      <c r="E278" s="212" t="s">
        <v>19</v>
      </c>
      <c r="F278" s="213" t="s">
        <v>1395</v>
      </c>
      <c r="G278" s="211"/>
      <c r="H278" s="214">
        <v>2.79</v>
      </c>
      <c r="I278" s="215"/>
      <c r="J278" s="211"/>
      <c r="K278" s="211"/>
      <c r="L278" s="216"/>
      <c r="M278" s="217"/>
      <c r="N278" s="218"/>
      <c r="O278" s="218"/>
      <c r="P278" s="218"/>
      <c r="Q278" s="218"/>
      <c r="R278" s="218"/>
      <c r="S278" s="218"/>
      <c r="T278" s="219"/>
      <c r="AT278" s="220" t="s">
        <v>184</v>
      </c>
      <c r="AU278" s="220" t="s">
        <v>82</v>
      </c>
      <c r="AV278" s="14" t="s">
        <v>82</v>
      </c>
      <c r="AW278" s="14" t="s">
        <v>35</v>
      </c>
      <c r="AX278" s="14" t="s">
        <v>73</v>
      </c>
      <c r="AY278" s="220" t="s">
        <v>171</v>
      </c>
    </row>
    <row r="279" spans="1:65" s="15" customFormat="1" ht="11.25">
      <c r="B279" s="221"/>
      <c r="C279" s="222"/>
      <c r="D279" s="193" t="s">
        <v>184</v>
      </c>
      <c r="E279" s="223" t="s">
        <v>19</v>
      </c>
      <c r="F279" s="224" t="s">
        <v>189</v>
      </c>
      <c r="G279" s="222"/>
      <c r="H279" s="225">
        <v>2.79</v>
      </c>
      <c r="I279" s="226"/>
      <c r="J279" s="222"/>
      <c r="K279" s="222"/>
      <c r="L279" s="227"/>
      <c r="M279" s="228"/>
      <c r="N279" s="229"/>
      <c r="O279" s="229"/>
      <c r="P279" s="229"/>
      <c r="Q279" s="229"/>
      <c r="R279" s="229"/>
      <c r="S279" s="229"/>
      <c r="T279" s="230"/>
      <c r="AT279" s="231" t="s">
        <v>184</v>
      </c>
      <c r="AU279" s="231" t="s">
        <v>82</v>
      </c>
      <c r="AV279" s="15" t="s">
        <v>178</v>
      </c>
      <c r="AW279" s="15" t="s">
        <v>35</v>
      </c>
      <c r="AX279" s="15" t="s">
        <v>80</v>
      </c>
      <c r="AY279" s="231" t="s">
        <v>171</v>
      </c>
    </row>
    <row r="280" spans="1:65" s="2" customFormat="1" ht="33" customHeight="1">
      <c r="A280" s="36"/>
      <c r="B280" s="37"/>
      <c r="C280" s="180" t="s">
        <v>385</v>
      </c>
      <c r="D280" s="180" t="s">
        <v>173</v>
      </c>
      <c r="E280" s="181" t="s">
        <v>386</v>
      </c>
      <c r="F280" s="182" t="s">
        <v>387</v>
      </c>
      <c r="G280" s="183" t="s">
        <v>220</v>
      </c>
      <c r="H280" s="184">
        <v>2.79</v>
      </c>
      <c r="I280" s="185"/>
      <c r="J280" s="186">
        <f>ROUND(I280*H280,2)</f>
        <v>0</v>
      </c>
      <c r="K280" s="182" t="s">
        <v>177</v>
      </c>
      <c r="L280" s="41"/>
      <c r="M280" s="187" t="s">
        <v>19</v>
      </c>
      <c r="N280" s="188" t="s">
        <v>44</v>
      </c>
      <c r="O280" s="66"/>
      <c r="P280" s="189">
        <f>O280*H280</f>
        <v>0</v>
      </c>
      <c r="Q280" s="189">
        <v>4.8579999999999998E-2</v>
      </c>
      <c r="R280" s="189">
        <f>Q280*H280</f>
        <v>0.1355382</v>
      </c>
      <c r="S280" s="189">
        <v>0</v>
      </c>
      <c r="T280" s="190">
        <f>S280*H280</f>
        <v>0</v>
      </c>
      <c r="U280" s="36"/>
      <c r="V280" s="36"/>
      <c r="W280" s="36"/>
      <c r="X280" s="36"/>
      <c r="Y280" s="36"/>
      <c r="Z280" s="36"/>
      <c r="AA280" s="36"/>
      <c r="AB280" s="36"/>
      <c r="AC280" s="36"/>
      <c r="AD280" s="36"/>
      <c r="AE280" s="36"/>
      <c r="AR280" s="191" t="s">
        <v>178</v>
      </c>
      <c r="AT280" s="191" t="s">
        <v>173</v>
      </c>
      <c r="AU280" s="191" t="s">
        <v>82</v>
      </c>
      <c r="AY280" s="19" t="s">
        <v>171</v>
      </c>
      <c r="BE280" s="192">
        <f>IF(N280="základní",J280,0)</f>
        <v>0</v>
      </c>
      <c r="BF280" s="192">
        <f>IF(N280="snížená",J280,0)</f>
        <v>0</v>
      </c>
      <c r="BG280" s="192">
        <f>IF(N280="zákl. přenesená",J280,0)</f>
        <v>0</v>
      </c>
      <c r="BH280" s="192">
        <f>IF(N280="sníž. přenesená",J280,0)</f>
        <v>0</v>
      </c>
      <c r="BI280" s="192">
        <f>IF(N280="nulová",J280,0)</f>
        <v>0</v>
      </c>
      <c r="BJ280" s="19" t="s">
        <v>80</v>
      </c>
      <c r="BK280" s="192">
        <f>ROUND(I280*H280,2)</f>
        <v>0</v>
      </c>
      <c r="BL280" s="19" t="s">
        <v>178</v>
      </c>
      <c r="BM280" s="191" t="s">
        <v>1396</v>
      </c>
    </row>
    <row r="281" spans="1:65" s="2" customFormat="1" ht="19.5">
      <c r="A281" s="36"/>
      <c r="B281" s="37"/>
      <c r="C281" s="38"/>
      <c r="D281" s="193" t="s">
        <v>180</v>
      </c>
      <c r="E281" s="38"/>
      <c r="F281" s="194" t="s">
        <v>389</v>
      </c>
      <c r="G281" s="38"/>
      <c r="H281" s="38"/>
      <c r="I281" s="195"/>
      <c r="J281" s="38"/>
      <c r="K281" s="38"/>
      <c r="L281" s="41"/>
      <c r="M281" s="196"/>
      <c r="N281" s="197"/>
      <c r="O281" s="66"/>
      <c r="P281" s="66"/>
      <c r="Q281" s="66"/>
      <c r="R281" s="66"/>
      <c r="S281" s="66"/>
      <c r="T281" s="67"/>
      <c r="U281" s="36"/>
      <c r="V281" s="36"/>
      <c r="W281" s="36"/>
      <c r="X281" s="36"/>
      <c r="Y281" s="36"/>
      <c r="Z281" s="36"/>
      <c r="AA281" s="36"/>
      <c r="AB281" s="36"/>
      <c r="AC281" s="36"/>
      <c r="AD281" s="36"/>
      <c r="AE281" s="36"/>
      <c r="AT281" s="19" t="s">
        <v>180</v>
      </c>
      <c r="AU281" s="19" t="s">
        <v>82</v>
      </c>
    </row>
    <row r="282" spans="1:65" s="2" customFormat="1" ht="11.25">
      <c r="A282" s="36"/>
      <c r="B282" s="37"/>
      <c r="C282" s="38"/>
      <c r="D282" s="198" t="s">
        <v>182</v>
      </c>
      <c r="E282" s="38"/>
      <c r="F282" s="199" t="s">
        <v>390</v>
      </c>
      <c r="G282" s="38"/>
      <c r="H282" s="38"/>
      <c r="I282" s="195"/>
      <c r="J282" s="38"/>
      <c r="K282" s="38"/>
      <c r="L282" s="41"/>
      <c r="M282" s="196"/>
      <c r="N282" s="197"/>
      <c r="O282" s="66"/>
      <c r="P282" s="66"/>
      <c r="Q282" s="66"/>
      <c r="R282" s="66"/>
      <c r="S282" s="66"/>
      <c r="T282" s="67"/>
      <c r="U282" s="36"/>
      <c r="V282" s="36"/>
      <c r="W282" s="36"/>
      <c r="X282" s="36"/>
      <c r="Y282" s="36"/>
      <c r="Z282" s="36"/>
      <c r="AA282" s="36"/>
      <c r="AB282" s="36"/>
      <c r="AC282" s="36"/>
      <c r="AD282" s="36"/>
      <c r="AE282" s="36"/>
      <c r="AT282" s="19" t="s">
        <v>182</v>
      </c>
      <c r="AU282" s="19" t="s">
        <v>82</v>
      </c>
    </row>
    <row r="283" spans="1:65" s="14" customFormat="1" ht="11.25">
      <c r="B283" s="210"/>
      <c r="C283" s="211"/>
      <c r="D283" s="193" t="s">
        <v>184</v>
      </c>
      <c r="E283" s="212" t="s">
        <v>19</v>
      </c>
      <c r="F283" s="213" t="s">
        <v>1397</v>
      </c>
      <c r="G283" s="211"/>
      <c r="H283" s="214">
        <v>2.79</v>
      </c>
      <c r="I283" s="215"/>
      <c r="J283" s="211"/>
      <c r="K283" s="211"/>
      <c r="L283" s="216"/>
      <c r="M283" s="217"/>
      <c r="N283" s="218"/>
      <c r="O283" s="218"/>
      <c r="P283" s="218"/>
      <c r="Q283" s="218"/>
      <c r="R283" s="218"/>
      <c r="S283" s="218"/>
      <c r="T283" s="219"/>
      <c r="AT283" s="220" t="s">
        <v>184</v>
      </c>
      <c r="AU283" s="220" t="s">
        <v>82</v>
      </c>
      <c r="AV283" s="14" t="s">
        <v>82</v>
      </c>
      <c r="AW283" s="14" t="s">
        <v>35</v>
      </c>
      <c r="AX283" s="14" t="s">
        <v>73</v>
      </c>
      <c r="AY283" s="220" t="s">
        <v>171</v>
      </c>
    </row>
    <row r="284" spans="1:65" s="15" customFormat="1" ht="11.25">
      <c r="B284" s="221"/>
      <c r="C284" s="222"/>
      <c r="D284" s="193" t="s">
        <v>184</v>
      </c>
      <c r="E284" s="223" t="s">
        <v>19</v>
      </c>
      <c r="F284" s="224" t="s">
        <v>189</v>
      </c>
      <c r="G284" s="222"/>
      <c r="H284" s="225">
        <v>2.79</v>
      </c>
      <c r="I284" s="226"/>
      <c r="J284" s="222"/>
      <c r="K284" s="222"/>
      <c r="L284" s="227"/>
      <c r="M284" s="228"/>
      <c r="N284" s="229"/>
      <c r="O284" s="229"/>
      <c r="P284" s="229"/>
      <c r="Q284" s="229"/>
      <c r="R284" s="229"/>
      <c r="S284" s="229"/>
      <c r="T284" s="230"/>
      <c r="AT284" s="231" t="s">
        <v>184</v>
      </c>
      <c r="AU284" s="231" t="s">
        <v>82</v>
      </c>
      <c r="AV284" s="15" t="s">
        <v>178</v>
      </c>
      <c r="AW284" s="15" t="s">
        <v>35</v>
      </c>
      <c r="AX284" s="15" t="s">
        <v>80</v>
      </c>
      <c r="AY284" s="231" t="s">
        <v>171</v>
      </c>
    </row>
    <row r="285" spans="1:65" s="2" customFormat="1" ht="16.5" customHeight="1">
      <c r="A285" s="36"/>
      <c r="B285" s="37"/>
      <c r="C285" s="180" t="s">
        <v>391</v>
      </c>
      <c r="D285" s="180" t="s">
        <v>173</v>
      </c>
      <c r="E285" s="181" t="s">
        <v>392</v>
      </c>
      <c r="F285" s="182" t="s">
        <v>393</v>
      </c>
      <c r="G285" s="183" t="s">
        <v>176</v>
      </c>
      <c r="H285" s="184">
        <v>4.62</v>
      </c>
      <c r="I285" s="185"/>
      <c r="J285" s="186">
        <f>ROUND(I285*H285,2)</f>
        <v>0</v>
      </c>
      <c r="K285" s="182" t="s">
        <v>177</v>
      </c>
      <c r="L285" s="41"/>
      <c r="M285" s="187" t="s">
        <v>19</v>
      </c>
      <c r="N285" s="188" t="s">
        <v>44</v>
      </c>
      <c r="O285" s="66"/>
      <c r="P285" s="189">
        <f>O285*H285</f>
        <v>0</v>
      </c>
      <c r="Q285" s="189">
        <v>2.47E-3</v>
      </c>
      <c r="R285" s="189">
        <f>Q285*H285</f>
        <v>1.14114E-2</v>
      </c>
      <c r="S285" s="189">
        <v>0</v>
      </c>
      <c r="T285" s="190">
        <f>S285*H285</f>
        <v>0</v>
      </c>
      <c r="U285" s="36"/>
      <c r="V285" s="36"/>
      <c r="W285" s="36"/>
      <c r="X285" s="36"/>
      <c r="Y285" s="36"/>
      <c r="Z285" s="36"/>
      <c r="AA285" s="36"/>
      <c r="AB285" s="36"/>
      <c r="AC285" s="36"/>
      <c r="AD285" s="36"/>
      <c r="AE285" s="36"/>
      <c r="AR285" s="191" t="s">
        <v>178</v>
      </c>
      <c r="AT285" s="191" t="s">
        <v>173</v>
      </c>
      <c r="AU285" s="191" t="s">
        <v>82</v>
      </c>
      <c r="AY285" s="19" t="s">
        <v>171</v>
      </c>
      <c r="BE285" s="192">
        <f>IF(N285="základní",J285,0)</f>
        <v>0</v>
      </c>
      <c r="BF285" s="192">
        <f>IF(N285="snížená",J285,0)</f>
        <v>0</v>
      </c>
      <c r="BG285" s="192">
        <f>IF(N285="zákl. přenesená",J285,0)</f>
        <v>0</v>
      </c>
      <c r="BH285" s="192">
        <f>IF(N285="sníž. přenesená",J285,0)</f>
        <v>0</v>
      </c>
      <c r="BI285" s="192">
        <f>IF(N285="nulová",J285,0)</f>
        <v>0</v>
      </c>
      <c r="BJ285" s="19" t="s">
        <v>80</v>
      </c>
      <c r="BK285" s="192">
        <f>ROUND(I285*H285,2)</f>
        <v>0</v>
      </c>
      <c r="BL285" s="19" t="s">
        <v>178</v>
      </c>
      <c r="BM285" s="191" t="s">
        <v>1398</v>
      </c>
    </row>
    <row r="286" spans="1:65" s="2" customFormat="1" ht="11.25">
      <c r="A286" s="36"/>
      <c r="B286" s="37"/>
      <c r="C286" s="38"/>
      <c r="D286" s="193" t="s">
        <v>180</v>
      </c>
      <c r="E286" s="38"/>
      <c r="F286" s="194" t="s">
        <v>395</v>
      </c>
      <c r="G286" s="38"/>
      <c r="H286" s="38"/>
      <c r="I286" s="195"/>
      <c r="J286" s="38"/>
      <c r="K286" s="38"/>
      <c r="L286" s="41"/>
      <c r="M286" s="196"/>
      <c r="N286" s="197"/>
      <c r="O286" s="66"/>
      <c r="P286" s="66"/>
      <c r="Q286" s="66"/>
      <c r="R286" s="66"/>
      <c r="S286" s="66"/>
      <c r="T286" s="67"/>
      <c r="U286" s="36"/>
      <c r="V286" s="36"/>
      <c r="W286" s="36"/>
      <c r="X286" s="36"/>
      <c r="Y286" s="36"/>
      <c r="Z286" s="36"/>
      <c r="AA286" s="36"/>
      <c r="AB286" s="36"/>
      <c r="AC286" s="36"/>
      <c r="AD286" s="36"/>
      <c r="AE286" s="36"/>
      <c r="AT286" s="19" t="s">
        <v>180</v>
      </c>
      <c r="AU286" s="19" t="s">
        <v>82</v>
      </c>
    </row>
    <row r="287" spans="1:65" s="2" customFormat="1" ht="11.25">
      <c r="A287" s="36"/>
      <c r="B287" s="37"/>
      <c r="C287" s="38"/>
      <c r="D287" s="198" t="s">
        <v>182</v>
      </c>
      <c r="E287" s="38"/>
      <c r="F287" s="199" t="s">
        <v>396</v>
      </c>
      <c r="G287" s="38"/>
      <c r="H287" s="38"/>
      <c r="I287" s="195"/>
      <c r="J287" s="38"/>
      <c r="K287" s="38"/>
      <c r="L287" s="41"/>
      <c r="M287" s="196"/>
      <c r="N287" s="197"/>
      <c r="O287" s="66"/>
      <c r="P287" s="66"/>
      <c r="Q287" s="66"/>
      <c r="R287" s="66"/>
      <c r="S287" s="66"/>
      <c r="T287" s="67"/>
      <c r="U287" s="36"/>
      <c r="V287" s="36"/>
      <c r="W287" s="36"/>
      <c r="X287" s="36"/>
      <c r="Y287" s="36"/>
      <c r="Z287" s="36"/>
      <c r="AA287" s="36"/>
      <c r="AB287" s="36"/>
      <c r="AC287" s="36"/>
      <c r="AD287" s="36"/>
      <c r="AE287" s="36"/>
      <c r="AT287" s="19" t="s">
        <v>182</v>
      </c>
      <c r="AU287" s="19" t="s">
        <v>82</v>
      </c>
    </row>
    <row r="288" spans="1:65" s="13" customFormat="1" ht="11.25">
      <c r="B288" s="200"/>
      <c r="C288" s="201"/>
      <c r="D288" s="193" t="s">
        <v>184</v>
      </c>
      <c r="E288" s="202" t="s">
        <v>19</v>
      </c>
      <c r="F288" s="203" t="s">
        <v>383</v>
      </c>
      <c r="G288" s="201"/>
      <c r="H288" s="202" t="s">
        <v>19</v>
      </c>
      <c r="I288" s="204"/>
      <c r="J288" s="201"/>
      <c r="K288" s="201"/>
      <c r="L288" s="205"/>
      <c r="M288" s="206"/>
      <c r="N288" s="207"/>
      <c r="O288" s="207"/>
      <c r="P288" s="207"/>
      <c r="Q288" s="207"/>
      <c r="R288" s="207"/>
      <c r="S288" s="207"/>
      <c r="T288" s="208"/>
      <c r="AT288" s="209" t="s">
        <v>184</v>
      </c>
      <c r="AU288" s="209" t="s">
        <v>82</v>
      </c>
      <c r="AV288" s="13" t="s">
        <v>80</v>
      </c>
      <c r="AW288" s="13" t="s">
        <v>35</v>
      </c>
      <c r="AX288" s="13" t="s">
        <v>73</v>
      </c>
      <c r="AY288" s="209" t="s">
        <v>171</v>
      </c>
    </row>
    <row r="289" spans="1:65" s="14" customFormat="1" ht="11.25">
      <c r="B289" s="210"/>
      <c r="C289" s="211"/>
      <c r="D289" s="193" t="s">
        <v>184</v>
      </c>
      <c r="E289" s="212" t="s">
        <v>19</v>
      </c>
      <c r="F289" s="213" t="s">
        <v>1399</v>
      </c>
      <c r="G289" s="211"/>
      <c r="H289" s="214">
        <v>4.62</v>
      </c>
      <c r="I289" s="215"/>
      <c r="J289" s="211"/>
      <c r="K289" s="211"/>
      <c r="L289" s="216"/>
      <c r="M289" s="217"/>
      <c r="N289" s="218"/>
      <c r="O289" s="218"/>
      <c r="P289" s="218"/>
      <c r="Q289" s="218"/>
      <c r="R289" s="218"/>
      <c r="S289" s="218"/>
      <c r="T289" s="219"/>
      <c r="AT289" s="220" t="s">
        <v>184</v>
      </c>
      <c r="AU289" s="220" t="s">
        <v>82</v>
      </c>
      <c r="AV289" s="14" t="s">
        <v>82</v>
      </c>
      <c r="AW289" s="14" t="s">
        <v>35</v>
      </c>
      <c r="AX289" s="14" t="s">
        <v>73</v>
      </c>
      <c r="AY289" s="220" t="s">
        <v>171</v>
      </c>
    </row>
    <row r="290" spans="1:65" s="15" customFormat="1" ht="11.25">
      <c r="B290" s="221"/>
      <c r="C290" s="222"/>
      <c r="D290" s="193" t="s">
        <v>184</v>
      </c>
      <c r="E290" s="223" t="s">
        <v>19</v>
      </c>
      <c r="F290" s="224" t="s">
        <v>189</v>
      </c>
      <c r="G290" s="222"/>
      <c r="H290" s="225">
        <v>4.62</v>
      </c>
      <c r="I290" s="226"/>
      <c r="J290" s="222"/>
      <c r="K290" s="222"/>
      <c r="L290" s="227"/>
      <c r="M290" s="228"/>
      <c r="N290" s="229"/>
      <c r="O290" s="229"/>
      <c r="P290" s="229"/>
      <c r="Q290" s="229"/>
      <c r="R290" s="229"/>
      <c r="S290" s="229"/>
      <c r="T290" s="230"/>
      <c r="AT290" s="231" t="s">
        <v>184</v>
      </c>
      <c r="AU290" s="231" t="s">
        <v>82</v>
      </c>
      <c r="AV290" s="15" t="s">
        <v>178</v>
      </c>
      <c r="AW290" s="15" t="s">
        <v>35</v>
      </c>
      <c r="AX290" s="15" t="s">
        <v>80</v>
      </c>
      <c r="AY290" s="231" t="s">
        <v>171</v>
      </c>
    </row>
    <row r="291" spans="1:65" s="2" customFormat="1" ht="16.5" customHeight="1">
      <c r="A291" s="36"/>
      <c r="B291" s="37"/>
      <c r="C291" s="180" t="s">
        <v>398</v>
      </c>
      <c r="D291" s="180" t="s">
        <v>173</v>
      </c>
      <c r="E291" s="181" t="s">
        <v>399</v>
      </c>
      <c r="F291" s="182" t="s">
        <v>400</v>
      </c>
      <c r="G291" s="183" t="s">
        <v>176</v>
      </c>
      <c r="H291" s="184">
        <v>4.62</v>
      </c>
      <c r="I291" s="185"/>
      <c r="J291" s="186">
        <f>ROUND(I291*H291,2)</f>
        <v>0</v>
      </c>
      <c r="K291" s="182" t="s">
        <v>177</v>
      </c>
      <c r="L291" s="41"/>
      <c r="M291" s="187" t="s">
        <v>19</v>
      </c>
      <c r="N291" s="188" t="s">
        <v>44</v>
      </c>
      <c r="O291" s="66"/>
      <c r="P291" s="189">
        <f>O291*H291</f>
        <v>0</v>
      </c>
      <c r="Q291" s="189">
        <v>0</v>
      </c>
      <c r="R291" s="189">
        <f>Q291*H291</f>
        <v>0</v>
      </c>
      <c r="S291" s="189">
        <v>0</v>
      </c>
      <c r="T291" s="190">
        <f>S291*H291</f>
        <v>0</v>
      </c>
      <c r="U291" s="36"/>
      <c r="V291" s="36"/>
      <c r="W291" s="36"/>
      <c r="X291" s="36"/>
      <c r="Y291" s="36"/>
      <c r="Z291" s="36"/>
      <c r="AA291" s="36"/>
      <c r="AB291" s="36"/>
      <c r="AC291" s="36"/>
      <c r="AD291" s="36"/>
      <c r="AE291" s="36"/>
      <c r="AR291" s="191" t="s">
        <v>178</v>
      </c>
      <c r="AT291" s="191" t="s">
        <v>173</v>
      </c>
      <c r="AU291" s="191" t="s">
        <v>82</v>
      </c>
      <c r="AY291" s="19" t="s">
        <v>171</v>
      </c>
      <c r="BE291" s="192">
        <f>IF(N291="základní",J291,0)</f>
        <v>0</v>
      </c>
      <c r="BF291" s="192">
        <f>IF(N291="snížená",J291,0)</f>
        <v>0</v>
      </c>
      <c r="BG291" s="192">
        <f>IF(N291="zákl. přenesená",J291,0)</f>
        <v>0</v>
      </c>
      <c r="BH291" s="192">
        <f>IF(N291="sníž. přenesená",J291,0)</f>
        <v>0</v>
      </c>
      <c r="BI291" s="192">
        <f>IF(N291="nulová",J291,0)</f>
        <v>0</v>
      </c>
      <c r="BJ291" s="19" t="s">
        <v>80</v>
      </c>
      <c r="BK291" s="192">
        <f>ROUND(I291*H291,2)</f>
        <v>0</v>
      </c>
      <c r="BL291" s="19" t="s">
        <v>178</v>
      </c>
      <c r="BM291" s="191" t="s">
        <v>1400</v>
      </c>
    </row>
    <row r="292" spans="1:65" s="2" customFormat="1" ht="11.25">
      <c r="A292" s="36"/>
      <c r="B292" s="37"/>
      <c r="C292" s="38"/>
      <c r="D292" s="193" t="s">
        <v>180</v>
      </c>
      <c r="E292" s="38"/>
      <c r="F292" s="194" t="s">
        <v>402</v>
      </c>
      <c r="G292" s="38"/>
      <c r="H292" s="38"/>
      <c r="I292" s="195"/>
      <c r="J292" s="38"/>
      <c r="K292" s="38"/>
      <c r="L292" s="41"/>
      <c r="M292" s="196"/>
      <c r="N292" s="197"/>
      <c r="O292" s="66"/>
      <c r="P292" s="66"/>
      <c r="Q292" s="66"/>
      <c r="R292" s="66"/>
      <c r="S292" s="66"/>
      <c r="T292" s="67"/>
      <c r="U292" s="36"/>
      <c r="V292" s="36"/>
      <c r="W292" s="36"/>
      <c r="X292" s="36"/>
      <c r="Y292" s="36"/>
      <c r="Z292" s="36"/>
      <c r="AA292" s="36"/>
      <c r="AB292" s="36"/>
      <c r="AC292" s="36"/>
      <c r="AD292" s="36"/>
      <c r="AE292" s="36"/>
      <c r="AT292" s="19" t="s">
        <v>180</v>
      </c>
      <c r="AU292" s="19" t="s">
        <v>82</v>
      </c>
    </row>
    <row r="293" spans="1:65" s="2" customFormat="1" ht="11.25">
      <c r="A293" s="36"/>
      <c r="B293" s="37"/>
      <c r="C293" s="38"/>
      <c r="D293" s="198" t="s">
        <v>182</v>
      </c>
      <c r="E293" s="38"/>
      <c r="F293" s="199" t="s">
        <v>403</v>
      </c>
      <c r="G293" s="38"/>
      <c r="H293" s="38"/>
      <c r="I293" s="195"/>
      <c r="J293" s="38"/>
      <c r="K293" s="38"/>
      <c r="L293" s="41"/>
      <c r="M293" s="196"/>
      <c r="N293" s="197"/>
      <c r="O293" s="66"/>
      <c r="P293" s="66"/>
      <c r="Q293" s="66"/>
      <c r="R293" s="66"/>
      <c r="S293" s="66"/>
      <c r="T293" s="67"/>
      <c r="U293" s="36"/>
      <c r="V293" s="36"/>
      <c r="W293" s="36"/>
      <c r="X293" s="36"/>
      <c r="Y293" s="36"/>
      <c r="Z293" s="36"/>
      <c r="AA293" s="36"/>
      <c r="AB293" s="36"/>
      <c r="AC293" s="36"/>
      <c r="AD293" s="36"/>
      <c r="AE293" s="36"/>
      <c r="AT293" s="19" t="s">
        <v>182</v>
      </c>
      <c r="AU293" s="19" t="s">
        <v>82</v>
      </c>
    </row>
    <row r="294" spans="1:65" s="14" customFormat="1" ht="11.25">
      <c r="B294" s="210"/>
      <c r="C294" s="211"/>
      <c r="D294" s="193" t="s">
        <v>184</v>
      </c>
      <c r="E294" s="212" t="s">
        <v>19</v>
      </c>
      <c r="F294" s="213" t="s">
        <v>1401</v>
      </c>
      <c r="G294" s="211"/>
      <c r="H294" s="214">
        <v>4.62</v>
      </c>
      <c r="I294" s="215"/>
      <c r="J294" s="211"/>
      <c r="K294" s="211"/>
      <c r="L294" s="216"/>
      <c r="M294" s="217"/>
      <c r="N294" s="218"/>
      <c r="O294" s="218"/>
      <c r="P294" s="218"/>
      <c r="Q294" s="218"/>
      <c r="R294" s="218"/>
      <c r="S294" s="218"/>
      <c r="T294" s="219"/>
      <c r="AT294" s="220" t="s">
        <v>184</v>
      </c>
      <c r="AU294" s="220" t="s">
        <v>82</v>
      </c>
      <c r="AV294" s="14" t="s">
        <v>82</v>
      </c>
      <c r="AW294" s="14" t="s">
        <v>35</v>
      </c>
      <c r="AX294" s="14" t="s">
        <v>73</v>
      </c>
      <c r="AY294" s="220" t="s">
        <v>171</v>
      </c>
    </row>
    <row r="295" spans="1:65" s="15" customFormat="1" ht="11.25">
      <c r="B295" s="221"/>
      <c r="C295" s="222"/>
      <c r="D295" s="193" t="s">
        <v>184</v>
      </c>
      <c r="E295" s="223" t="s">
        <v>19</v>
      </c>
      <c r="F295" s="224" t="s">
        <v>189</v>
      </c>
      <c r="G295" s="222"/>
      <c r="H295" s="225">
        <v>4.62</v>
      </c>
      <c r="I295" s="226"/>
      <c r="J295" s="222"/>
      <c r="K295" s="222"/>
      <c r="L295" s="227"/>
      <c r="M295" s="228"/>
      <c r="N295" s="229"/>
      <c r="O295" s="229"/>
      <c r="P295" s="229"/>
      <c r="Q295" s="229"/>
      <c r="R295" s="229"/>
      <c r="S295" s="229"/>
      <c r="T295" s="230"/>
      <c r="AT295" s="231" t="s">
        <v>184</v>
      </c>
      <c r="AU295" s="231" t="s">
        <v>82</v>
      </c>
      <c r="AV295" s="15" t="s">
        <v>178</v>
      </c>
      <c r="AW295" s="15" t="s">
        <v>35</v>
      </c>
      <c r="AX295" s="15" t="s">
        <v>80</v>
      </c>
      <c r="AY295" s="231" t="s">
        <v>171</v>
      </c>
    </row>
    <row r="296" spans="1:65" s="2" customFormat="1" ht="24.2" customHeight="1">
      <c r="A296" s="36"/>
      <c r="B296" s="37"/>
      <c r="C296" s="180" t="s">
        <v>404</v>
      </c>
      <c r="D296" s="180" t="s">
        <v>173</v>
      </c>
      <c r="E296" s="181" t="s">
        <v>405</v>
      </c>
      <c r="F296" s="182" t="s">
        <v>406</v>
      </c>
      <c r="G296" s="183" t="s">
        <v>252</v>
      </c>
      <c r="H296" s="184">
        <v>0.31900000000000001</v>
      </c>
      <c r="I296" s="185"/>
      <c r="J296" s="186">
        <f>ROUND(I296*H296,2)</f>
        <v>0</v>
      </c>
      <c r="K296" s="182" t="s">
        <v>177</v>
      </c>
      <c r="L296" s="41"/>
      <c r="M296" s="187" t="s">
        <v>19</v>
      </c>
      <c r="N296" s="188" t="s">
        <v>44</v>
      </c>
      <c r="O296" s="66"/>
      <c r="P296" s="189">
        <f>O296*H296</f>
        <v>0</v>
      </c>
      <c r="Q296" s="189">
        <v>1.0597399999999999</v>
      </c>
      <c r="R296" s="189">
        <f>Q296*H296</f>
        <v>0.33805705999999996</v>
      </c>
      <c r="S296" s="189">
        <v>0</v>
      </c>
      <c r="T296" s="190">
        <f>S296*H296</f>
        <v>0</v>
      </c>
      <c r="U296" s="36"/>
      <c r="V296" s="36"/>
      <c r="W296" s="36"/>
      <c r="X296" s="36"/>
      <c r="Y296" s="36"/>
      <c r="Z296" s="36"/>
      <c r="AA296" s="36"/>
      <c r="AB296" s="36"/>
      <c r="AC296" s="36"/>
      <c r="AD296" s="36"/>
      <c r="AE296" s="36"/>
      <c r="AR296" s="191" t="s">
        <v>178</v>
      </c>
      <c r="AT296" s="191" t="s">
        <v>173</v>
      </c>
      <c r="AU296" s="191" t="s">
        <v>82</v>
      </c>
      <c r="AY296" s="19" t="s">
        <v>171</v>
      </c>
      <c r="BE296" s="192">
        <f>IF(N296="základní",J296,0)</f>
        <v>0</v>
      </c>
      <c r="BF296" s="192">
        <f>IF(N296="snížená",J296,0)</f>
        <v>0</v>
      </c>
      <c r="BG296" s="192">
        <f>IF(N296="zákl. přenesená",J296,0)</f>
        <v>0</v>
      </c>
      <c r="BH296" s="192">
        <f>IF(N296="sníž. přenesená",J296,0)</f>
        <v>0</v>
      </c>
      <c r="BI296" s="192">
        <f>IF(N296="nulová",J296,0)</f>
        <v>0</v>
      </c>
      <c r="BJ296" s="19" t="s">
        <v>80</v>
      </c>
      <c r="BK296" s="192">
        <f>ROUND(I296*H296,2)</f>
        <v>0</v>
      </c>
      <c r="BL296" s="19" t="s">
        <v>178</v>
      </c>
      <c r="BM296" s="191" t="s">
        <v>1402</v>
      </c>
    </row>
    <row r="297" spans="1:65" s="2" customFormat="1" ht="19.5">
      <c r="A297" s="36"/>
      <c r="B297" s="37"/>
      <c r="C297" s="38"/>
      <c r="D297" s="193" t="s">
        <v>180</v>
      </c>
      <c r="E297" s="38"/>
      <c r="F297" s="194" t="s">
        <v>408</v>
      </c>
      <c r="G297" s="38"/>
      <c r="H297" s="38"/>
      <c r="I297" s="195"/>
      <c r="J297" s="38"/>
      <c r="K297" s="38"/>
      <c r="L297" s="41"/>
      <c r="M297" s="196"/>
      <c r="N297" s="197"/>
      <c r="O297" s="66"/>
      <c r="P297" s="66"/>
      <c r="Q297" s="66"/>
      <c r="R297" s="66"/>
      <c r="S297" s="66"/>
      <c r="T297" s="67"/>
      <c r="U297" s="36"/>
      <c r="V297" s="36"/>
      <c r="W297" s="36"/>
      <c r="X297" s="36"/>
      <c r="Y297" s="36"/>
      <c r="Z297" s="36"/>
      <c r="AA297" s="36"/>
      <c r="AB297" s="36"/>
      <c r="AC297" s="36"/>
      <c r="AD297" s="36"/>
      <c r="AE297" s="36"/>
      <c r="AT297" s="19" t="s">
        <v>180</v>
      </c>
      <c r="AU297" s="19" t="s">
        <v>82</v>
      </c>
    </row>
    <row r="298" spans="1:65" s="2" customFormat="1" ht="11.25">
      <c r="A298" s="36"/>
      <c r="B298" s="37"/>
      <c r="C298" s="38"/>
      <c r="D298" s="198" t="s">
        <v>182</v>
      </c>
      <c r="E298" s="38"/>
      <c r="F298" s="199" t="s">
        <v>409</v>
      </c>
      <c r="G298" s="38"/>
      <c r="H298" s="38"/>
      <c r="I298" s="195"/>
      <c r="J298" s="38"/>
      <c r="K298" s="38"/>
      <c r="L298" s="41"/>
      <c r="M298" s="196"/>
      <c r="N298" s="197"/>
      <c r="O298" s="66"/>
      <c r="P298" s="66"/>
      <c r="Q298" s="66"/>
      <c r="R298" s="66"/>
      <c r="S298" s="66"/>
      <c r="T298" s="67"/>
      <c r="U298" s="36"/>
      <c r="V298" s="36"/>
      <c r="W298" s="36"/>
      <c r="X298" s="36"/>
      <c r="Y298" s="36"/>
      <c r="Z298" s="36"/>
      <c r="AA298" s="36"/>
      <c r="AB298" s="36"/>
      <c r="AC298" s="36"/>
      <c r="AD298" s="36"/>
      <c r="AE298" s="36"/>
      <c r="AT298" s="19" t="s">
        <v>182</v>
      </c>
      <c r="AU298" s="19" t="s">
        <v>82</v>
      </c>
    </row>
    <row r="299" spans="1:65" s="13" customFormat="1" ht="11.25">
      <c r="B299" s="200"/>
      <c r="C299" s="201"/>
      <c r="D299" s="193" t="s">
        <v>184</v>
      </c>
      <c r="E299" s="202" t="s">
        <v>19</v>
      </c>
      <c r="F299" s="203" t="s">
        <v>383</v>
      </c>
      <c r="G299" s="201"/>
      <c r="H299" s="202" t="s">
        <v>19</v>
      </c>
      <c r="I299" s="204"/>
      <c r="J299" s="201"/>
      <c r="K299" s="201"/>
      <c r="L299" s="205"/>
      <c r="M299" s="206"/>
      <c r="N299" s="207"/>
      <c r="O299" s="207"/>
      <c r="P299" s="207"/>
      <c r="Q299" s="207"/>
      <c r="R299" s="207"/>
      <c r="S299" s="207"/>
      <c r="T299" s="208"/>
      <c r="AT299" s="209" t="s">
        <v>184</v>
      </c>
      <c r="AU299" s="209" t="s">
        <v>82</v>
      </c>
      <c r="AV299" s="13" t="s">
        <v>80</v>
      </c>
      <c r="AW299" s="13" t="s">
        <v>35</v>
      </c>
      <c r="AX299" s="13" t="s">
        <v>73</v>
      </c>
      <c r="AY299" s="209" t="s">
        <v>171</v>
      </c>
    </row>
    <row r="300" spans="1:65" s="13" customFormat="1" ht="11.25">
      <c r="B300" s="200"/>
      <c r="C300" s="201"/>
      <c r="D300" s="193" t="s">
        <v>184</v>
      </c>
      <c r="E300" s="202" t="s">
        <v>19</v>
      </c>
      <c r="F300" s="203" t="s">
        <v>410</v>
      </c>
      <c r="G300" s="201"/>
      <c r="H300" s="202" t="s">
        <v>19</v>
      </c>
      <c r="I300" s="204"/>
      <c r="J300" s="201"/>
      <c r="K300" s="201"/>
      <c r="L300" s="205"/>
      <c r="M300" s="206"/>
      <c r="N300" s="207"/>
      <c r="O300" s="207"/>
      <c r="P300" s="207"/>
      <c r="Q300" s="207"/>
      <c r="R300" s="207"/>
      <c r="S300" s="207"/>
      <c r="T300" s="208"/>
      <c r="AT300" s="209" t="s">
        <v>184</v>
      </c>
      <c r="AU300" s="209" t="s">
        <v>82</v>
      </c>
      <c r="AV300" s="13" t="s">
        <v>80</v>
      </c>
      <c r="AW300" s="13" t="s">
        <v>35</v>
      </c>
      <c r="AX300" s="13" t="s">
        <v>73</v>
      </c>
      <c r="AY300" s="209" t="s">
        <v>171</v>
      </c>
    </row>
    <row r="301" spans="1:65" s="14" customFormat="1" ht="11.25">
      <c r="B301" s="210"/>
      <c r="C301" s="211"/>
      <c r="D301" s="193" t="s">
        <v>184</v>
      </c>
      <c r="E301" s="212" t="s">
        <v>19</v>
      </c>
      <c r="F301" s="213" t="s">
        <v>411</v>
      </c>
      <c r="G301" s="211"/>
      <c r="H301" s="214">
        <v>0.31900000000000001</v>
      </c>
      <c r="I301" s="215"/>
      <c r="J301" s="211"/>
      <c r="K301" s="211"/>
      <c r="L301" s="216"/>
      <c r="M301" s="217"/>
      <c r="N301" s="218"/>
      <c r="O301" s="218"/>
      <c r="P301" s="218"/>
      <c r="Q301" s="218"/>
      <c r="R301" s="218"/>
      <c r="S301" s="218"/>
      <c r="T301" s="219"/>
      <c r="AT301" s="220" t="s">
        <v>184</v>
      </c>
      <c r="AU301" s="220" t="s">
        <v>82</v>
      </c>
      <c r="AV301" s="14" t="s">
        <v>82</v>
      </c>
      <c r="AW301" s="14" t="s">
        <v>35</v>
      </c>
      <c r="AX301" s="14" t="s">
        <v>73</v>
      </c>
      <c r="AY301" s="220" t="s">
        <v>171</v>
      </c>
    </row>
    <row r="302" spans="1:65" s="15" customFormat="1" ht="11.25">
      <c r="B302" s="221"/>
      <c r="C302" s="222"/>
      <c r="D302" s="193" t="s">
        <v>184</v>
      </c>
      <c r="E302" s="223" t="s">
        <v>19</v>
      </c>
      <c r="F302" s="224" t="s">
        <v>189</v>
      </c>
      <c r="G302" s="222"/>
      <c r="H302" s="225">
        <v>0.31900000000000001</v>
      </c>
      <c r="I302" s="226"/>
      <c r="J302" s="222"/>
      <c r="K302" s="222"/>
      <c r="L302" s="227"/>
      <c r="M302" s="228"/>
      <c r="N302" s="229"/>
      <c r="O302" s="229"/>
      <c r="P302" s="229"/>
      <c r="Q302" s="229"/>
      <c r="R302" s="229"/>
      <c r="S302" s="229"/>
      <c r="T302" s="230"/>
      <c r="AT302" s="231" t="s">
        <v>184</v>
      </c>
      <c r="AU302" s="231" t="s">
        <v>82</v>
      </c>
      <c r="AV302" s="15" t="s">
        <v>178</v>
      </c>
      <c r="AW302" s="15" t="s">
        <v>35</v>
      </c>
      <c r="AX302" s="15" t="s">
        <v>80</v>
      </c>
      <c r="AY302" s="231" t="s">
        <v>171</v>
      </c>
    </row>
    <row r="303" spans="1:65" s="2" customFormat="1" ht="24.2" customHeight="1">
      <c r="A303" s="36"/>
      <c r="B303" s="37"/>
      <c r="C303" s="180" t="s">
        <v>412</v>
      </c>
      <c r="D303" s="180" t="s">
        <v>173</v>
      </c>
      <c r="E303" s="181" t="s">
        <v>413</v>
      </c>
      <c r="F303" s="182" t="s">
        <v>414</v>
      </c>
      <c r="G303" s="183" t="s">
        <v>220</v>
      </c>
      <c r="H303" s="184">
        <v>1.08</v>
      </c>
      <c r="I303" s="185"/>
      <c r="J303" s="186">
        <f>ROUND(I303*H303,2)</f>
        <v>0</v>
      </c>
      <c r="K303" s="182" t="s">
        <v>177</v>
      </c>
      <c r="L303" s="41"/>
      <c r="M303" s="187" t="s">
        <v>19</v>
      </c>
      <c r="N303" s="188" t="s">
        <v>44</v>
      </c>
      <c r="O303" s="66"/>
      <c r="P303" s="189">
        <f>O303*H303</f>
        <v>0</v>
      </c>
      <c r="Q303" s="189">
        <v>2.5505399999999998</v>
      </c>
      <c r="R303" s="189">
        <f>Q303*H303</f>
        <v>2.7545831999999999</v>
      </c>
      <c r="S303" s="189">
        <v>0</v>
      </c>
      <c r="T303" s="190">
        <f>S303*H303</f>
        <v>0</v>
      </c>
      <c r="U303" s="36"/>
      <c r="V303" s="36"/>
      <c r="W303" s="36"/>
      <c r="X303" s="36"/>
      <c r="Y303" s="36"/>
      <c r="Z303" s="36"/>
      <c r="AA303" s="36"/>
      <c r="AB303" s="36"/>
      <c r="AC303" s="36"/>
      <c r="AD303" s="36"/>
      <c r="AE303" s="36"/>
      <c r="AR303" s="191" t="s">
        <v>178</v>
      </c>
      <c r="AT303" s="191" t="s">
        <v>173</v>
      </c>
      <c r="AU303" s="191" t="s">
        <v>82</v>
      </c>
      <c r="AY303" s="19" t="s">
        <v>171</v>
      </c>
      <c r="BE303" s="192">
        <f>IF(N303="základní",J303,0)</f>
        <v>0</v>
      </c>
      <c r="BF303" s="192">
        <f>IF(N303="snížená",J303,0)</f>
        <v>0</v>
      </c>
      <c r="BG303" s="192">
        <f>IF(N303="zákl. přenesená",J303,0)</f>
        <v>0</v>
      </c>
      <c r="BH303" s="192">
        <f>IF(N303="sníž. přenesená",J303,0)</f>
        <v>0</v>
      </c>
      <c r="BI303" s="192">
        <f>IF(N303="nulová",J303,0)</f>
        <v>0</v>
      </c>
      <c r="BJ303" s="19" t="s">
        <v>80</v>
      </c>
      <c r="BK303" s="192">
        <f>ROUND(I303*H303,2)</f>
        <v>0</v>
      </c>
      <c r="BL303" s="19" t="s">
        <v>178</v>
      </c>
      <c r="BM303" s="191" t="s">
        <v>1403</v>
      </c>
    </row>
    <row r="304" spans="1:65" s="2" customFormat="1" ht="19.5">
      <c r="A304" s="36"/>
      <c r="B304" s="37"/>
      <c r="C304" s="38"/>
      <c r="D304" s="193" t="s">
        <v>180</v>
      </c>
      <c r="E304" s="38"/>
      <c r="F304" s="194" t="s">
        <v>416</v>
      </c>
      <c r="G304" s="38"/>
      <c r="H304" s="38"/>
      <c r="I304" s="195"/>
      <c r="J304" s="38"/>
      <c r="K304" s="38"/>
      <c r="L304" s="41"/>
      <c r="M304" s="196"/>
      <c r="N304" s="197"/>
      <c r="O304" s="66"/>
      <c r="P304" s="66"/>
      <c r="Q304" s="66"/>
      <c r="R304" s="66"/>
      <c r="S304" s="66"/>
      <c r="T304" s="67"/>
      <c r="U304" s="36"/>
      <c r="V304" s="36"/>
      <c r="W304" s="36"/>
      <c r="X304" s="36"/>
      <c r="Y304" s="36"/>
      <c r="Z304" s="36"/>
      <c r="AA304" s="36"/>
      <c r="AB304" s="36"/>
      <c r="AC304" s="36"/>
      <c r="AD304" s="36"/>
      <c r="AE304" s="36"/>
      <c r="AT304" s="19" t="s">
        <v>180</v>
      </c>
      <c r="AU304" s="19" t="s">
        <v>82</v>
      </c>
    </row>
    <row r="305" spans="1:65" s="2" customFormat="1" ht="11.25">
      <c r="A305" s="36"/>
      <c r="B305" s="37"/>
      <c r="C305" s="38"/>
      <c r="D305" s="198" t="s">
        <v>182</v>
      </c>
      <c r="E305" s="38"/>
      <c r="F305" s="199" t="s">
        <v>417</v>
      </c>
      <c r="G305" s="38"/>
      <c r="H305" s="38"/>
      <c r="I305" s="195"/>
      <c r="J305" s="38"/>
      <c r="K305" s="38"/>
      <c r="L305" s="41"/>
      <c r="M305" s="196"/>
      <c r="N305" s="197"/>
      <c r="O305" s="66"/>
      <c r="P305" s="66"/>
      <c r="Q305" s="66"/>
      <c r="R305" s="66"/>
      <c r="S305" s="66"/>
      <c r="T305" s="67"/>
      <c r="U305" s="36"/>
      <c r="V305" s="36"/>
      <c r="W305" s="36"/>
      <c r="X305" s="36"/>
      <c r="Y305" s="36"/>
      <c r="Z305" s="36"/>
      <c r="AA305" s="36"/>
      <c r="AB305" s="36"/>
      <c r="AC305" s="36"/>
      <c r="AD305" s="36"/>
      <c r="AE305" s="36"/>
      <c r="AT305" s="19" t="s">
        <v>182</v>
      </c>
      <c r="AU305" s="19" t="s">
        <v>82</v>
      </c>
    </row>
    <row r="306" spans="1:65" s="13" customFormat="1" ht="11.25">
      <c r="B306" s="200"/>
      <c r="C306" s="201"/>
      <c r="D306" s="193" t="s">
        <v>184</v>
      </c>
      <c r="E306" s="202" t="s">
        <v>19</v>
      </c>
      <c r="F306" s="203" t="s">
        <v>418</v>
      </c>
      <c r="G306" s="201"/>
      <c r="H306" s="202" t="s">
        <v>19</v>
      </c>
      <c r="I306" s="204"/>
      <c r="J306" s="201"/>
      <c r="K306" s="201"/>
      <c r="L306" s="205"/>
      <c r="M306" s="206"/>
      <c r="N306" s="207"/>
      <c r="O306" s="207"/>
      <c r="P306" s="207"/>
      <c r="Q306" s="207"/>
      <c r="R306" s="207"/>
      <c r="S306" s="207"/>
      <c r="T306" s="208"/>
      <c r="AT306" s="209" t="s">
        <v>184</v>
      </c>
      <c r="AU306" s="209" t="s">
        <v>82</v>
      </c>
      <c r="AV306" s="13" t="s">
        <v>80</v>
      </c>
      <c r="AW306" s="13" t="s">
        <v>35</v>
      </c>
      <c r="AX306" s="13" t="s">
        <v>73</v>
      </c>
      <c r="AY306" s="209" t="s">
        <v>171</v>
      </c>
    </row>
    <row r="307" spans="1:65" s="14" customFormat="1" ht="11.25">
      <c r="B307" s="210"/>
      <c r="C307" s="211"/>
      <c r="D307" s="193" t="s">
        <v>184</v>
      </c>
      <c r="E307" s="212" t="s">
        <v>19</v>
      </c>
      <c r="F307" s="213" t="s">
        <v>1125</v>
      </c>
      <c r="G307" s="211"/>
      <c r="H307" s="214">
        <v>0.54</v>
      </c>
      <c r="I307" s="215"/>
      <c r="J307" s="211"/>
      <c r="K307" s="211"/>
      <c r="L307" s="216"/>
      <c r="M307" s="217"/>
      <c r="N307" s="218"/>
      <c r="O307" s="218"/>
      <c r="P307" s="218"/>
      <c r="Q307" s="218"/>
      <c r="R307" s="218"/>
      <c r="S307" s="218"/>
      <c r="T307" s="219"/>
      <c r="AT307" s="220" t="s">
        <v>184</v>
      </c>
      <c r="AU307" s="220" t="s">
        <v>82</v>
      </c>
      <c r="AV307" s="14" t="s">
        <v>82</v>
      </c>
      <c r="AW307" s="14" t="s">
        <v>35</v>
      </c>
      <c r="AX307" s="14" t="s">
        <v>73</v>
      </c>
      <c r="AY307" s="220" t="s">
        <v>171</v>
      </c>
    </row>
    <row r="308" spans="1:65" s="13" customFormat="1" ht="11.25">
      <c r="B308" s="200"/>
      <c r="C308" s="201"/>
      <c r="D308" s="193" t="s">
        <v>184</v>
      </c>
      <c r="E308" s="202" t="s">
        <v>19</v>
      </c>
      <c r="F308" s="203" t="s">
        <v>420</v>
      </c>
      <c r="G308" s="201"/>
      <c r="H308" s="202" t="s">
        <v>19</v>
      </c>
      <c r="I308" s="204"/>
      <c r="J308" s="201"/>
      <c r="K308" s="201"/>
      <c r="L308" s="205"/>
      <c r="M308" s="206"/>
      <c r="N308" s="207"/>
      <c r="O308" s="207"/>
      <c r="P308" s="207"/>
      <c r="Q308" s="207"/>
      <c r="R308" s="207"/>
      <c r="S308" s="207"/>
      <c r="T308" s="208"/>
      <c r="AT308" s="209" t="s">
        <v>184</v>
      </c>
      <c r="AU308" s="209" t="s">
        <v>82</v>
      </c>
      <c r="AV308" s="13" t="s">
        <v>80</v>
      </c>
      <c r="AW308" s="13" t="s">
        <v>35</v>
      </c>
      <c r="AX308" s="13" t="s">
        <v>73</v>
      </c>
      <c r="AY308" s="209" t="s">
        <v>171</v>
      </c>
    </row>
    <row r="309" spans="1:65" s="14" customFormat="1" ht="11.25">
      <c r="B309" s="210"/>
      <c r="C309" s="211"/>
      <c r="D309" s="193" t="s">
        <v>184</v>
      </c>
      <c r="E309" s="212" t="s">
        <v>19</v>
      </c>
      <c r="F309" s="213" t="s">
        <v>1125</v>
      </c>
      <c r="G309" s="211"/>
      <c r="H309" s="214">
        <v>0.54</v>
      </c>
      <c r="I309" s="215"/>
      <c r="J309" s="211"/>
      <c r="K309" s="211"/>
      <c r="L309" s="216"/>
      <c r="M309" s="217"/>
      <c r="N309" s="218"/>
      <c r="O309" s="218"/>
      <c r="P309" s="218"/>
      <c r="Q309" s="218"/>
      <c r="R309" s="218"/>
      <c r="S309" s="218"/>
      <c r="T309" s="219"/>
      <c r="AT309" s="220" t="s">
        <v>184</v>
      </c>
      <c r="AU309" s="220" t="s">
        <v>82</v>
      </c>
      <c r="AV309" s="14" t="s">
        <v>82</v>
      </c>
      <c r="AW309" s="14" t="s">
        <v>35</v>
      </c>
      <c r="AX309" s="14" t="s">
        <v>73</v>
      </c>
      <c r="AY309" s="220" t="s">
        <v>171</v>
      </c>
    </row>
    <row r="310" spans="1:65" s="15" customFormat="1" ht="11.25">
      <c r="B310" s="221"/>
      <c r="C310" s="222"/>
      <c r="D310" s="193" t="s">
        <v>184</v>
      </c>
      <c r="E310" s="223" t="s">
        <v>19</v>
      </c>
      <c r="F310" s="224" t="s">
        <v>189</v>
      </c>
      <c r="G310" s="222"/>
      <c r="H310" s="225">
        <v>1.08</v>
      </c>
      <c r="I310" s="226"/>
      <c r="J310" s="222"/>
      <c r="K310" s="222"/>
      <c r="L310" s="227"/>
      <c r="M310" s="228"/>
      <c r="N310" s="229"/>
      <c r="O310" s="229"/>
      <c r="P310" s="229"/>
      <c r="Q310" s="229"/>
      <c r="R310" s="229"/>
      <c r="S310" s="229"/>
      <c r="T310" s="230"/>
      <c r="AT310" s="231" t="s">
        <v>184</v>
      </c>
      <c r="AU310" s="231" t="s">
        <v>82</v>
      </c>
      <c r="AV310" s="15" t="s">
        <v>178</v>
      </c>
      <c r="AW310" s="15" t="s">
        <v>35</v>
      </c>
      <c r="AX310" s="15" t="s">
        <v>80</v>
      </c>
      <c r="AY310" s="231" t="s">
        <v>171</v>
      </c>
    </row>
    <row r="311" spans="1:65" s="2" customFormat="1" ht="24.2" customHeight="1">
      <c r="A311" s="36"/>
      <c r="B311" s="37"/>
      <c r="C311" s="180" t="s">
        <v>422</v>
      </c>
      <c r="D311" s="180" t="s">
        <v>173</v>
      </c>
      <c r="E311" s="181" t="s">
        <v>423</v>
      </c>
      <c r="F311" s="182" t="s">
        <v>424</v>
      </c>
      <c r="G311" s="183" t="s">
        <v>220</v>
      </c>
      <c r="H311" s="184">
        <v>3.96</v>
      </c>
      <c r="I311" s="185"/>
      <c r="J311" s="186">
        <f>ROUND(I311*H311,2)</f>
        <v>0</v>
      </c>
      <c r="K311" s="182" t="s">
        <v>177</v>
      </c>
      <c r="L311" s="41"/>
      <c r="M311" s="187" t="s">
        <v>19</v>
      </c>
      <c r="N311" s="188" t="s">
        <v>44</v>
      </c>
      <c r="O311" s="66"/>
      <c r="P311" s="189">
        <f>O311*H311</f>
        <v>0</v>
      </c>
      <c r="Q311" s="189">
        <v>4.8579999999999998E-2</v>
      </c>
      <c r="R311" s="189">
        <f>Q311*H311</f>
        <v>0.19237679999999999</v>
      </c>
      <c r="S311" s="189">
        <v>0</v>
      </c>
      <c r="T311" s="190">
        <f>S311*H311</f>
        <v>0</v>
      </c>
      <c r="U311" s="36"/>
      <c r="V311" s="36"/>
      <c r="W311" s="36"/>
      <c r="X311" s="36"/>
      <c r="Y311" s="36"/>
      <c r="Z311" s="36"/>
      <c r="AA311" s="36"/>
      <c r="AB311" s="36"/>
      <c r="AC311" s="36"/>
      <c r="AD311" s="36"/>
      <c r="AE311" s="36"/>
      <c r="AR311" s="191" t="s">
        <v>178</v>
      </c>
      <c r="AT311" s="191" t="s">
        <v>173</v>
      </c>
      <c r="AU311" s="191" t="s">
        <v>82</v>
      </c>
      <c r="AY311" s="19" t="s">
        <v>171</v>
      </c>
      <c r="BE311" s="192">
        <f>IF(N311="základní",J311,0)</f>
        <v>0</v>
      </c>
      <c r="BF311" s="192">
        <f>IF(N311="snížená",J311,0)</f>
        <v>0</v>
      </c>
      <c r="BG311" s="192">
        <f>IF(N311="zákl. přenesená",J311,0)</f>
        <v>0</v>
      </c>
      <c r="BH311" s="192">
        <f>IF(N311="sníž. přenesená",J311,0)</f>
        <v>0</v>
      </c>
      <c r="BI311" s="192">
        <f>IF(N311="nulová",J311,0)</f>
        <v>0</v>
      </c>
      <c r="BJ311" s="19" t="s">
        <v>80</v>
      </c>
      <c r="BK311" s="192">
        <f>ROUND(I311*H311,2)</f>
        <v>0</v>
      </c>
      <c r="BL311" s="19" t="s">
        <v>178</v>
      </c>
      <c r="BM311" s="191" t="s">
        <v>1404</v>
      </c>
    </row>
    <row r="312" spans="1:65" s="2" customFormat="1" ht="19.5">
      <c r="A312" s="36"/>
      <c r="B312" s="37"/>
      <c r="C312" s="38"/>
      <c r="D312" s="193" t="s">
        <v>180</v>
      </c>
      <c r="E312" s="38"/>
      <c r="F312" s="194" t="s">
        <v>426</v>
      </c>
      <c r="G312" s="38"/>
      <c r="H312" s="38"/>
      <c r="I312" s="195"/>
      <c r="J312" s="38"/>
      <c r="K312" s="38"/>
      <c r="L312" s="41"/>
      <c r="M312" s="196"/>
      <c r="N312" s="197"/>
      <c r="O312" s="66"/>
      <c r="P312" s="66"/>
      <c r="Q312" s="66"/>
      <c r="R312" s="66"/>
      <c r="S312" s="66"/>
      <c r="T312" s="67"/>
      <c r="U312" s="36"/>
      <c r="V312" s="36"/>
      <c r="W312" s="36"/>
      <c r="X312" s="36"/>
      <c r="Y312" s="36"/>
      <c r="Z312" s="36"/>
      <c r="AA312" s="36"/>
      <c r="AB312" s="36"/>
      <c r="AC312" s="36"/>
      <c r="AD312" s="36"/>
      <c r="AE312" s="36"/>
      <c r="AT312" s="19" t="s">
        <v>180</v>
      </c>
      <c r="AU312" s="19" t="s">
        <v>82</v>
      </c>
    </row>
    <row r="313" spans="1:65" s="2" customFormat="1" ht="11.25">
      <c r="A313" s="36"/>
      <c r="B313" s="37"/>
      <c r="C313" s="38"/>
      <c r="D313" s="198" t="s">
        <v>182</v>
      </c>
      <c r="E313" s="38"/>
      <c r="F313" s="199" t="s">
        <v>427</v>
      </c>
      <c r="G313" s="38"/>
      <c r="H313" s="38"/>
      <c r="I313" s="195"/>
      <c r="J313" s="38"/>
      <c r="K313" s="38"/>
      <c r="L313" s="41"/>
      <c r="M313" s="196"/>
      <c r="N313" s="197"/>
      <c r="O313" s="66"/>
      <c r="P313" s="66"/>
      <c r="Q313" s="66"/>
      <c r="R313" s="66"/>
      <c r="S313" s="66"/>
      <c r="T313" s="67"/>
      <c r="U313" s="36"/>
      <c r="V313" s="36"/>
      <c r="W313" s="36"/>
      <c r="X313" s="36"/>
      <c r="Y313" s="36"/>
      <c r="Z313" s="36"/>
      <c r="AA313" s="36"/>
      <c r="AB313" s="36"/>
      <c r="AC313" s="36"/>
      <c r="AD313" s="36"/>
      <c r="AE313" s="36"/>
      <c r="AT313" s="19" t="s">
        <v>182</v>
      </c>
      <c r="AU313" s="19" t="s">
        <v>82</v>
      </c>
    </row>
    <row r="314" spans="1:65" s="14" customFormat="1" ht="11.25">
      <c r="B314" s="210"/>
      <c r="C314" s="211"/>
      <c r="D314" s="193" t="s">
        <v>184</v>
      </c>
      <c r="E314" s="212" t="s">
        <v>19</v>
      </c>
      <c r="F314" s="213" t="s">
        <v>1405</v>
      </c>
      <c r="G314" s="211"/>
      <c r="H314" s="214">
        <v>3.96</v>
      </c>
      <c r="I314" s="215"/>
      <c r="J314" s="211"/>
      <c r="K314" s="211"/>
      <c r="L314" s="216"/>
      <c r="M314" s="217"/>
      <c r="N314" s="218"/>
      <c r="O314" s="218"/>
      <c r="P314" s="218"/>
      <c r="Q314" s="218"/>
      <c r="R314" s="218"/>
      <c r="S314" s="218"/>
      <c r="T314" s="219"/>
      <c r="AT314" s="220" t="s">
        <v>184</v>
      </c>
      <c r="AU314" s="220" t="s">
        <v>82</v>
      </c>
      <c r="AV314" s="14" t="s">
        <v>82</v>
      </c>
      <c r="AW314" s="14" t="s">
        <v>35</v>
      </c>
      <c r="AX314" s="14" t="s">
        <v>73</v>
      </c>
      <c r="AY314" s="220" t="s">
        <v>171</v>
      </c>
    </row>
    <row r="315" spans="1:65" s="15" customFormat="1" ht="11.25">
      <c r="B315" s="221"/>
      <c r="C315" s="222"/>
      <c r="D315" s="193" t="s">
        <v>184</v>
      </c>
      <c r="E315" s="223" t="s">
        <v>19</v>
      </c>
      <c r="F315" s="224" t="s">
        <v>189</v>
      </c>
      <c r="G315" s="222"/>
      <c r="H315" s="225">
        <v>3.96</v>
      </c>
      <c r="I315" s="226"/>
      <c r="J315" s="222"/>
      <c r="K315" s="222"/>
      <c r="L315" s="227"/>
      <c r="M315" s="228"/>
      <c r="N315" s="229"/>
      <c r="O315" s="229"/>
      <c r="P315" s="229"/>
      <c r="Q315" s="229"/>
      <c r="R315" s="229"/>
      <c r="S315" s="229"/>
      <c r="T315" s="230"/>
      <c r="AT315" s="231" t="s">
        <v>184</v>
      </c>
      <c r="AU315" s="231" t="s">
        <v>82</v>
      </c>
      <c r="AV315" s="15" t="s">
        <v>178</v>
      </c>
      <c r="AW315" s="15" t="s">
        <v>35</v>
      </c>
      <c r="AX315" s="15" t="s">
        <v>80</v>
      </c>
      <c r="AY315" s="231" t="s">
        <v>171</v>
      </c>
    </row>
    <row r="316" spans="1:65" s="2" customFormat="1" ht="24.2" customHeight="1">
      <c r="A316" s="36"/>
      <c r="B316" s="37"/>
      <c r="C316" s="180" t="s">
        <v>429</v>
      </c>
      <c r="D316" s="180" t="s">
        <v>173</v>
      </c>
      <c r="E316" s="181" t="s">
        <v>430</v>
      </c>
      <c r="F316" s="182" t="s">
        <v>431</v>
      </c>
      <c r="G316" s="183" t="s">
        <v>220</v>
      </c>
      <c r="H316" s="184">
        <v>2.88</v>
      </c>
      <c r="I316" s="185"/>
      <c r="J316" s="186">
        <f>ROUND(I316*H316,2)</f>
        <v>0</v>
      </c>
      <c r="K316" s="182" t="s">
        <v>177</v>
      </c>
      <c r="L316" s="41"/>
      <c r="M316" s="187" t="s">
        <v>19</v>
      </c>
      <c r="N316" s="188" t="s">
        <v>44</v>
      </c>
      <c r="O316" s="66"/>
      <c r="P316" s="189">
        <f>O316*H316</f>
        <v>0</v>
      </c>
      <c r="Q316" s="189">
        <v>2.5505399999999998</v>
      </c>
      <c r="R316" s="189">
        <f>Q316*H316</f>
        <v>7.3455551999999988</v>
      </c>
      <c r="S316" s="189">
        <v>0</v>
      </c>
      <c r="T316" s="190">
        <f>S316*H316</f>
        <v>0</v>
      </c>
      <c r="U316" s="36"/>
      <c r="V316" s="36"/>
      <c r="W316" s="36"/>
      <c r="X316" s="36"/>
      <c r="Y316" s="36"/>
      <c r="Z316" s="36"/>
      <c r="AA316" s="36"/>
      <c r="AB316" s="36"/>
      <c r="AC316" s="36"/>
      <c r="AD316" s="36"/>
      <c r="AE316" s="36"/>
      <c r="AR316" s="191" t="s">
        <v>178</v>
      </c>
      <c r="AT316" s="191" t="s">
        <v>173</v>
      </c>
      <c r="AU316" s="191" t="s">
        <v>82</v>
      </c>
      <c r="AY316" s="19" t="s">
        <v>171</v>
      </c>
      <c r="BE316" s="192">
        <f>IF(N316="základní",J316,0)</f>
        <v>0</v>
      </c>
      <c r="BF316" s="192">
        <f>IF(N316="snížená",J316,0)</f>
        <v>0</v>
      </c>
      <c r="BG316" s="192">
        <f>IF(N316="zákl. přenesená",J316,0)</f>
        <v>0</v>
      </c>
      <c r="BH316" s="192">
        <f>IF(N316="sníž. přenesená",J316,0)</f>
        <v>0</v>
      </c>
      <c r="BI316" s="192">
        <f>IF(N316="nulová",J316,0)</f>
        <v>0</v>
      </c>
      <c r="BJ316" s="19" t="s">
        <v>80</v>
      </c>
      <c r="BK316" s="192">
        <f>ROUND(I316*H316,2)</f>
        <v>0</v>
      </c>
      <c r="BL316" s="19" t="s">
        <v>178</v>
      </c>
      <c r="BM316" s="191" t="s">
        <v>1406</v>
      </c>
    </row>
    <row r="317" spans="1:65" s="2" customFormat="1" ht="19.5">
      <c r="A317" s="36"/>
      <c r="B317" s="37"/>
      <c r="C317" s="38"/>
      <c r="D317" s="193" t="s">
        <v>180</v>
      </c>
      <c r="E317" s="38"/>
      <c r="F317" s="194" t="s">
        <v>433</v>
      </c>
      <c r="G317" s="38"/>
      <c r="H317" s="38"/>
      <c r="I317" s="195"/>
      <c r="J317" s="38"/>
      <c r="K317" s="38"/>
      <c r="L317" s="41"/>
      <c r="M317" s="196"/>
      <c r="N317" s="197"/>
      <c r="O317" s="66"/>
      <c r="P317" s="66"/>
      <c r="Q317" s="66"/>
      <c r="R317" s="66"/>
      <c r="S317" s="66"/>
      <c r="T317" s="67"/>
      <c r="U317" s="36"/>
      <c r="V317" s="36"/>
      <c r="W317" s="36"/>
      <c r="X317" s="36"/>
      <c r="Y317" s="36"/>
      <c r="Z317" s="36"/>
      <c r="AA317" s="36"/>
      <c r="AB317" s="36"/>
      <c r="AC317" s="36"/>
      <c r="AD317" s="36"/>
      <c r="AE317" s="36"/>
      <c r="AT317" s="19" t="s">
        <v>180</v>
      </c>
      <c r="AU317" s="19" t="s">
        <v>82</v>
      </c>
    </row>
    <row r="318" spans="1:65" s="2" customFormat="1" ht="11.25">
      <c r="A318" s="36"/>
      <c r="B318" s="37"/>
      <c r="C318" s="38"/>
      <c r="D318" s="198" t="s">
        <v>182</v>
      </c>
      <c r="E318" s="38"/>
      <c r="F318" s="199" t="s">
        <v>434</v>
      </c>
      <c r="G318" s="38"/>
      <c r="H318" s="38"/>
      <c r="I318" s="195"/>
      <c r="J318" s="38"/>
      <c r="K318" s="38"/>
      <c r="L318" s="41"/>
      <c r="M318" s="196"/>
      <c r="N318" s="197"/>
      <c r="O318" s="66"/>
      <c r="P318" s="66"/>
      <c r="Q318" s="66"/>
      <c r="R318" s="66"/>
      <c r="S318" s="66"/>
      <c r="T318" s="67"/>
      <c r="U318" s="36"/>
      <c r="V318" s="36"/>
      <c r="W318" s="36"/>
      <c r="X318" s="36"/>
      <c r="Y318" s="36"/>
      <c r="Z318" s="36"/>
      <c r="AA318" s="36"/>
      <c r="AB318" s="36"/>
      <c r="AC318" s="36"/>
      <c r="AD318" s="36"/>
      <c r="AE318" s="36"/>
      <c r="AT318" s="19" t="s">
        <v>182</v>
      </c>
      <c r="AU318" s="19" t="s">
        <v>82</v>
      </c>
    </row>
    <row r="319" spans="1:65" s="13" customFormat="1" ht="11.25">
      <c r="B319" s="200"/>
      <c r="C319" s="201"/>
      <c r="D319" s="193" t="s">
        <v>184</v>
      </c>
      <c r="E319" s="202" t="s">
        <v>19</v>
      </c>
      <c r="F319" s="203" t="s">
        <v>435</v>
      </c>
      <c r="G319" s="201"/>
      <c r="H319" s="202" t="s">
        <v>19</v>
      </c>
      <c r="I319" s="204"/>
      <c r="J319" s="201"/>
      <c r="K319" s="201"/>
      <c r="L319" s="205"/>
      <c r="M319" s="206"/>
      <c r="N319" s="207"/>
      <c r="O319" s="207"/>
      <c r="P319" s="207"/>
      <c r="Q319" s="207"/>
      <c r="R319" s="207"/>
      <c r="S319" s="207"/>
      <c r="T319" s="208"/>
      <c r="AT319" s="209" t="s">
        <v>184</v>
      </c>
      <c r="AU319" s="209" t="s">
        <v>82</v>
      </c>
      <c r="AV319" s="13" t="s">
        <v>80</v>
      </c>
      <c r="AW319" s="13" t="s">
        <v>35</v>
      </c>
      <c r="AX319" s="13" t="s">
        <v>73</v>
      </c>
      <c r="AY319" s="209" t="s">
        <v>171</v>
      </c>
    </row>
    <row r="320" spans="1:65" s="14" customFormat="1" ht="11.25">
      <c r="B320" s="210"/>
      <c r="C320" s="211"/>
      <c r="D320" s="193" t="s">
        <v>184</v>
      </c>
      <c r="E320" s="212" t="s">
        <v>19</v>
      </c>
      <c r="F320" s="213" t="s">
        <v>1130</v>
      </c>
      <c r="G320" s="211"/>
      <c r="H320" s="214">
        <v>1.44</v>
      </c>
      <c r="I320" s="215"/>
      <c r="J320" s="211"/>
      <c r="K320" s="211"/>
      <c r="L320" s="216"/>
      <c r="M320" s="217"/>
      <c r="N320" s="218"/>
      <c r="O320" s="218"/>
      <c r="P320" s="218"/>
      <c r="Q320" s="218"/>
      <c r="R320" s="218"/>
      <c r="S320" s="218"/>
      <c r="T320" s="219"/>
      <c r="AT320" s="220" t="s">
        <v>184</v>
      </c>
      <c r="AU320" s="220" t="s">
        <v>82</v>
      </c>
      <c r="AV320" s="14" t="s">
        <v>82</v>
      </c>
      <c r="AW320" s="14" t="s">
        <v>35</v>
      </c>
      <c r="AX320" s="14" t="s">
        <v>73</v>
      </c>
      <c r="AY320" s="220" t="s">
        <v>171</v>
      </c>
    </row>
    <row r="321" spans="1:65" s="13" customFormat="1" ht="11.25">
      <c r="B321" s="200"/>
      <c r="C321" s="201"/>
      <c r="D321" s="193" t="s">
        <v>184</v>
      </c>
      <c r="E321" s="202" t="s">
        <v>19</v>
      </c>
      <c r="F321" s="203" t="s">
        <v>437</v>
      </c>
      <c r="G321" s="201"/>
      <c r="H321" s="202" t="s">
        <v>19</v>
      </c>
      <c r="I321" s="204"/>
      <c r="J321" s="201"/>
      <c r="K321" s="201"/>
      <c r="L321" s="205"/>
      <c r="M321" s="206"/>
      <c r="N321" s="207"/>
      <c r="O321" s="207"/>
      <c r="P321" s="207"/>
      <c r="Q321" s="207"/>
      <c r="R321" s="207"/>
      <c r="S321" s="207"/>
      <c r="T321" s="208"/>
      <c r="AT321" s="209" t="s">
        <v>184</v>
      </c>
      <c r="AU321" s="209" t="s">
        <v>82</v>
      </c>
      <c r="AV321" s="13" t="s">
        <v>80</v>
      </c>
      <c r="AW321" s="13" t="s">
        <v>35</v>
      </c>
      <c r="AX321" s="13" t="s">
        <v>73</v>
      </c>
      <c r="AY321" s="209" t="s">
        <v>171</v>
      </c>
    </row>
    <row r="322" spans="1:65" s="14" customFormat="1" ht="11.25">
      <c r="B322" s="210"/>
      <c r="C322" s="211"/>
      <c r="D322" s="193" t="s">
        <v>184</v>
      </c>
      <c r="E322" s="212" t="s">
        <v>19</v>
      </c>
      <c r="F322" s="213" t="s">
        <v>1130</v>
      </c>
      <c r="G322" s="211"/>
      <c r="H322" s="214">
        <v>1.44</v>
      </c>
      <c r="I322" s="215"/>
      <c r="J322" s="211"/>
      <c r="K322" s="211"/>
      <c r="L322" s="216"/>
      <c r="M322" s="217"/>
      <c r="N322" s="218"/>
      <c r="O322" s="218"/>
      <c r="P322" s="218"/>
      <c r="Q322" s="218"/>
      <c r="R322" s="218"/>
      <c r="S322" s="218"/>
      <c r="T322" s="219"/>
      <c r="AT322" s="220" t="s">
        <v>184</v>
      </c>
      <c r="AU322" s="220" t="s">
        <v>82</v>
      </c>
      <c r="AV322" s="14" t="s">
        <v>82</v>
      </c>
      <c r="AW322" s="14" t="s">
        <v>35</v>
      </c>
      <c r="AX322" s="14" t="s">
        <v>73</v>
      </c>
      <c r="AY322" s="220" t="s">
        <v>171</v>
      </c>
    </row>
    <row r="323" spans="1:65" s="15" customFormat="1" ht="11.25">
      <c r="B323" s="221"/>
      <c r="C323" s="222"/>
      <c r="D323" s="193" t="s">
        <v>184</v>
      </c>
      <c r="E323" s="223" t="s">
        <v>19</v>
      </c>
      <c r="F323" s="224" t="s">
        <v>189</v>
      </c>
      <c r="G323" s="222"/>
      <c r="H323" s="225">
        <v>2.88</v>
      </c>
      <c r="I323" s="226"/>
      <c r="J323" s="222"/>
      <c r="K323" s="222"/>
      <c r="L323" s="227"/>
      <c r="M323" s="228"/>
      <c r="N323" s="229"/>
      <c r="O323" s="229"/>
      <c r="P323" s="229"/>
      <c r="Q323" s="229"/>
      <c r="R323" s="229"/>
      <c r="S323" s="229"/>
      <c r="T323" s="230"/>
      <c r="AT323" s="231" t="s">
        <v>184</v>
      </c>
      <c r="AU323" s="231" t="s">
        <v>82</v>
      </c>
      <c r="AV323" s="15" t="s">
        <v>178</v>
      </c>
      <c r="AW323" s="15" t="s">
        <v>35</v>
      </c>
      <c r="AX323" s="15" t="s">
        <v>80</v>
      </c>
      <c r="AY323" s="231" t="s">
        <v>171</v>
      </c>
    </row>
    <row r="324" spans="1:65" s="2" customFormat="1" ht="16.5" customHeight="1">
      <c r="A324" s="36"/>
      <c r="B324" s="37"/>
      <c r="C324" s="180" t="s">
        <v>438</v>
      </c>
      <c r="D324" s="180" t="s">
        <v>173</v>
      </c>
      <c r="E324" s="181" t="s">
        <v>439</v>
      </c>
      <c r="F324" s="182" t="s">
        <v>440</v>
      </c>
      <c r="G324" s="183" t="s">
        <v>176</v>
      </c>
      <c r="H324" s="184">
        <v>14.64</v>
      </c>
      <c r="I324" s="185"/>
      <c r="J324" s="186">
        <f>ROUND(I324*H324,2)</f>
        <v>0</v>
      </c>
      <c r="K324" s="182" t="s">
        <v>177</v>
      </c>
      <c r="L324" s="41"/>
      <c r="M324" s="187" t="s">
        <v>19</v>
      </c>
      <c r="N324" s="188" t="s">
        <v>44</v>
      </c>
      <c r="O324" s="66"/>
      <c r="P324" s="189">
        <f>O324*H324</f>
        <v>0</v>
      </c>
      <c r="Q324" s="189">
        <v>1.4400000000000001E-3</v>
      </c>
      <c r="R324" s="189">
        <f>Q324*H324</f>
        <v>2.1081600000000002E-2</v>
      </c>
      <c r="S324" s="189">
        <v>0</v>
      </c>
      <c r="T324" s="190">
        <f>S324*H324</f>
        <v>0</v>
      </c>
      <c r="U324" s="36"/>
      <c r="V324" s="36"/>
      <c r="W324" s="36"/>
      <c r="X324" s="36"/>
      <c r="Y324" s="36"/>
      <c r="Z324" s="36"/>
      <c r="AA324" s="36"/>
      <c r="AB324" s="36"/>
      <c r="AC324" s="36"/>
      <c r="AD324" s="36"/>
      <c r="AE324" s="36"/>
      <c r="AR324" s="191" t="s">
        <v>178</v>
      </c>
      <c r="AT324" s="191" t="s">
        <v>173</v>
      </c>
      <c r="AU324" s="191" t="s">
        <v>82</v>
      </c>
      <c r="AY324" s="19" t="s">
        <v>171</v>
      </c>
      <c r="BE324" s="192">
        <f>IF(N324="základní",J324,0)</f>
        <v>0</v>
      </c>
      <c r="BF324" s="192">
        <f>IF(N324="snížená",J324,0)</f>
        <v>0</v>
      </c>
      <c r="BG324" s="192">
        <f>IF(N324="zákl. přenesená",J324,0)</f>
        <v>0</v>
      </c>
      <c r="BH324" s="192">
        <f>IF(N324="sníž. přenesená",J324,0)</f>
        <v>0</v>
      </c>
      <c r="BI324" s="192">
        <f>IF(N324="nulová",J324,0)</f>
        <v>0</v>
      </c>
      <c r="BJ324" s="19" t="s">
        <v>80</v>
      </c>
      <c r="BK324" s="192">
        <f>ROUND(I324*H324,2)</f>
        <v>0</v>
      </c>
      <c r="BL324" s="19" t="s">
        <v>178</v>
      </c>
      <c r="BM324" s="191" t="s">
        <v>1407</v>
      </c>
    </row>
    <row r="325" spans="1:65" s="2" customFormat="1" ht="11.25">
      <c r="A325" s="36"/>
      <c r="B325" s="37"/>
      <c r="C325" s="38"/>
      <c r="D325" s="193" t="s">
        <v>180</v>
      </c>
      <c r="E325" s="38"/>
      <c r="F325" s="194" t="s">
        <v>442</v>
      </c>
      <c r="G325" s="38"/>
      <c r="H325" s="38"/>
      <c r="I325" s="195"/>
      <c r="J325" s="38"/>
      <c r="K325" s="38"/>
      <c r="L325" s="41"/>
      <c r="M325" s="196"/>
      <c r="N325" s="197"/>
      <c r="O325" s="66"/>
      <c r="P325" s="66"/>
      <c r="Q325" s="66"/>
      <c r="R325" s="66"/>
      <c r="S325" s="66"/>
      <c r="T325" s="67"/>
      <c r="U325" s="36"/>
      <c r="V325" s="36"/>
      <c r="W325" s="36"/>
      <c r="X325" s="36"/>
      <c r="Y325" s="36"/>
      <c r="Z325" s="36"/>
      <c r="AA325" s="36"/>
      <c r="AB325" s="36"/>
      <c r="AC325" s="36"/>
      <c r="AD325" s="36"/>
      <c r="AE325" s="36"/>
      <c r="AT325" s="19" t="s">
        <v>180</v>
      </c>
      <c r="AU325" s="19" t="s">
        <v>82</v>
      </c>
    </row>
    <row r="326" spans="1:65" s="2" customFormat="1" ht="11.25">
      <c r="A326" s="36"/>
      <c r="B326" s="37"/>
      <c r="C326" s="38"/>
      <c r="D326" s="198" t="s">
        <v>182</v>
      </c>
      <c r="E326" s="38"/>
      <c r="F326" s="199" t="s">
        <v>443</v>
      </c>
      <c r="G326" s="38"/>
      <c r="H326" s="38"/>
      <c r="I326" s="195"/>
      <c r="J326" s="38"/>
      <c r="K326" s="38"/>
      <c r="L326" s="41"/>
      <c r="M326" s="196"/>
      <c r="N326" s="197"/>
      <c r="O326" s="66"/>
      <c r="P326" s="66"/>
      <c r="Q326" s="66"/>
      <c r="R326" s="66"/>
      <c r="S326" s="66"/>
      <c r="T326" s="67"/>
      <c r="U326" s="36"/>
      <c r="V326" s="36"/>
      <c r="W326" s="36"/>
      <c r="X326" s="36"/>
      <c r="Y326" s="36"/>
      <c r="Z326" s="36"/>
      <c r="AA326" s="36"/>
      <c r="AB326" s="36"/>
      <c r="AC326" s="36"/>
      <c r="AD326" s="36"/>
      <c r="AE326" s="36"/>
      <c r="AT326" s="19" t="s">
        <v>182</v>
      </c>
      <c r="AU326" s="19" t="s">
        <v>82</v>
      </c>
    </row>
    <row r="327" spans="1:65" s="13" customFormat="1" ht="11.25">
      <c r="B327" s="200"/>
      <c r="C327" s="201"/>
      <c r="D327" s="193" t="s">
        <v>184</v>
      </c>
      <c r="E327" s="202" t="s">
        <v>19</v>
      </c>
      <c r="F327" s="203" t="s">
        <v>418</v>
      </c>
      <c r="G327" s="201"/>
      <c r="H327" s="202" t="s">
        <v>19</v>
      </c>
      <c r="I327" s="204"/>
      <c r="J327" s="201"/>
      <c r="K327" s="201"/>
      <c r="L327" s="205"/>
      <c r="M327" s="206"/>
      <c r="N327" s="207"/>
      <c r="O327" s="207"/>
      <c r="P327" s="207"/>
      <c r="Q327" s="207"/>
      <c r="R327" s="207"/>
      <c r="S327" s="207"/>
      <c r="T327" s="208"/>
      <c r="AT327" s="209" t="s">
        <v>184</v>
      </c>
      <c r="AU327" s="209" t="s">
        <v>82</v>
      </c>
      <c r="AV327" s="13" t="s">
        <v>80</v>
      </c>
      <c r="AW327" s="13" t="s">
        <v>35</v>
      </c>
      <c r="AX327" s="13" t="s">
        <v>73</v>
      </c>
      <c r="AY327" s="209" t="s">
        <v>171</v>
      </c>
    </row>
    <row r="328" spans="1:65" s="14" customFormat="1" ht="11.25">
      <c r="B328" s="210"/>
      <c r="C328" s="211"/>
      <c r="D328" s="193" t="s">
        <v>184</v>
      </c>
      <c r="E328" s="212" t="s">
        <v>19</v>
      </c>
      <c r="F328" s="213" t="s">
        <v>1135</v>
      </c>
      <c r="G328" s="211"/>
      <c r="H328" s="214">
        <v>3.96</v>
      </c>
      <c r="I328" s="215"/>
      <c r="J328" s="211"/>
      <c r="K328" s="211"/>
      <c r="L328" s="216"/>
      <c r="M328" s="217"/>
      <c r="N328" s="218"/>
      <c r="O328" s="218"/>
      <c r="P328" s="218"/>
      <c r="Q328" s="218"/>
      <c r="R328" s="218"/>
      <c r="S328" s="218"/>
      <c r="T328" s="219"/>
      <c r="AT328" s="220" t="s">
        <v>184</v>
      </c>
      <c r="AU328" s="220" t="s">
        <v>82</v>
      </c>
      <c r="AV328" s="14" t="s">
        <v>82</v>
      </c>
      <c r="AW328" s="14" t="s">
        <v>35</v>
      </c>
      <c r="AX328" s="14" t="s">
        <v>73</v>
      </c>
      <c r="AY328" s="220" t="s">
        <v>171</v>
      </c>
    </row>
    <row r="329" spans="1:65" s="13" customFormat="1" ht="11.25">
      <c r="B329" s="200"/>
      <c r="C329" s="201"/>
      <c r="D329" s="193" t="s">
        <v>184</v>
      </c>
      <c r="E329" s="202" t="s">
        <v>19</v>
      </c>
      <c r="F329" s="203" t="s">
        <v>420</v>
      </c>
      <c r="G329" s="201"/>
      <c r="H329" s="202" t="s">
        <v>19</v>
      </c>
      <c r="I329" s="204"/>
      <c r="J329" s="201"/>
      <c r="K329" s="201"/>
      <c r="L329" s="205"/>
      <c r="M329" s="206"/>
      <c r="N329" s="207"/>
      <c r="O329" s="207"/>
      <c r="P329" s="207"/>
      <c r="Q329" s="207"/>
      <c r="R329" s="207"/>
      <c r="S329" s="207"/>
      <c r="T329" s="208"/>
      <c r="AT329" s="209" t="s">
        <v>184</v>
      </c>
      <c r="AU329" s="209" t="s">
        <v>82</v>
      </c>
      <c r="AV329" s="13" t="s">
        <v>80</v>
      </c>
      <c r="AW329" s="13" t="s">
        <v>35</v>
      </c>
      <c r="AX329" s="13" t="s">
        <v>73</v>
      </c>
      <c r="AY329" s="209" t="s">
        <v>171</v>
      </c>
    </row>
    <row r="330" spans="1:65" s="14" customFormat="1" ht="11.25">
      <c r="B330" s="210"/>
      <c r="C330" s="211"/>
      <c r="D330" s="193" t="s">
        <v>184</v>
      </c>
      <c r="E330" s="212" t="s">
        <v>19</v>
      </c>
      <c r="F330" s="213" t="s">
        <v>1135</v>
      </c>
      <c r="G330" s="211"/>
      <c r="H330" s="214">
        <v>3.96</v>
      </c>
      <c r="I330" s="215"/>
      <c r="J330" s="211"/>
      <c r="K330" s="211"/>
      <c r="L330" s="216"/>
      <c r="M330" s="217"/>
      <c r="N330" s="218"/>
      <c r="O330" s="218"/>
      <c r="P330" s="218"/>
      <c r="Q330" s="218"/>
      <c r="R330" s="218"/>
      <c r="S330" s="218"/>
      <c r="T330" s="219"/>
      <c r="AT330" s="220" t="s">
        <v>184</v>
      </c>
      <c r="AU330" s="220" t="s">
        <v>82</v>
      </c>
      <c r="AV330" s="14" t="s">
        <v>82</v>
      </c>
      <c r="AW330" s="14" t="s">
        <v>35</v>
      </c>
      <c r="AX330" s="14" t="s">
        <v>73</v>
      </c>
      <c r="AY330" s="220" t="s">
        <v>171</v>
      </c>
    </row>
    <row r="331" spans="1:65" s="13" customFormat="1" ht="11.25">
      <c r="B331" s="200"/>
      <c r="C331" s="201"/>
      <c r="D331" s="193" t="s">
        <v>184</v>
      </c>
      <c r="E331" s="202" t="s">
        <v>19</v>
      </c>
      <c r="F331" s="203" t="s">
        <v>435</v>
      </c>
      <c r="G331" s="201"/>
      <c r="H331" s="202" t="s">
        <v>19</v>
      </c>
      <c r="I331" s="204"/>
      <c r="J331" s="201"/>
      <c r="K331" s="201"/>
      <c r="L331" s="205"/>
      <c r="M331" s="206"/>
      <c r="N331" s="207"/>
      <c r="O331" s="207"/>
      <c r="P331" s="207"/>
      <c r="Q331" s="207"/>
      <c r="R331" s="207"/>
      <c r="S331" s="207"/>
      <c r="T331" s="208"/>
      <c r="AT331" s="209" t="s">
        <v>184</v>
      </c>
      <c r="AU331" s="209" t="s">
        <v>82</v>
      </c>
      <c r="AV331" s="13" t="s">
        <v>80</v>
      </c>
      <c r="AW331" s="13" t="s">
        <v>35</v>
      </c>
      <c r="AX331" s="13" t="s">
        <v>73</v>
      </c>
      <c r="AY331" s="209" t="s">
        <v>171</v>
      </c>
    </row>
    <row r="332" spans="1:65" s="14" customFormat="1" ht="11.25">
      <c r="B332" s="210"/>
      <c r="C332" s="211"/>
      <c r="D332" s="193" t="s">
        <v>184</v>
      </c>
      <c r="E332" s="212" t="s">
        <v>19</v>
      </c>
      <c r="F332" s="213" t="s">
        <v>1137</v>
      </c>
      <c r="G332" s="211"/>
      <c r="H332" s="214">
        <v>3.36</v>
      </c>
      <c r="I332" s="215"/>
      <c r="J332" s="211"/>
      <c r="K332" s="211"/>
      <c r="L332" s="216"/>
      <c r="M332" s="217"/>
      <c r="N332" s="218"/>
      <c r="O332" s="218"/>
      <c r="P332" s="218"/>
      <c r="Q332" s="218"/>
      <c r="R332" s="218"/>
      <c r="S332" s="218"/>
      <c r="T332" s="219"/>
      <c r="AT332" s="220" t="s">
        <v>184</v>
      </c>
      <c r="AU332" s="220" t="s">
        <v>82</v>
      </c>
      <c r="AV332" s="14" t="s">
        <v>82</v>
      </c>
      <c r="AW332" s="14" t="s">
        <v>35</v>
      </c>
      <c r="AX332" s="14" t="s">
        <v>73</v>
      </c>
      <c r="AY332" s="220" t="s">
        <v>171</v>
      </c>
    </row>
    <row r="333" spans="1:65" s="13" customFormat="1" ht="11.25">
      <c r="B333" s="200"/>
      <c r="C333" s="201"/>
      <c r="D333" s="193" t="s">
        <v>184</v>
      </c>
      <c r="E333" s="202" t="s">
        <v>19</v>
      </c>
      <c r="F333" s="203" t="s">
        <v>437</v>
      </c>
      <c r="G333" s="201"/>
      <c r="H333" s="202" t="s">
        <v>19</v>
      </c>
      <c r="I333" s="204"/>
      <c r="J333" s="201"/>
      <c r="K333" s="201"/>
      <c r="L333" s="205"/>
      <c r="M333" s="206"/>
      <c r="N333" s="207"/>
      <c r="O333" s="207"/>
      <c r="P333" s="207"/>
      <c r="Q333" s="207"/>
      <c r="R333" s="207"/>
      <c r="S333" s="207"/>
      <c r="T333" s="208"/>
      <c r="AT333" s="209" t="s">
        <v>184</v>
      </c>
      <c r="AU333" s="209" t="s">
        <v>82</v>
      </c>
      <c r="AV333" s="13" t="s">
        <v>80</v>
      </c>
      <c r="AW333" s="13" t="s">
        <v>35</v>
      </c>
      <c r="AX333" s="13" t="s">
        <v>73</v>
      </c>
      <c r="AY333" s="209" t="s">
        <v>171</v>
      </c>
    </row>
    <row r="334" spans="1:65" s="14" customFormat="1" ht="11.25">
      <c r="B334" s="210"/>
      <c r="C334" s="211"/>
      <c r="D334" s="193" t="s">
        <v>184</v>
      </c>
      <c r="E334" s="212" t="s">
        <v>19</v>
      </c>
      <c r="F334" s="213" t="s">
        <v>1137</v>
      </c>
      <c r="G334" s="211"/>
      <c r="H334" s="214">
        <v>3.36</v>
      </c>
      <c r="I334" s="215"/>
      <c r="J334" s="211"/>
      <c r="K334" s="211"/>
      <c r="L334" s="216"/>
      <c r="M334" s="217"/>
      <c r="N334" s="218"/>
      <c r="O334" s="218"/>
      <c r="P334" s="218"/>
      <c r="Q334" s="218"/>
      <c r="R334" s="218"/>
      <c r="S334" s="218"/>
      <c r="T334" s="219"/>
      <c r="AT334" s="220" t="s">
        <v>184</v>
      </c>
      <c r="AU334" s="220" t="s">
        <v>82</v>
      </c>
      <c r="AV334" s="14" t="s">
        <v>82</v>
      </c>
      <c r="AW334" s="14" t="s">
        <v>35</v>
      </c>
      <c r="AX334" s="14" t="s">
        <v>73</v>
      </c>
      <c r="AY334" s="220" t="s">
        <v>171</v>
      </c>
    </row>
    <row r="335" spans="1:65" s="15" customFormat="1" ht="11.25">
      <c r="B335" s="221"/>
      <c r="C335" s="222"/>
      <c r="D335" s="193" t="s">
        <v>184</v>
      </c>
      <c r="E335" s="223" t="s">
        <v>19</v>
      </c>
      <c r="F335" s="224" t="s">
        <v>189</v>
      </c>
      <c r="G335" s="222"/>
      <c r="H335" s="225">
        <v>14.639999999999999</v>
      </c>
      <c r="I335" s="226"/>
      <c r="J335" s="222"/>
      <c r="K335" s="222"/>
      <c r="L335" s="227"/>
      <c r="M335" s="228"/>
      <c r="N335" s="229"/>
      <c r="O335" s="229"/>
      <c r="P335" s="229"/>
      <c r="Q335" s="229"/>
      <c r="R335" s="229"/>
      <c r="S335" s="229"/>
      <c r="T335" s="230"/>
      <c r="AT335" s="231" t="s">
        <v>184</v>
      </c>
      <c r="AU335" s="231" t="s">
        <v>82</v>
      </c>
      <c r="AV335" s="15" t="s">
        <v>178</v>
      </c>
      <c r="AW335" s="15" t="s">
        <v>35</v>
      </c>
      <c r="AX335" s="15" t="s">
        <v>80</v>
      </c>
      <c r="AY335" s="231" t="s">
        <v>171</v>
      </c>
    </row>
    <row r="336" spans="1:65" s="2" customFormat="1" ht="16.5" customHeight="1">
      <c r="A336" s="36"/>
      <c r="B336" s="37"/>
      <c r="C336" s="180" t="s">
        <v>447</v>
      </c>
      <c r="D336" s="180" t="s">
        <v>173</v>
      </c>
      <c r="E336" s="181" t="s">
        <v>448</v>
      </c>
      <c r="F336" s="182" t="s">
        <v>449</v>
      </c>
      <c r="G336" s="183" t="s">
        <v>176</v>
      </c>
      <c r="H336" s="184">
        <v>14.64</v>
      </c>
      <c r="I336" s="185"/>
      <c r="J336" s="186">
        <f>ROUND(I336*H336,2)</f>
        <v>0</v>
      </c>
      <c r="K336" s="182" t="s">
        <v>177</v>
      </c>
      <c r="L336" s="41"/>
      <c r="M336" s="187" t="s">
        <v>19</v>
      </c>
      <c r="N336" s="188" t="s">
        <v>44</v>
      </c>
      <c r="O336" s="66"/>
      <c r="P336" s="189">
        <f>O336*H336</f>
        <v>0</v>
      </c>
      <c r="Q336" s="189">
        <v>4.0000000000000003E-5</v>
      </c>
      <c r="R336" s="189">
        <f>Q336*H336</f>
        <v>5.8560000000000003E-4</v>
      </c>
      <c r="S336" s="189">
        <v>0</v>
      </c>
      <c r="T336" s="190">
        <f>S336*H336</f>
        <v>0</v>
      </c>
      <c r="U336" s="36"/>
      <c r="V336" s="36"/>
      <c r="W336" s="36"/>
      <c r="X336" s="36"/>
      <c r="Y336" s="36"/>
      <c r="Z336" s="36"/>
      <c r="AA336" s="36"/>
      <c r="AB336" s="36"/>
      <c r="AC336" s="36"/>
      <c r="AD336" s="36"/>
      <c r="AE336" s="36"/>
      <c r="AR336" s="191" t="s">
        <v>178</v>
      </c>
      <c r="AT336" s="191" t="s">
        <v>173</v>
      </c>
      <c r="AU336" s="191" t="s">
        <v>82</v>
      </c>
      <c r="AY336" s="19" t="s">
        <v>171</v>
      </c>
      <c r="BE336" s="192">
        <f>IF(N336="základní",J336,0)</f>
        <v>0</v>
      </c>
      <c r="BF336" s="192">
        <f>IF(N336="snížená",J336,0)</f>
        <v>0</v>
      </c>
      <c r="BG336" s="192">
        <f>IF(N336="zákl. přenesená",J336,0)</f>
        <v>0</v>
      </c>
      <c r="BH336" s="192">
        <f>IF(N336="sníž. přenesená",J336,0)</f>
        <v>0</v>
      </c>
      <c r="BI336" s="192">
        <f>IF(N336="nulová",J336,0)</f>
        <v>0</v>
      </c>
      <c r="BJ336" s="19" t="s">
        <v>80</v>
      </c>
      <c r="BK336" s="192">
        <f>ROUND(I336*H336,2)</f>
        <v>0</v>
      </c>
      <c r="BL336" s="19" t="s">
        <v>178</v>
      </c>
      <c r="BM336" s="191" t="s">
        <v>1408</v>
      </c>
    </row>
    <row r="337" spans="1:65" s="2" customFormat="1" ht="19.5">
      <c r="A337" s="36"/>
      <c r="B337" s="37"/>
      <c r="C337" s="38"/>
      <c r="D337" s="193" t="s">
        <v>180</v>
      </c>
      <c r="E337" s="38"/>
      <c r="F337" s="194" t="s">
        <v>451</v>
      </c>
      <c r="G337" s="38"/>
      <c r="H337" s="38"/>
      <c r="I337" s="195"/>
      <c r="J337" s="38"/>
      <c r="K337" s="38"/>
      <c r="L337" s="41"/>
      <c r="M337" s="196"/>
      <c r="N337" s="197"/>
      <c r="O337" s="66"/>
      <c r="P337" s="66"/>
      <c r="Q337" s="66"/>
      <c r="R337" s="66"/>
      <c r="S337" s="66"/>
      <c r="T337" s="67"/>
      <c r="U337" s="36"/>
      <c r="V337" s="36"/>
      <c r="W337" s="36"/>
      <c r="X337" s="36"/>
      <c r="Y337" s="36"/>
      <c r="Z337" s="36"/>
      <c r="AA337" s="36"/>
      <c r="AB337" s="36"/>
      <c r="AC337" s="36"/>
      <c r="AD337" s="36"/>
      <c r="AE337" s="36"/>
      <c r="AT337" s="19" t="s">
        <v>180</v>
      </c>
      <c r="AU337" s="19" t="s">
        <v>82</v>
      </c>
    </row>
    <row r="338" spans="1:65" s="2" customFormat="1" ht="11.25">
      <c r="A338" s="36"/>
      <c r="B338" s="37"/>
      <c r="C338" s="38"/>
      <c r="D338" s="198" t="s">
        <v>182</v>
      </c>
      <c r="E338" s="38"/>
      <c r="F338" s="199" t="s">
        <v>452</v>
      </c>
      <c r="G338" s="38"/>
      <c r="H338" s="38"/>
      <c r="I338" s="195"/>
      <c r="J338" s="38"/>
      <c r="K338" s="38"/>
      <c r="L338" s="41"/>
      <c r="M338" s="196"/>
      <c r="N338" s="197"/>
      <c r="O338" s="66"/>
      <c r="P338" s="66"/>
      <c r="Q338" s="66"/>
      <c r="R338" s="66"/>
      <c r="S338" s="66"/>
      <c r="T338" s="67"/>
      <c r="U338" s="36"/>
      <c r="V338" s="36"/>
      <c r="W338" s="36"/>
      <c r="X338" s="36"/>
      <c r="Y338" s="36"/>
      <c r="Z338" s="36"/>
      <c r="AA338" s="36"/>
      <c r="AB338" s="36"/>
      <c r="AC338" s="36"/>
      <c r="AD338" s="36"/>
      <c r="AE338" s="36"/>
      <c r="AT338" s="19" t="s">
        <v>182</v>
      </c>
      <c r="AU338" s="19" t="s">
        <v>82</v>
      </c>
    </row>
    <row r="339" spans="1:65" s="14" customFormat="1" ht="11.25">
      <c r="B339" s="210"/>
      <c r="C339" s="211"/>
      <c r="D339" s="193" t="s">
        <v>184</v>
      </c>
      <c r="E339" s="212" t="s">
        <v>19</v>
      </c>
      <c r="F339" s="213" t="s">
        <v>1409</v>
      </c>
      <c r="G339" s="211"/>
      <c r="H339" s="214">
        <v>14.64</v>
      </c>
      <c r="I339" s="215"/>
      <c r="J339" s="211"/>
      <c r="K339" s="211"/>
      <c r="L339" s="216"/>
      <c r="M339" s="217"/>
      <c r="N339" s="218"/>
      <c r="O339" s="218"/>
      <c r="P339" s="218"/>
      <c r="Q339" s="218"/>
      <c r="R339" s="218"/>
      <c r="S339" s="218"/>
      <c r="T339" s="219"/>
      <c r="AT339" s="220" t="s">
        <v>184</v>
      </c>
      <c r="AU339" s="220" t="s">
        <v>82</v>
      </c>
      <c r="AV339" s="14" t="s">
        <v>82</v>
      </c>
      <c r="AW339" s="14" t="s">
        <v>35</v>
      </c>
      <c r="AX339" s="14" t="s">
        <v>73</v>
      </c>
      <c r="AY339" s="220" t="s">
        <v>171</v>
      </c>
    </row>
    <row r="340" spans="1:65" s="15" customFormat="1" ht="11.25">
      <c r="B340" s="221"/>
      <c r="C340" s="222"/>
      <c r="D340" s="193" t="s">
        <v>184</v>
      </c>
      <c r="E340" s="223" t="s">
        <v>19</v>
      </c>
      <c r="F340" s="224" t="s">
        <v>189</v>
      </c>
      <c r="G340" s="222"/>
      <c r="H340" s="225">
        <v>14.64</v>
      </c>
      <c r="I340" s="226"/>
      <c r="J340" s="222"/>
      <c r="K340" s="222"/>
      <c r="L340" s="227"/>
      <c r="M340" s="228"/>
      <c r="N340" s="229"/>
      <c r="O340" s="229"/>
      <c r="P340" s="229"/>
      <c r="Q340" s="229"/>
      <c r="R340" s="229"/>
      <c r="S340" s="229"/>
      <c r="T340" s="230"/>
      <c r="AT340" s="231" t="s">
        <v>184</v>
      </c>
      <c r="AU340" s="231" t="s">
        <v>82</v>
      </c>
      <c r="AV340" s="15" t="s">
        <v>178</v>
      </c>
      <c r="AW340" s="15" t="s">
        <v>35</v>
      </c>
      <c r="AX340" s="15" t="s">
        <v>80</v>
      </c>
      <c r="AY340" s="231" t="s">
        <v>171</v>
      </c>
    </row>
    <row r="341" spans="1:65" s="12" customFormat="1" ht="22.9" customHeight="1">
      <c r="B341" s="164"/>
      <c r="C341" s="165"/>
      <c r="D341" s="166" t="s">
        <v>72</v>
      </c>
      <c r="E341" s="178" t="s">
        <v>197</v>
      </c>
      <c r="F341" s="178" t="s">
        <v>453</v>
      </c>
      <c r="G341" s="165"/>
      <c r="H341" s="165"/>
      <c r="I341" s="168"/>
      <c r="J341" s="179">
        <f>BK341</f>
        <v>0</v>
      </c>
      <c r="K341" s="165"/>
      <c r="L341" s="170"/>
      <c r="M341" s="171"/>
      <c r="N341" s="172"/>
      <c r="O341" s="172"/>
      <c r="P341" s="173">
        <f>SUM(P342:P411)</f>
        <v>0</v>
      </c>
      <c r="Q341" s="172"/>
      <c r="R341" s="173">
        <f>SUM(R342:R411)</f>
        <v>21.845860769999998</v>
      </c>
      <c r="S341" s="172"/>
      <c r="T341" s="174">
        <f>SUM(T342:T411)</f>
        <v>0</v>
      </c>
      <c r="AR341" s="175" t="s">
        <v>80</v>
      </c>
      <c r="AT341" s="176" t="s">
        <v>72</v>
      </c>
      <c r="AU341" s="176" t="s">
        <v>80</v>
      </c>
      <c r="AY341" s="175" t="s">
        <v>171</v>
      </c>
      <c r="BK341" s="177">
        <f>SUM(BK342:BK411)</f>
        <v>0</v>
      </c>
    </row>
    <row r="342" spans="1:65" s="2" customFormat="1" ht="16.5" customHeight="1">
      <c r="A342" s="36"/>
      <c r="B342" s="37"/>
      <c r="C342" s="180" t="s">
        <v>454</v>
      </c>
      <c r="D342" s="180" t="s">
        <v>173</v>
      </c>
      <c r="E342" s="181" t="s">
        <v>455</v>
      </c>
      <c r="F342" s="182" t="s">
        <v>456</v>
      </c>
      <c r="G342" s="183" t="s">
        <v>220</v>
      </c>
      <c r="H342" s="184">
        <v>0.9</v>
      </c>
      <c r="I342" s="185"/>
      <c r="J342" s="186">
        <f>ROUND(I342*H342,2)</f>
        <v>0</v>
      </c>
      <c r="K342" s="182" t="s">
        <v>177</v>
      </c>
      <c r="L342" s="41"/>
      <c r="M342" s="187" t="s">
        <v>19</v>
      </c>
      <c r="N342" s="188" t="s">
        <v>44</v>
      </c>
      <c r="O342" s="66"/>
      <c r="P342" s="189">
        <f>O342*H342</f>
        <v>0</v>
      </c>
      <c r="Q342" s="189">
        <v>2.5021499999999999</v>
      </c>
      <c r="R342" s="189">
        <f>Q342*H342</f>
        <v>2.251935</v>
      </c>
      <c r="S342" s="189">
        <v>0</v>
      </c>
      <c r="T342" s="190">
        <f>S342*H342</f>
        <v>0</v>
      </c>
      <c r="U342" s="36"/>
      <c r="V342" s="36"/>
      <c r="W342" s="36"/>
      <c r="X342" s="36"/>
      <c r="Y342" s="36"/>
      <c r="Z342" s="36"/>
      <c r="AA342" s="36"/>
      <c r="AB342" s="36"/>
      <c r="AC342" s="36"/>
      <c r="AD342" s="36"/>
      <c r="AE342" s="36"/>
      <c r="AR342" s="191" t="s">
        <v>178</v>
      </c>
      <c r="AT342" s="191" t="s">
        <v>173</v>
      </c>
      <c r="AU342" s="191" t="s">
        <v>82</v>
      </c>
      <c r="AY342" s="19" t="s">
        <v>171</v>
      </c>
      <c r="BE342" s="192">
        <f>IF(N342="základní",J342,0)</f>
        <v>0</v>
      </c>
      <c r="BF342" s="192">
        <f>IF(N342="snížená",J342,0)</f>
        <v>0</v>
      </c>
      <c r="BG342" s="192">
        <f>IF(N342="zákl. přenesená",J342,0)</f>
        <v>0</v>
      </c>
      <c r="BH342" s="192">
        <f>IF(N342="sníž. přenesená",J342,0)</f>
        <v>0</v>
      </c>
      <c r="BI342" s="192">
        <f>IF(N342="nulová",J342,0)</f>
        <v>0</v>
      </c>
      <c r="BJ342" s="19" t="s">
        <v>80</v>
      </c>
      <c r="BK342" s="192">
        <f>ROUND(I342*H342,2)</f>
        <v>0</v>
      </c>
      <c r="BL342" s="19" t="s">
        <v>178</v>
      </c>
      <c r="BM342" s="191" t="s">
        <v>1410</v>
      </c>
    </row>
    <row r="343" spans="1:65" s="2" customFormat="1" ht="11.25">
      <c r="A343" s="36"/>
      <c r="B343" s="37"/>
      <c r="C343" s="38"/>
      <c r="D343" s="193" t="s">
        <v>180</v>
      </c>
      <c r="E343" s="38"/>
      <c r="F343" s="194" t="s">
        <v>458</v>
      </c>
      <c r="G343" s="38"/>
      <c r="H343" s="38"/>
      <c r="I343" s="195"/>
      <c r="J343" s="38"/>
      <c r="K343" s="38"/>
      <c r="L343" s="41"/>
      <c r="M343" s="196"/>
      <c r="N343" s="197"/>
      <c r="O343" s="66"/>
      <c r="P343" s="66"/>
      <c r="Q343" s="66"/>
      <c r="R343" s="66"/>
      <c r="S343" s="66"/>
      <c r="T343" s="67"/>
      <c r="U343" s="36"/>
      <c r="V343" s="36"/>
      <c r="W343" s="36"/>
      <c r="X343" s="36"/>
      <c r="Y343" s="36"/>
      <c r="Z343" s="36"/>
      <c r="AA343" s="36"/>
      <c r="AB343" s="36"/>
      <c r="AC343" s="36"/>
      <c r="AD343" s="36"/>
      <c r="AE343" s="36"/>
      <c r="AT343" s="19" t="s">
        <v>180</v>
      </c>
      <c r="AU343" s="19" t="s">
        <v>82</v>
      </c>
    </row>
    <row r="344" spans="1:65" s="2" customFormat="1" ht="11.25">
      <c r="A344" s="36"/>
      <c r="B344" s="37"/>
      <c r="C344" s="38"/>
      <c r="D344" s="198" t="s">
        <v>182</v>
      </c>
      <c r="E344" s="38"/>
      <c r="F344" s="199" t="s">
        <v>459</v>
      </c>
      <c r="G344" s="38"/>
      <c r="H344" s="38"/>
      <c r="I344" s="195"/>
      <c r="J344" s="38"/>
      <c r="K344" s="38"/>
      <c r="L344" s="41"/>
      <c r="M344" s="196"/>
      <c r="N344" s="197"/>
      <c r="O344" s="66"/>
      <c r="P344" s="66"/>
      <c r="Q344" s="66"/>
      <c r="R344" s="66"/>
      <c r="S344" s="66"/>
      <c r="T344" s="67"/>
      <c r="U344" s="36"/>
      <c r="V344" s="36"/>
      <c r="W344" s="36"/>
      <c r="X344" s="36"/>
      <c r="Y344" s="36"/>
      <c r="Z344" s="36"/>
      <c r="AA344" s="36"/>
      <c r="AB344" s="36"/>
      <c r="AC344" s="36"/>
      <c r="AD344" s="36"/>
      <c r="AE344" s="36"/>
      <c r="AT344" s="19" t="s">
        <v>182</v>
      </c>
      <c r="AU344" s="19" t="s">
        <v>82</v>
      </c>
    </row>
    <row r="345" spans="1:65" s="13" customFormat="1" ht="11.25">
      <c r="B345" s="200"/>
      <c r="C345" s="201"/>
      <c r="D345" s="193" t="s">
        <v>184</v>
      </c>
      <c r="E345" s="202" t="s">
        <v>19</v>
      </c>
      <c r="F345" s="203" t="s">
        <v>460</v>
      </c>
      <c r="G345" s="201"/>
      <c r="H345" s="202" t="s">
        <v>19</v>
      </c>
      <c r="I345" s="204"/>
      <c r="J345" s="201"/>
      <c r="K345" s="201"/>
      <c r="L345" s="205"/>
      <c r="M345" s="206"/>
      <c r="N345" s="207"/>
      <c r="O345" s="207"/>
      <c r="P345" s="207"/>
      <c r="Q345" s="207"/>
      <c r="R345" s="207"/>
      <c r="S345" s="207"/>
      <c r="T345" s="208"/>
      <c r="AT345" s="209" t="s">
        <v>184</v>
      </c>
      <c r="AU345" s="209" t="s">
        <v>82</v>
      </c>
      <c r="AV345" s="13" t="s">
        <v>80</v>
      </c>
      <c r="AW345" s="13" t="s">
        <v>35</v>
      </c>
      <c r="AX345" s="13" t="s">
        <v>73</v>
      </c>
      <c r="AY345" s="209" t="s">
        <v>171</v>
      </c>
    </row>
    <row r="346" spans="1:65" s="14" customFormat="1" ht="11.25">
      <c r="B346" s="210"/>
      <c r="C346" s="211"/>
      <c r="D346" s="193" t="s">
        <v>184</v>
      </c>
      <c r="E346" s="212" t="s">
        <v>19</v>
      </c>
      <c r="F346" s="213" t="s">
        <v>1411</v>
      </c>
      <c r="G346" s="211"/>
      <c r="H346" s="214">
        <v>0.9</v>
      </c>
      <c r="I346" s="215"/>
      <c r="J346" s="211"/>
      <c r="K346" s="211"/>
      <c r="L346" s="216"/>
      <c r="M346" s="217"/>
      <c r="N346" s="218"/>
      <c r="O346" s="218"/>
      <c r="P346" s="218"/>
      <c r="Q346" s="218"/>
      <c r="R346" s="218"/>
      <c r="S346" s="218"/>
      <c r="T346" s="219"/>
      <c r="AT346" s="220" t="s">
        <v>184</v>
      </c>
      <c r="AU346" s="220" t="s">
        <v>82</v>
      </c>
      <c r="AV346" s="14" t="s">
        <v>82</v>
      </c>
      <c r="AW346" s="14" t="s">
        <v>35</v>
      </c>
      <c r="AX346" s="14" t="s">
        <v>73</v>
      </c>
      <c r="AY346" s="220" t="s">
        <v>171</v>
      </c>
    </row>
    <row r="347" spans="1:65" s="15" customFormat="1" ht="11.25">
      <c r="B347" s="221"/>
      <c r="C347" s="222"/>
      <c r="D347" s="193" t="s">
        <v>184</v>
      </c>
      <c r="E347" s="223" t="s">
        <v>19</v>
      </c>
      <c r="F347" s="224" t="s">
        <v>189</v>
      </c>
      <c r="G347" s="222"/>
      <c r="H347" s="225">
        <v>0.9</v>
      </c>
      <c r="I347" s="226"/>
      <c r="J347" s="222"/>
      <c r="K347" s="222"/>
      <c r="L347" s="227"/>
      <c r="M347" s="228"/>
      <c r="N347" s="229"/>
      <c r="O347" s="229"/>
      <c r="P347" s="229"/>
      <c r="Q347" s="229"/>
      <c r="R347" s="229"/>
      <c r="S347" s="229"/>
      <c r="T347" s="230"/>
      <c r="AT347" s="231" t="s">
        <v>184</v>
      </c>
      <c r="AU347" s="231" t="s">
        <v>82</v>
      </c>
      <c r="AV347" s="15" t="s">
        <v>178</v>
      </c>
      <c r="AW347" s="15" t="s">
        <v>35</v>
      </c>
      <c r="AX347" s="15" t="s">
        <v>80</v>
      </c>
      <c r="AY347" s="231" t="s">
        <v>171</v>
      </c>
    </row>
    <row r="348" spans="1:65" s="2" customFormat="1" ht="24.2" customHeight="1">
      <c r="A348" s="36"/>
      <c r="B348" s="37"/>
      <c r="C348" s="180" t="s">
        <v>462</v>
      </c>
      <c r="D348" s="180" t="s">
        <v>173</v>
      </c>
      <c r="E348" s="181" t="s">
        <v>463</v>
      </c>
      <c r="F348" s="182" t="s">
        <v>464</v>
      </c>
      <c r="G348" s="183" t="s">
        <v>220</v>
      </c>
      <c r="H348" s="184">
        <v>0.9</v>
      </c>
      <c r="I348" s="185"/>
      <c r="J348" s="186">
        <f>ROUND(I348*H348,2)</f>
        <v>0</v>
      </c>
      <c r="K348" s="182" t="s">
        <v>177</v>
      </c>
      <c r="L348" s="41"/>
      <c r="M348" s="187" t="s">
        <v>19</v>
      </c>
      <c r="N348" s="188" t="s">
        <v>44</v>
      </c>
      <c r="O348" s="66"/>
      <c r="P348" s="189">
        <f>O348*H348</f>
        <v>0</v>
      </c>
      <c r="Q348" s="189">
        <v>4.8579999999999998E-2</v>
      </c>
      <c r="R348" s="189">
        <f>Q348*H348</f>
        <v>4.3721999999999997E-2</v>
      </c>
      <c r="S348" s="189">
        <v>0</v>
      </c>
      <c r="T348" s="190">
        <f>S348*H348</f>
        <v>0</v>
      </c>
      <c r="U348" s="36"/>
      <c r="V348" s="36"/>
      <c r="W348" s="36"/>
      <c r="X348" s="36"/>
      <c r="Y348" s="36"/>
      <c r="Z348" s="36"/>
      <c r="AA348" s="36"/>
      <c r="AB348" s="36"/>
      <c r="AC348" s="36"/>
      <c r="AD348" s="36"/>
      <c r="AE348" s="36"/>
      <c r="AR348" s="191" t="s">
        <v>178</v>
      </c>
      <c r="AT348" s="191" t="s">
        <v>173</v>
      </c>
      <c r="AU348" s="191" t="s">
        <v>82</v>
      </c>
      <c r="AY348" s="19" t="s">
        <v>171</v>
      </c>
      <c r="BE348" s="192">
        <f>IF(N348="základní",J348,0)</f>
        <v>0</v>
      </c>
      <c r="BF348" s="192">
        <f>IF(N348="snížená",J348,0)</f>
        <v>0</v>
      </c>
      <c r="BG348" s="192">
        <f>IF(N348="zákl. přenesená",J348,0)</f>
        <v>0</v>
      </c>
      <c r="BH348" s="192">
        <f>IF(N348="sníž. přenesená",J348,0)</f>
        <v>0</v>
      </c>
      <c r="BI348" s="192">
        <f>IF(N348="nulová",J348,0)</f>
        <v>0</v>
      </c>
      <c r="BJ348" s="19" t="s">
        <v>80</v>
      </c>
      <c r="BK348" s="192">
        <f>ROUND(I348*H348,2)</f>
        <v>0</v>
      </c>
      <c r="BL348" s="19" t="s">
        <v>178</v>
      </c>
      <c r="BM348" s="191" t="s">
        <v>1412</v>
      </c>
    </row>
    <row r="349" spans="1:65" s="2" customFormat="1" ht="19.5">
      <c r="A349" s="36"/>
      <c r="B349" s="37"/>
      <c r="C349" s="38"/>
      <c r="D349" s="193" t="s">
        <v>180</v>
      </c>
      <c r="E349" s="38"/>
      <c r="F349" s="194" t="s">
        <v>466</v>
      </c>
      <c r="G349" s="38"/>
      <c r="H349" s="38"/>
      <c r="I349" s="195"/>
      <c r="J349" s="38"/>
      <c r="K349" s="38"/>
      <c r="L349" s="41"/>
      <c r="M349" s="196"/>
      <c r="N349" s="197"/>
      <c r="O349" s="66"/>
      <c r="P349" s="66"/>
      <c r="Q349" s="66"/>
      <c r="R349" s="66"/>
      <c r="S349" s="66"/>
      <c r="T349" s="67"/>
      <c r="U349" s="36"/>
      <c r="V349" s="36"/>
      <c r="W349" s="36"/>
      <c r="X349" s="36"/>
      <c r="Y349" s="36"/>
      <c r="Z349" s="36"/>
      <c r="AA349" s="36"/>
      <c r="AB349" s="36"/>
      <c r="AC349" s="36"/>
      <c r="AD349" s="36"/>
      <c r="AE349" s="36"/>
      <c r="AT349" s="19" t="s">
        <v>180</v>
      </c>
      <c r="AU349" s="19" t="s">
        <v>82</v>
      </c>
    </row>
    <row r="350" spans="1:65" s="2" customFormat="1" ht="11.25">
      <c r="A350" s="36"/>
      <c r="B350" s="37"/>
      <c r="C350" s="38"/>
      <c r="D350" s="198" t="s">
        <v>182</v>
      </c>
      <c r="E350" s="38"/>
      <c r="F350" s="199" t="s">
        <v>467</v>
      </c>
      <c r="G350" s="38"/>
      <c r="H350" s="38"/>
      <c r="I350" s="195"/>
      <c r="J350" s="38"/>
      <c r="K350" s="38"/>
      <c r="L350" s="41"/>
      <c r="M350" s="196"/>
      <c r="N350" s="197"/>
      <c r="O350" s="66"/>
      <c r="P350" s="66"/>
      <c r="Q350" s="66"/>
      <c r="R350" s="66"/>
      <c r="S350" s="66"/>
      <c r="T350" s="67"/>
      <c r="U350" s="36"/>
      <c r="V350" s="36"/>
      <c r="W350" s="36"/>
      <c r="X350" s="36"/>
      <c r="Y350" s="36"/>
      <c r="Z350" s="36"/>
      <c r="AA350" s="36"/>
      <c r="AB350" s="36"/>
      <c r="AC350" s="36"/>
      <c r="AD350" s="36"/>
      <c r="AE350" s="36"/>
      <c r="AT350" s="19" t="s">
        <v>182</v>
      </c>
      <c r="AU350" s="19" t="s">
        <v>82</v>
      </c>
    </row>
    <row r="351" spans="1:65" s="14" customFormat="1" ht="11.25">
      <c r="B351" s="210"/>
      <c r="C351" s="211"/>
      <c r="D351" s="193" t="s">
        <v>184</v>
      </c>
      <c r="E351" s="212" t="s">
        <v>19</v>
      </c>
      <c r="F351" s="213" t="s">
        <v>1413</v>
      </c>
      <c r="G351" s="211"/>
      <c r="H351" s="214">
        <v>0.9</v>
      </c>
      <c r="I351" s="215"/>
      <c r="J351" s="211"/>
      <c r="K351" s="211"/>
      <c r="L351" s="216"/>
      <c r="M351" s="217"/>
      <c r="N351" s="218"/>
      <c r="O351" s="218"/>
      <c r="P351" s="218"/>
      <c r="Q351" s="218"/>
      <c r="R351" s="218"/>
      <c r="S351" s="218"/>
      <c r="T351" s="219"/>
      <c r="AT351" s="220" t="s">
        <v>184</v>
      </c>
      <c r="AU351" s="220" t="s">
        <v>82</v>
      </c>
      <c r="AV351" s="14" t="s">
        <v>82</v>
      </c>
      <c r="AW351" s="14" t="s">
        <v>35</v>
      </c>
      <c r="AX351" s="14" t="s">
        <v>73</v>
      </c>
      <c r="AY351" s="220" t="s">
        <v>171</v>
      </c>
    </row>
    <row r="352" spans="1:65" s="15" customFormat="1" ht="11.25">
      <c r="B352" s="221"/>
      <c r="C352" s="222"/>
      <c r="D352" s="193" t="s">
        <v>184</v>
      </c>
      <c r="E352" s="223" t="s">
        <v>19</v>
      </c>
      <c r="F352" s="224" t="s">
        <v>189</v>
      </c>
      <c r="G352" s="222"/>
      <c r="H352" s="225">
        <v>0.9</v>
      </c>
      <c r="I352" s="226"/>
      <c r="J352" s="222"/>
      <c r="K352" s="222"/>
      <c r="L352" s="227"/>
      <c r="M352" s="228"/>
      <c r="N352" s="229"/>
      <c r="O352" s="229"/>
      <c r="P352" s="229"/>
      <c r="Q352" s="229"/>
      <c r="R352" s="229"/>
      <c r="S352" s="229"/>
      <c r="T352" s="230"/>
      <c r="AT352" s="231" t="s">
        <v>184</v>
      </c>
      <c r="AU352" s="231" t="s">
        <v>82</v>
      </c>
      <c r="AV352" s="15" t="s">
        <v>178</v>
      </c>
      <c r="AW352" s="15" t="s">
        <v>35</v>
      </c>
      <c r="AX352" s="15" t="s">
        <v>80</v>
      </c>
      <c r="AY352" s="231" t="s">
        <v>171</v>
      </c>
    </row>
    <row r="353" spans="1:65" s="2" customFormat="1" ht="16.5" customHeight="1">
      <c r="A353" s="36"/>
      <c r="B353" s="37"/>
      <c r="C353" s="180" t="s">
        <v>469</v>
      </c>
      <c r="D353" s="180" t="s">
        <v>173</v>
      </c>
      <c r="E353" s="181" t="s">
        <v>470</v>
      </c>
      <c r="F353" s="182" t="s">
        <v>471</v>
      </c>
      <c r="G353" s="183" t="s">
        <v>176</v>
      </c>
      <c r="H353" s="184">
        <v>4.8</v>
      </c>
      <c r="I353" s="185"/>
      <c r="J353" s="186">
        <f>ROUND(I353*H353,2)</f>
        <v>0</v>
      </c>
      <c r="K353" s="182" t="s">
        <v>177</v>
      </c>
      <c r="L353" s="41"/>
      <c r="M353" s="187" t="s">
        <v>19</v>
      </c>
      <c r="N353" s="188" t="s">
        <v>44</v>
      </c>
      <c r="O353" s="66"/>
      <c r="P353" s="189">
        <f>O353*H353</f>
        <v>0</v>
      </c>
      <c r="Q353" s="189">
        <v>4.1739999999999999E-2</v>
      </c>
      <c r="R353" s="189">
        <f>Q353*H353</f>
        <v>0.200352</v>
      </c>
      <c r="S353" s="189">
        <v>0</v>
      </c>
      <c r="T353" s="190">
        <f>S353*H353</f>
        <v>0</v>
      </c>
      <c r="U353" s="36"/>
      <c r="V353" s="36"/>
      <c r="W353" s="36"/>
      <c r="X353" s="36"/>
      <c r="Y353" s="36"/>
      <c r="Z353" s="36"/>
      <c r="AA353" s="36"/>
      <c r="AB353" s="36"/>
      <c r="AC353" s="36"/>
      <c r="AD353" s="36"/>
      <c r="AE353" s="36"/>
      <c r="AR353" s="191" t="s">
        <v>178</v>
      </c>
      <c r="AT353" s="191" t="s">
        <v>173</v>
      </c>
      <c r="AU353" s="191" t="s">
        <v>82</v>
      </c>
      <c r="AY353" s="19" t="s">
        <v>171</v>
      </c>
      <c r="BE353" s="192">
        <f>IF(N353="základní",J353,0)</f>
        <v>0</v>
      </c>
      <c r="BF353" s="192">
        <f>IF(N353="snížená",J353,0)</f>
        <v>0</v>
      </c>
      <c r="BG353" s="192">
        <f>IF(N353="zákl. přenesená",J353,0)</f>
        <v>0</v>
      </c>
      <c r="BH353" s="192">
        <f>IF(N353="sníž. přenesená",J353,0)</f>
        <v>0</v>
      </c>
      <c r="BI353" s="192">
        <f>IF(N353="nulová",J353,0)</f>
        <v>0</v>
      </c>
      <c r="BJ353" s="19" t="s">
        <v>80</v>
      </c>
      <c r="BK353" s="192">
        <f>ROUND(I353*H353,2)</f>
        <v>0</v>
      </c>
      <c r="BL353" s="19" t="s">
        <v>178</v>
      </c>
      <c r="BM353" s="191" t="s">
        <v>1414</v>
      </c>
    </row>
    <row r="354" spans="1:65" s="2" customFormat="1" ht="11.25">
      <c r="A354" s="36"/>
      <c r="B354" s="37"/>
      <c r="C354" s="38"/>
      <c r="D354" s="193" t="s">
        <v>180</v>
      </c>
      <c r="E354" s="38"/>
      <c r="F354" s="194" t="s">
        <v>473</v>
      </c>
      <c r="G354" s="38"/>
      <c r="H354" s="38"/>
      <c r="I354" s="195"/>
      <c r="J354" s="38"/>
      <c r="K354" s="38"/>
      <c r="L354" s="41"/>
      <c r="M354" s="196"/>
      <c r="N354" s="197"/>
      <c r="O354" s="66"/>
      <c r="P354" s="66"/>
      <c r="Q354" s="66"/>
      <c r="R354" s="66"/>
      <c r="S354" s="66"/>
      <c r="T354" s="67"/>
      <c r="U354" s="36"/>
      <c r="V354" s="36"/>
      <c r="W354" s="36"/>
      <c r="X354" s="36"/>
      <c r="Y354" s="36"/>
      <c r="Z354" s="36"/>
      <c r="AA354" s="36"/>
      <c r="AB354" s="36"/>
      <c r="AC354" s="36"/>
      <c r="AD354" s="36"/>
      <c r="AE354" s="36"/>
      <c r="AT354" s="19" t="s">
        <v>180</v>
      </c>
      <c r="AU354" s="19" t="s">
        <v>82</v>
      </c>
    </row>
    <row r="355" spans="1:65" s="2" customFormat="1" ht="11.25">
      <c r="A355" s="36"/>
      <c r="B355" s="37"/>
      <c r="C355" s="38"/>
      <c r="D355" s="198" t="s">
        <v>182</v>
      </c>
      <c r="E355" s="38"/>
      <c r="F355" s="199" t="s">
        <v>474</v>
      </c>
      <c r="G355" s="38"/>
      <c r="H355" s="38"/>
      <c r="I355" s="195"/>
      <c r="J355" s="38"/>
      <c r="K355" s="38"/>
      <c r="L355" s="41"/>
      <c r="M355" s="196"/>
      <c r="N355" s="197"/>
      <c r="O355" s="66"/>
      <c r="P355" s="66"/>
      <c r="Q355" s="66"/>
      <c r="R355" s="66"/>
      <c r="S355" s="66"/>
      <c r="T355" s="67"/>
      <c r="U355" s="36"/>
      <c r="V355" s="36"/>
      <c r="W355" s="36"/>
      <c r="X355" s="36"/>
      <c r="Y355" s="36"/>
      <c r="Z355" s="36"/>
      <c r="AA355" s="36"/>
      <c r="AB355" s="36"/>
      <c r="AC355" s="36"/>
      <c r="AD355" s="36"/>
      <c r="AE355" s="36"/>
      <c r="AT355" s="19" t="s">
        <v>182</v>
      </c>
      <c r="AU355" s="19" t="s">
        <v>82</v>
      </c>
    </row>
    <row r="356" spans="1:65" s="13" customFormat="1" ht="11.25">
      <c r="B356" s="200"/>
      <c r="C356" s="201"/>
      <c r="D356" s="193" t="s">
        <v>184</v>
      </c>
      <c r="E356" s="202" t="s">
        <v>19</v>
      </c>
      <c r="F356" s="203" t="s">
        <v>460</v>
      </c>
      <c r="G356" s="201"/>
      <c r="H356" s="202" t="s">
        <v>19</v>
      </c>
      <c r="I356" s="204"/>
      <c r="J356" s="201"/>
      <c r="K356" s="201"/>
      <c r="L356" s="205"/>
      <c r="M356" s="206"/>
      <c r="N356" s="207"/>
      <c r="O356" s="207"/>
      <c r="P356" s="207"/>
      <c r="Q356" s="207"/>
      <c r="R356" s="207"/>
      <c r="S356" s="207"/>
      <c r="T356" s="208"/>
      <c r="AT356" s="209" t="s">
        <v>184</v>
      </c>
      <c r="AU356" s="209" t="s">
        <v>82</v>
      </c>
      <c r="AV356" s="13" t="s">
        <v>80</v>
      </c>
      <c r="AW356" s="13" t="s">
        <v>35</v>
      </c>
      <c r="AX356" s="13" t="s">
        <v>73</v>
      </c>
      <c r="AY356" s="209" t="s">
        <v>171</v>
      </c>
    </row>
    <row r="357" spans="1:65" s="14" customFormat="1" ht="11.25">
      <c r="B357" s="210"/>
      <c r="C357" s="211"/>
      <c r="D357" s="193" t="s">
        <v>184</v>
      </c>
      <c r="E357" s="212" t="s">
        <v>19</v>
      </c>
      <c r="F357" s="213" t="s">
        <v>1415</v>
      </c>
      <c r="G357" s="211"/>
      <c r="H357" s="214">
        <v>4.8</v>
      </c>
      <c r="I357" s="215"/>
      <c r="J357" s="211"/>
      <c r="K357" s="211"/>
      <c r="L357" s="216"/>
      <c r="M357" s="217"/>
      <c r="N357" s="218"/>
      <c r="O357" s="218"/>
      <c r="P357" s="218"/>
      <c r="Q357" s="218"/>
      <c r="R357" s="218"/>
      <c r="S357" s="218"/>
      <c r="T357" s="219"/>
      <c r="AT357" s="220" t="s">
        <v>184</v>
      </c>
      <c r="AU357" s="220" t="s">
        <v>82</v>
      </c>
      <c r="AV357" s="14" t="s">
        <v>82</v>
      </c>
      <c r="AW357" s="14" t="s">
        <v>35</v>
      </c>
      <c r="AX357" s="14" t="s">
        <v>73</v>
      </c>
      <c r="AY357" s="220" t="s">
        <v>171</v>
      </c>
    </row>
    <row r="358" spans="1:65" s="15" customFormat="1" ht="11.25">
      <c r="B358" s="221"/>
      <c r="C358" s="222"/>
      <c r="D358" s="193" t="s">
        <v>184</v>
      </c>
      <c r="E358" s="223" t="s">
        <v>19</v>
      </c>
      <c r="F358" s="224" t="s">
        <v>189</v>
      </c>
      <c r="G358" s="222"/>
      <c r="H358" s="225">
        <v>4.8</v>
      </c>
      <c r="I358" s="226"/>
      <c r="J358" s="222"/>
      <c r="K358" s="222"/>
      <c r="L358" s="227"/>
      <c r="M358" s="228"/>
      <c r="N358" s="229"/>
      <c r="O358" s="229"/>
      <c r="P358" s="229"/>
      <c r="Q358" s="229"/>
      <c r="R358" s="229"/>
      <c r="S358" s="229"/>
      <c r="T358" s="230"/>
      <c r="AT358" s="231" t="s">
        <v>184</v>
      </c>
      <c r="AU358" s="231" t="s">
        <v>82</v>
      </c>
      <c r="AV358" s="15" t="s">
        <v>178</v>
      </c>
      <c r="AW358" s="15" t="s">
        <v>35</v>
      </c>
      <c r="AX358" s="15" t="s">
        <v>80</v>
      </c>
      <c r="AY358" s="231" t="s">
        <v>171</v>
      </c>
    </row>
    <row r="359" spans="1:65" s="2" customFormat="1" ht="16.5" customHeight="1">
      <c r="A359" s="36"/>
      <c r="B359" s="37"/>
      <c r="C359" s="180" t="s">
        <v>476</v>
      </c>
      <c r="D359" s="180" t="s">
        <v>173</v>
      </c>
      <c r="E359" s="181" t="s">
        <v>477</v>
      </c>
      <c r="F359" s="182" t="s">
        <v>478</v>
      </c>
      <c r="G359" s="183" t="s">
        <v>176</v>
      </c>
      <c r="H359" s="184">
        <v>4.8</v>
      </c>
      <c r="I359" s="185"/>
      <c r="J359" s="186">
        <f>ROUND(I359*H359,2)</f>
        <v>0</v>
      </c>
      <c r="K359" s="182" t="s">
        <v>177</v>
      </c>
      <c r="L359" s="41"/>
      <c r="M359" s="187" t="s">
        <v>19</v>
      </c>
      <c r="N359" s="188" t="s">
        <v>44</v>
      </c>
      <c r="O359" s="66"/>
      <c r="P359" s="189">
        <f>O359*H359</f>
        <v>0</v>
      </c>
      <c r="Q359" s="189">
        <v>2.0000000000000002E-5</v>
      </c>
      <c r="R359" s="189">
        <f>Q359*H359</f>
        <v>9.6000000000000002E-5</v>
      </c>
      <c r="S359" s="189">
        <v>0</v>
      </c>
      <c r="T359" s="190">
        <f>S359*H359</f>
        <v>0</v>
      </c>
      <c r="U359" s="36"/>
      <c r="V359" s="36"/>
      <c r="W359" s="36"/>
      <c r="X359" s="36"/>
      <c r="Y359" s="36"/>
      <c r="Z359" s="36"/>
      <c r="AA359" s="36"/>
      <c r="AB359" s="36"/>
      <c r="AC359" s="36"/>
      <c r="AD359" s="36"/>
      <c r="AE359" s="36"/>
      <c r="AR359" s="191" t="s">
        <v>178</v>
      </c>
      <c r="AT359" s="191" t="s">
        <v>173</v>
      </c>
      <c r="AU359" s="191" t="s">
        <v>82</v>
      </c>
      <c r="AY359" s="19" t="s">
        <v>171</v>
      </c>
      <c r="BE359" s="192">
        <f>IF(N359="základní",J359,0)</f>
        <v>0</v>
      </c>
      <c r="BF359" s="192">
        <f>IF(N359="snížená",J359,0)</f>
        <v>0</v>
      </c>
      <c r="BG359" s="192">
        <f>IF(N359="zákl. přenesená",J359,0)</f>
        <v>0</v>
      </c>
      <c r="BH359" s="192">
        <f>IF(N359="sníž. přenesená",J359,0)</f>
        <v>0</v>
      </c>
      <c r="BI359" s="192">
        <f>IF(N359="nulová",J359,0)</f>
        <v>0</v>
      </c>
      <c r="BJ359" s="19" t="s">
        <v>80</v>
      </c>
      <c r="BK359" s="192">
        <f>ROUND(I359*H359,2)</f>
        <v>0</v>
      </c>
      <c r="BL359" s="19" t="s">
        <v>178</v>
      </c>
      <c r="BM359" s="191" t="s">
        <v>1416</v>
      </c>
    </row>
    <row r="360" spans="1:65" s="2" customFormat="1" ht="11.25">
      <c r="A360" s="36"/>
      <c r="B360" s="37"/>
      <c r="C360" s="38"/>
      <c r="D360" s="193" t="s">
        <v>180</v>
      </c>
      <c r="E360" s="38"/>
      <c r="F360" s="194" t="s">
        <v>480</v>
      </c>
      <c r="G360" s="38"/>
      <c r="H360" s="38"/>
      <c r="I360" s="195"/>
      <c r="J360" s="38"/>
      <c r="K360" s="38"/>
      <c r="L360" s="41"/>
      <c r="M360" s="196"/>
      <c r="N360" s="197"/>
      <c r="O360" s="66"/>
      <c r="P360" s="66"/>
      <c r="Q360" s="66"/>
      <c r="R360" s="66"/>
      <c r="S360" s="66"/>
      <c r="T360" s="67"/>
      <c r="U360" s="36"/>
      <c r="V360" s="36"/>
      <c r="W360" s="36"/>
      <c r="X360" s="36"/>
      <c r="Y360" s="36"/>
      <c r="Z360" s="36"/>
      <c r="AA360" s="36"/>
      <c r="AB360" s="36"/>
      <c r="AC360" s="36"/>
      <c r="AD360" s="36"/>
      <c r="AE360" s="36"/>
      <c r="AT360" s="19" t="s">
        <v>180</v>
      </c>
      <c r="AU360" s="19" t="s">
        <v>82</v>
      </c>
    </row>
    <row r="361" spans="1:65" s="2" customFormat="1" ht="11.25">
      <c r="A361" s="36"/>
      <c r="B361" s="37"/>
      <c r="C361" s="38"/>
      <c r="D361" s="198" t="s">
        <v>182</v>
      </c>
      <c r="E361" s="38"/>
      <c r="F361" s="199" t="s">
        <v>481</v>
      </c>
      <c r="G361" s="38"/>
      <c r="H361" s="38"/>
      <c r="I361" s="195"/>
      <c r="J361" s="38"/>
      <c r="K361" s="38"/>
      <c r="L361" s="41"/>
      <c r="M361" s="196"/>
      <c r="N361" s="197"/>
      <c r="O361" s="66"/>
      <c r="P361" s="66"/>
      <c r="Q361" s="66"/>
      <c r="R361" s="66"/>
      <c r="S361" s="66"/>
      <c r="T361" s="67"/>
      <c r="U361" s="36"/>
      <c r="V361" s="36"/>
      <c r="W361" s="36"/>
      <c r="X361" s="36"/>
      <c r="Y361" s="36"/>
      <c r="Z361" s="36"/>
      <c r="AA361" s="36"/>
      <c r="AB361" s="36"/>
      <c r="AC361" s="36"/>
      <c r="AD361" s="36"/>
      <c r="AE361" s="36"/>
      <c r="AT361" s="19" t="s">
        <v>182</v>
      </c>
      <c r="AU361" s="19" t="s">
        <v>82</v>
      </c>
    </row>
    <row r="362" spans="1:65" s="14" customFormat="1" ht="11.25">
      <c r="B362" s="210"/>
      <c r="C362" s="211"/>
      <c r="D362" s="193" t="s">
        <v>184</v>
      </c>
      <c r="E362" s="212" t="s">
        <v>19</v>
      </c>
      <c r="F362" s="213" t="s">
        <v>1417</v>
      </c>
      <c r="G362" s="211"/>
      <c r="H362" s="214">
        <v>4.8</v>
      </c>
      <c r="I362" s="215"/>
      <c r="J362" s="211"/>
      <c r="K362" s="211"/>
      <c r="L362" s="216"/>
      <c r="M362" s="217"/>
      <c r="N362" s="218"/>
      <c r="O362" s="218"/>
      <c r="P362" s="218"/>
      <c r="Q362" s="218"/>
      <c r="R362" s="218"/>
      <c r="S362" s="218"/>
      <c r="T362" s="219"/>
      <c r="AT362" s="220" t="s">
        <v>184</v>
      </c>
      <c r="AU362" s="220" t="s">
        <v>82</v>
      </c>
      <c r="AV362" s="14" t="s">
        <v>82</v>
      </c>
      <c r="AW362" s="14" t="s">
        <v>35</v>
      </c>
      <c r="AX362" s="14" t="s">
        <v>73</v>
      </c>
      <c r="AY362" s="220" t="s">
        <v>171</v>
      </c>
    </row>
    <row r="363" spans="1:65" s="15" customFormat="1" ht="11.25">
      <c r="B363" s="221"/>
      <c r="C363" s="222"/>
      <c r="D363" s="193" t="s">
        <v>184</v>
      </c>
      <c r="E363" s="223" t="s">
        <v>19</v>
      </c>
      <c r="F363" s="224" t="s">
        <v>189</v>
      </c>
      <c r="G363" s="222"/>
      <c r="H363" s="225">
        <v>4.8</v>
      </c>
      <c r="I363" s="226"/>
      <c r="J363" s="222"/>
      <c r="K363" s="222"/>
      <c r="L363" s="227"/>
      <c r="M363" s="228"/>
      <c r="N363" s="229"/>
      <c r="O363" s="229"/>
      <c r="P363" s="229"/>
      <c r="Q363" s="229"/>
      <c r="R363" s="229"/>
      <c r="S363" s="229"/>
      <c r="T363" s="230"/>
      <c r="AT363" s="231" t="s">
        <v>184</v>
      </c>
      <c r="AU363" s="231" t="s">
        <v>82</v>
      </c>
      <c r="AV363" s="15" t="s">
        <v>178</v>
      </c>
      <c r="AW363" s="15" t="s">
        <v>35</v>
      </c>
      <c r="AX363" s="15" t="s">
        <v>80</v>
      </c>
      <c r="AY363" s="231" t="s">
        <v>171</v>
      </c>
    </row>
    <row r="364" spans="1:65" s="2" customFormat="1" ht="24.2" customHeight="1">
      <c r="A364" s="36"/>
      <c r="B364" s="37"/>
      <c r="C364" s="180" t="s">
        <v>482</v>
      </c>
      <c r="D364" s="180" t="s">
        <v>173</v>
      </c>
      <c r="E364" s="181" t="s">
        <v>483</v>
      </c>
      <c r="F364" s="182" t="s">
        <v>484</v>
      </c>
      <c r="G364" s="183" t="s">
        <v>220</v>
      </c>
      <c r="H364" s="184">
        <v>3.8359999999999999</v>
      </c>
      <c r="I364" s="185"/>
      <c r="J364" s="186">
        <f>ROUND(I364*H364,2)</f>
        <v>0</v>
      </c>
      <c r="K364" s="182" t="s">
        <v>177</v>
      </c>
      <c r="L364" s="41"/>
      <c r="M364" s="187" t="s">
        <v>19</v>
      </c>
      <c r="N364" s="188" t="s">
        <v>44</v>
      </c>
      <c r="O364" s="66"/>
      <c r="P364" s="189">
        <f>O364*H364</f>
        <v>0</v>
      </c>
      <c r="Q364" s="189">
        <v>7.9549999999999996E-2</v>
      </c>
      <c r="R364" s="189">
        <f>Q364*H364</f>
        <v>0.30515379999999998</v>
      </c>
      <c r="S364" s="189">
        <v>0</v>
      </c>
      <c r="T364" s="190">
        <f>S364*H364</f>
        <v>0</v>
      </c>
      <c r="U364" s="36"/>
      <c r="V364" s="36"/>
      <c r="W364" s="36"/>
      <c r="X364" s="36"/>
      <c r="Y364" s="36"/>
      <c r="Z364" s="36"/>
      <c r="AA364" s="36"/>
      <c r="AB364" s="36"/>
      <c r="AC364" s="36"/>
      <c r="AD364" s="36"/>
      <c r="AE364" s="36"/>
      <c r="AR364" s="191" t="s">
        <v>178</v>
      </c>
      <c r="AT364" s="191" t="s">
        <v>173</v>
      </c>
      <c r="AU364" s="191" t="s">
        <v>82</v>
      </c>
      <c r="AY364" s="19" t="s">
        <v>171</v>
      </c>
      <c r="BE364" s="192">
        <f>IF(N364="základní",J364,0)</f>
        <v>0</v>
      </c>
      <c r="BF364" s="192">
        <f>IF(N364="snížená",J364,0)</f>
        <v>0</v>
      </c>
      <c r="BG364" s="192">
        <f>IF(N364="zákl. přenesená",J364,0)</f>
        <v>0</v>
      </c>
      <c r="BH364" s="192">
        <f>IF(N364="sníž. přenesená",J364,0)</f>
        <v>0</v>
      </c>
      <c r="BI364" s="192">
        <f>IF(N364="nulová",J364,0)</f>
        <v>0</v>
      </c>
      <c r="BJ364" s="19" t="s">
        <v>80</v>
      </c>
      <c r="BK364" s="192">
        <f>ROUND(I364*H364,2)</f>
        <v>0</v>
      </c>
      <c r="BL364" s="19" t="s">
        <v>178</v>
      </c>
      <c r="BM364" s="191" t="s">
        <v>1418</v>
      </c>
    </row>
    <row r="365" spans="1:65" s="2" customFormat="1" ht="19.5">
      <c r="A365" s="36"/>
      <c r="B365" s="37"/>
      <c r="C365" s="38"/>
      <c r="D365" s="193" t="s">
        <v>180</v>
      </c>
      <c r="E365" s="38"/>
      <c r="F365" s="194" t="s">
        <v>486</v>
      </c>
      <c r="G365" s="38"/>
      <c r="H365" s="38"/>
      <c r="I365" s="195"/>
      <c r="J365" s="38"/>
      <c r="K365" s="38"/>
      <c r="L365" s="41"/>
      <c r="M365" s="196"/>
      <c r="N365" s="197"/>
      <c r="O365" s="66"/>
      <c r="P365" s="66"/>
      <c r="Q365" s="66"/>
      <c r="R365" s="66"/>
      <c r="S365" s="66"/>
      <c r="T365" s="67"/>
      <c r="U365" s="36"/>
      <c r="V365" s="36"/>
      <c r="W365" s="36"/>
      <c r="X365" s="36"/>
      <c r="Y365" s="36"/>
      <c r="Z365" s="36"/>
      <c r="AA365" s="36"/>
      <c r="AB365" s="36"/>
      <c r="AC365" s="36"/>
      <c r="AD365" s="36"/>
      <c r="AE365" s="36"/>
      <c r="AT365" s="19" t="s">
        <v>180</v>
      </c>
      <c r="AU365" s="19" t="s">
        <v>82</v>
      </c>
    </row>
    <row r="366" spans="1:65" s="2" customFormat="1" ht="11.25">
      <c r="A366" s="36"/>
      <c r="B366" s="37"/>
      <c r="C366" s="38"/>
      <c r="D366" s="198" t="s">
        <v>182</v>
      </c>
      <c r="E366" s="38"/>
      <c r="F366" s="199" t="s">
        <v>487</v>
      </c>
      <c r="G366" s="38"/>
      <c r="H366" s="38"/>
      <c r="I366" s="195"/>
      <c r="J366" s="38"/>
      <c r="K366" s="38"/>
      <c r="L366" s="41"/>
      <c r="M366" s="196"/>
      <c r="N366" s="197"/>
      <c r="O366" s="66"/>
      <c r="P366" s="66"/>
      <c r="Q366" s="66"/>
      <c r="R366" s="66"/>
      <c r="S366" s="66"/>
      <c r="T366" s="67"/>
      <c r="U366" s="36"/>
      <c r="V366" s="36"/>
      <c r="W366" s="36"/>
      <c r="X366" s="36"/>
      <c r="Y366" s="36"/>
      <c r="Z366" s="36"/>
      <c r="AA366" s="36"/>
      <c r="AB366" s="36"/>
      <c r="AC366" s="36"/>
      <c r="AD366" s="36"/>
      <c r="AE366" s="36"/>
      <c r="AT366" s="19" t="s">
        <v>182</v>
      </c>
      <c r="AU366" s="19" t="s">
        <v>82</v>
      </c>
    </row>
    <row r="367" spans="1:65" s="13" customFormat="1" ht="22.5">
      <c r="B367" s="200"/>
      <c r="C367" s="201"/>
      <c r="D367" s="193" t="s">
        <v>184</v>
      </c>
      <c r="E367" s="202" t="s">
        <v>19</v>
      </c>
      <c r="F367" s="203" t="s">
        <v>1158</v>
      </c>
      <c r="G367" s="201"/>
      <c r="H367" s="202" t="s">
        <v>19</v>
      </c>
      <c r="I367" s="204"/>
      <c r="J367" s="201"/>
      <c r="K367" s="201"/>
      <c r="L367" s="205"/>
      <c r="M367" s="206"/>
      <c r="N367" s="207"/>
      <c r="O367" s="207"/>
      <c r="P367" s="207"/>
      <c r="Q367" s="207"/>
      <c r="R367" s="207"/>
      <c r="S367" s="207"/>
      <c r="T367" s="208"/>
      <c r="AT367" s="209" t="s">
        <v>184</v>
      </c>
      <c r="AU367" s="209" t="s">
        <v>82</v>
      </c>
      <c r="AV367" s="13" t="s">
        <v>80</v>
      </c>
      <c r="AW367" s="13" t="s">
        <v>35</v>
      </c>
      <c r="AX367" s="13" t="s">
        <v>73</v>
      </c>
      <c r="AY367" s="209" t="s">
        <v>171</v>
      </c>
    </row>
    <row r="368" spans="1:65" s="14" customFormat="1" ht="11.25">
      <c r="B368" s="210"/>
      <c r="C368" s="211"/>
      <c r="D368" s="193" t="s">
        <v>184</v>
      </c>
      <c r="E368" s="212" t="s">
        <v>19</v>
      </c>
      <c r="F368" s="213" t="s">
        <v>1159</v>
      </c>
      <c r="G368" s="211"/>
      <c r="H368" s="214">
        <v>3.8359999999999999</v>
      </c>
      <c r="I368" s="215"/>
      <c r="J368" s="211"/>
      <c r="K368" s="211"/>
      <c r="L368" s="216"/>
      <c r="M368" s="217"/>
      <c r="N368" s="218"/>
      <c r="O368" s="218"/>
      <c r="P368" s="218"/>
      <c r="Q368" s="218"/>
      <c r="R368" s="218"/>
      <c r="S368" s="218"/>
      <c r="T368" s="219"/>
      <c r="AT368" s="220" t="s">
        <v>184</v>
      </c>
      <c r="AU368" s="220" t="s">
        <v>82</v>
      </c>
      <c r="AV368" s="14" t="s">
        <v>82</v>
      </c>
      <c r="AW368" s="14" t="s">
        <v>35</v>
      </c>
      <c r="AX368" s="14" t="s">
        <v>73</v>
      </c>
      <c r="AY368" s="220" t="s">
        <v>171</v>
      </c>
    </row>
    <row r="369" spans="1:65" s="15" customFormat="1" ht="11.25">
      <c r="B369" s="221"/>
      <c r="C369" s="222"/>
      <c r="D369" s="193" t="s">
        <v>184</v>
      </c>
      <c r="E369" s="223" t="s">
        <v>19</v>
      </c>
      <c r="F369" s="224" t="s">
        <v>189</v>
      </c>
      <c r="G369" s="222"/>
      <c r="H369" s="225">
        <v>3.8359999999999999</v>
      </c>
      <c r="I369" s="226"/>
      <c r="J369" s="222"/>
      <c r="K369" s="222"/>
      <c r="L369" s="227"/>
      <c r="M369" s="228"/>
      <c r="N369" s="229"/>
      <c r="O369" s="229"/>
      <c r="P369" s="229"/>
      <c r="Q369" s="229"/>
      <c r="R369" s="229"/>
      <c r="S369" s="229"/>
      <c r="T369" s="230"/>
      <c r="AT369" s="231" t="s">
        <v>184</v>
      </c>
      <c r="AU369" s="231" t="s">
        <v>82</v>
      </c>
      <c r="AV369" s="15" t="s">
        <v>178</v>
      </c>
      <c r="AW369" s="15" t="s">
        <v>35</v>
      </c>
      <c r="AX369" s="15" t="s">
        <v>80</v>
      </c>
      <c r="AY369" s="231" t="s">
        <v>171</v>
      </c>
    </row>
    <row r="370" spans="1:65" s="2" customFormat="1" ht="16.5" customHeight="1">
      <c r="A370" s="36"/>
      <c r="B370" s="37"/>
      <c r="C370" s="232" t="s">
        <v>490</v>
      </c>
      <c r="D370" s="232" t="s">
        <v>335</v>
      </c>
      <c r="E370" s="233" t="s">
        <v>1162</v>
      </c>
      <c r="F370" s="234" t="s">
        <v>1163</v>
      </c>
      <c r="G370" s="235" t="s">
        <v>493</v>
      </c>
      <c r="H370" s="236">
        <v>7</v>
      </c>
      <c r="I370" s="237"/>
      <c r="J370" s="238">
        <f>ROUND(I370*H370,2)</f>
        <v>0</v>
      </c>
      <c r="K370" s="234" t="s">
        <v>19</v>
      </c>
      <c r="L370" s="239"/>
      <c r="M370" s="240" t="s">
        <v>19</v>
      </c>
      <c r="N370" s="241" t="s">
        <v>44</v>
      </c>
      <c r="O370" s="66"/>
      <c r="P370" s="189">
        <f>O370*H370</f>
        <v>0</v>
      </c>
      <c r="Q370" s="189">
        <v>1.343</v>
      </c>
      <c r="R370" s="189">
        <f>Q370*H370</f>
        <v>9.4009999999999998</v>
      </c>
      <c r="S370" s="189">
        <v>0</v>
      </c>
      <c r="T370" s="190">
        <f>S370*H370</f>
        <v>0</v>
      </c>
      <c r="U370" s="36"/>
      <c r="V370" s="36"/>
      <c r="W370" s="36"/>
      <c r="X370" s="36"/>
      <c r="Y370" s="36"/>
      <c r="Z370" s="36"/>
      <c r="AA370" s="36"/>
      <c r="AB370" s="36"/>
      <c r="AC370" s="36"/>
      <c r="AD370" s="36"/>
      <c r="AE370" s="36"/>
      <c r="AR370" s="191" t="s">
        <v>242</v>
      </c>
      <c r="AT370" s="191" t="s">
        <v>335</v>
      </c>
      <c r="AU370" s="191" t="s">
        <v>82</v>
      </c>
      <c r="AY370" s="19" t="s">
        <v>171</v>
      </c>
      <c r="BE370" s="192">
        <f>IF(N370="základní",J370,0)</f>
        <v>0</v>
      </c>
      <c r="BF370" s="192">
        <f>IF(N370="snížená",J370,0)</f>
        <v>0</v>
      </c>
      <c r="BG370" s="192">
        <f>IF(N370="zákl. přenesená",J370,0)</f>
        <v>0</v>
      </c>
      <c r="BH370" s="192">
        <f>IF(N370="sníž. přenesená",J370,0)</f>
        <v>0</v>
      </c>
      <c r="BI370" s="192">
        <f>IF(N370="nulová",J370,0)</f>
        <v>0</v>
      </c>
      <c r="BJ370" s="19" t="s">
        <v>80</v>
      </c>
      <c r="BK370" s="192">
        <f>ROUND(I370*H370,2)</f>
        <v>0</v>
      </c>
      <c r="BL370" s="19" t="s">
        <v>178</v>
      </c>
      <c r="BM370" s="191" t="s">
        <v>1419</v>
      </c>
    </row>
    <row r="371" spans="1:65" s="2" customFormat="1" ht="11.25">
      <c r="A371" s="36"/>
      <c r="B371" s="37"/>
      <c r="C371" s="38"/>
      <c r="D371" s="193" t="s">
        <v>180</v>
      </c>
      <c r="E371" s="38"/>
      <c r="F371" s="194" t="s">
        <v>1163</v>
      </c>
      <c r="G371" s="38"/>
      <c r="H371" s="38"/>
      <c r="I371" s="195"/>
      <c r="J371" s="38"/>
      <c r="K371" s="38"/>
      <c r="L371" s="41"/>
      <c r="M371" s="196"/>
      <c r="N371" s="197"/>
      <c r="O371" s="66"/>
      <c r="P371" s="66"/>
      <c r="Q371" s="66"/>
      <c r="R371" s="66"/>
      <c r="S371" s="66"/>
      <c r="T371" s="67"/>
      <c r="U371" s="36"/>
      <c r="V371" s="36"/>
      <c r="W371" s="36"/>
      <c r="X371" s="36"/>
      <c r="Y371" s="36"/>
      <c r="Z371" s="36"/>
      <c r="AA371" s="36"/>
      <c r="AB371" s="36"/>
      <c r="AC371" s="36"/>
      <c r="AD371" s="36"/>
      <c r="AE371" s="36"/>
      <c r="AT371" s="19" t="s">
        <v>180</v>
      </c>
      <c r="AU371" s="19" t="s">
        <v>82</v>
      </c>
    </row>
    <row r="372" spans="1:65" s="2" customFormat="1" ht="16.5" customHeight="1">
      <c r="A372" s="36"/>
      <c r="B372" s="37"/>
      <c r="C372" s="180" t="s">
        <v>495</v>
      </c>
      <c r="D372" s="180" t="s">
        <v>173</v>
      </c>
      <c r="E372" s="181" t="s">
        <v>496</v>
      </c>
      <c r="F372" s="182" t="s">
        <v>497</v>
      </c>
      <c r="G372" s="183" t="s">
        <v>220</v>
      </c>
      <c r="H372" s="184">
        <v>3.4140000000000001</v>
      </c>
      <c r="I372" s="185"/>
      <c r="J372" s="186">
        <f>ROUND(I372*H372,2)</f>
        <v>0</v>
      </c>
      <c r="K372" s="182" t="s">
        <v>177</v>
      </c>
      <c r="L372" s="41"/>
      <c r="M372" s="187" t="s">
        <v>19</v>
      </c>
      <c r="N372" s="188" t="s">
        <v>44</v>
      </c>
      <c r="O372" s="66"/>
      <c r="P372" s="189">
        <f>O372*H372</f>
        <v>0</v>
      </c>
      <c r="Q372" s="189">
        <v>2.5020899999999999</v>
      </c>
      <c r="R372" s="189">
        <f>Q372*H372</f>
        <v>8.5421352600000002</v>
      </c>
      <c r="S372" s="189">
        <v>0</v>
      </c>
      <c r="T372" s="190">
        <f>S372*H372</f>
        <v>0</v>
      </c>
      <c r="U372" s="36"/>
      <c r="V372" s="36"/>
      <c r="W372" s="36"/>
      <c r="X372" s="36"/>
      <c r="Y372" s="36"/>
      <c r="Z372" s="36"/>
      <c r="AA372" s="36"/>
      <c r="AB372" s="36"/>
      <c r="AC372" s="36"/>
      <c r="AD372" s="36"/>
      <c r="AE372" s="36"/>
      <c r="AR372" s="191" t="s">
        <v>178</v>
      </c>
      <c r="AT372" s="191" t="s">
        <v>173</v>
      </c>
      <c r="AU372" s="191" t="s">
        <v>82</v>
      </c>
      <c r="AY372" s="19" t="s">
        <v>171</v>
      </c>
      <c r="BE372" s="192">
        <f>IF(N372="základní",J372,0)</f>
        <v>0</v>
      </c>
      <c r="BF372" s="192">
        <f>IF(N372="snížená",J372,0)</f>
        <v>0</v>
      </c>
      <c r="BG372" s="192">
        <f>IF(N372="zákl. přenesená",J372,0)</f>
        <v>0</v>
      </c>
      <c r="BH372" s="192">
        <f>IF(N372="sníž. přenesená",J372,0)</f>
        <v>0</v>
      </c>
      <c r="BI372" s="192">
        <f>IF(N372="nulová",J372,0)</f>
        <v>0</v>
      </c>
      <c r="BJ372" s="19" t="s">
        <v>80</v>
      </c>
      <c r="BK372" s="192">
        <f>ROUND(I372*H372,2)</f>
        <v>0</v>
      </c>
      <c r="BL372" s="19" t="s">
        <v>178</v>
      </c>
      <c r="BM372" s="191" t="s">
        <v>1420</v>
      </c>
    </row>
    <row r="373" spans="1:65" s="2" customFormat="1" ht="11.25">
      <c r="A373" s="36"/>
      <c r="B373" s="37"/>
      <c r="C373" s="38"/>
      <c r="D373" s="193" t="s">
        <v>180</v>
      </c>
      <c r="E373" s="38"/>
      <c r="F373" s="194" t="s">
        <v>499</v>
      </c>
      <c r="G373" s="38"/>
      <c r="H373" s="38"/>
      <c r="I373" s="195"/>
      <c r="J373" s="38"/>
      <c r="K373" s="38"/>
      <c r="L373" s="41"/>
      <c r="M373" s="196"/>
      <c r="N373" s="197"/>
      <c r="O373" s="66"/>
      <c r="P373" s="66"/>
      <c r="Q373" s="66"/>
      <c r="R373" s="66"/>
      <c r="S373" s="66"/>
      <c r="T373" s="67"/>
      <c r="U373" s="36"/>
      <c r="V373" s="36"/>
      <c r="W373" s="36"/>
      <c r="X373" s="36"/>
      <c r="Y373" s="36"/>
      <c r="Z373" s="36"/>
      <c r="AA373" s="36"/>
      <c r="AB373" s="36"/>
      <c r="AC373" s="36"/>
      <c r="AD373" s="36"/>
      <c r="AE373" s="36"/>
      <c r="AT373" s="19" t="s">
        <v>180</v>
      </c>
      <c r="AU373" s="19" t="s">
        <v>82</v>
      </c>
    </row>
    <row r="374" spans="1:65" s="2" customFormat="1" ht="11.25">
      <c r="A374" s="36"/>
      <c r="B374" s="37"/>
      <c r="C374" s="38"/>
      <c r="D374" s="198" t="s">
        <v>182</v>
      </c>
      <c r="E374" s="38"/>
      <c r="F374" s="199" t="s">
        <v>500</v>
      </c>
      <c r="G374" s="38"/>
      <c r="H374" s="38"/>
      <c r="I374" s="195"/>
      <c r="J374" s="38"/>
      <c r="K374" s="38"/>
      <c r="L374" s="41"/>
      <c r="M374" s="196"/>
      <c r="N374" s="197"/>
      <c r="O374" s="66"/>
      <c r="P374" s="66"/>
      <c r="Q374" s="66"/>
      <c r="R374" s="66"/>
      <c r="S374" s="66"/>
      <c r="T374" s="67"/>
      <c r="U374" s="36"/>
      <c r="V374" s="36"/>
      <c r="W374" s="36"/>
      <c r="X374" s="36"/>
      <c r="Y374" s="36"/>
      <c r="Z374" s="36"/>
      <c r="AA374" s="36"/>
      <c r="AB374" s="36"/>
      <c r="AC374" s="36"/>
      <c r="AD374" s="36"/>
      <c r="AE374" s="36"/>
      <c r="AT374" s="19" t="s">
        <v>182</v>
      </c>
      <c r="AU374" s="19" t="s">
        <v>82</v>
      </c>
    </row>
    <row r="375" spans="1:65" s="13" customFormat="1" ht="11.25">
      <c r="B375" s="200"/>
      <c r="C375" s="201"/>
      <c r="D375" s="193" t="s">
        <v>184</v>
      </c>
      <c r="E375" s="202" t="s">
        <v>19</v>
      </c>
      <c r="F375" s="203" t="s">
        <v>501</v>
      </c>
      <c r="G375" s="201"/>
      <c r="H375" s="202" t="s">
        <v>19</v>
      </c>
      <c r="I375" s="204"/>
      <c r="J375" s="201"/>
      <c r="K375" s="201"/>
      <c r="L375" s="205"/>
      <c r="M375" s="206"/>
      <c r="N375" s="207"/>
      <c r="O375" s="207"/>
      <c r="P375" s="207"/>
      <c r="Q375" s="207"/>
      <c r="R375" s="207"/>
      <c r="S375" s="207"/>
      <c r="T375" s="208"/>
      <c r="AT375" s="209" t="s">
        <v>184</v>
      </c>
      <c r="AU375" s="209" t="s">
        <v>82</v>
      </c>
      <c r="AV375" s="13" t="s">
        <v>80</v>
      </c>
      <c r="AW375" s="13" t="s">
        <v>35</v>
      </c>
      <c r="AX375" s="13" t="s">
        <v>73</v>
      </c>
      <c r="AY375" s="209" t="s">
        <v>171</v>
      </c>
    </row>
    <row r="376" spans="1:65" s="13" customFormat="1" ht="11.25">
      <c r="B376" s="200"/>
      <c r="C376" s="201"/>
      <c r="D376" s="193" t="s">
        <v>184</v>
      </c>
      <c r="E376" s="202" t="s">
        <v>19</v>
      </c>
      <c r="F376" s="203" t="s">
        <v>331</v>
      </c>
      <c r="G376" s="201"/>
      <c r="H376" s="202" t="s">
        <v>19</v>
      </c>
      <c r="I376" s="204"/>
      <c r="J376" s="201"/>
      <c r="K376" s="201"/>
      <c r="L376" s="205"/>
      <c r="M376" s="206"/>
      <c r="N376" s="207"/>
      <c r="O376" s="207"/>
      <c r="P376" s="207"/>
      <c r="Q376" s="207"/>
      <c r="R376" s="207"/>
      <c r="S376" s="207"/>
      <c r="T376" s="208"/>
      <c r="AT376" s="209" t="s">
        <v>184</v>
      </c>
      <c r="AU376" s="209" t="s">
        <v>82</v>
      </c>
      <c r="AV376" s="13" t="s">
        <v>80</v>
      </c>
      <c r="AW376" s="13" t="s">
        <v>35</v>
      </c>
      <c r="AX376" s="13" t="s">
        <v>73</v>
      </c>
      <c r="AY376" s="209" t="s">
        <v>171</v>
      </c>
    </row>
    <row r="377" spans="1:65" s="14" customFormat="1" ht="11.25">
      <c r="B377" s="210"/>
      <c r="C377" s="211"/>
      <c r="D377" s="193" t="s">
        <v>184</v>
      </c>
      <c r="E377" s="212" t="s">
        <v>19</v>
      </c>
      <c r="F377" s="213" t="s">
        <v>1421</v>
      </c>
      <c r="G377" s="211"/>
      <c r="H377" s="214">
        <v>1.617</v>
      </c>
      <c r="I377" s="215"/>
      <c r="J377" s="211"/>
      <c r="K377" s="211"/>
      <c r="L377" s="216"/>
      <c r="M377" s="217"/>
      <c r="N377" s="218"/>
      <c r="O377" s="218"/>
      <c r="P377" s="218"/>
      <c r="Q377" s="218"/>
      <c r="R377" s="218"/>
      <c r="S377" s="218"/>
      <c r="T377" s="219"/>
      <c r="AT377" s="220" t="s">
        <v>184</v>
      </c>
      <c r="AU377" s="220" t="s">
        <v>82</v>
      </c>
      <c r="AV377" s="14" t="s">
        <v>82</v>
      </c>
      <c r="AW377" s="14" t="s">
        <v>35</v>
      </c>
      <c r="AX377" s="14" t="s">
        <v>73</v>
      </c>
      <c r="AY377" s="220" t="s">
        <v>171</v>
      </c>
    </row>
    <row r="378" spans="1:65" s="13" customFormat="1" ht="11.25">
      <c r="B378" s="200"/>
      <c r="C378" s="201"/>
      <c r="D378" s="193" t="s">
        <v>184</v>
      </c>
      <c r="E378" s="202" t="s">
        <v>19</v>
      </c>
      <c r="F378" s="203" t="s">
        <v>333</v>
      </c>
      <c r="G378" s="201"/>
      <c r="H378" s="202" t="s">
        <v>19</v>
      </c>
      <c r="I378" s="204"/>
      <c r="J378" s="201"/>
      <c r="K378" s="201"/>
      <c r="L378" s="205"/>
      <c r="M378" s="206"/>
      <c r="N378" s="207"/>
      <c r="O378" s="207"/>
      <c r="P378" s="207"/>
      <c r="Q378" s="207"/>
      <c r="R378" s="207"/>
      <c r="S378" s="207"/>
      <c r="T378" s="208"/>
      <c r="AT378" s="209" t="s">
        <v>184</v>
      </c>
      <c r="AU378" s="209" t="s">
        <v>82</v>
      </c>
      <c r="AV378" s="13" t="s">
        <v>80</v>
      </c>
      <c r="AW378" s="13" t="s">
        <v>35</v>
      </c>
      <c r="AX378" s="13" t="s">
        <v>73</v>
      </c>
      <c r="AY378" s="209" t="s">
        <v>171</v>
      </c>
    </row>
    <row r="379" spans="1:65" s="14" customFormat="1" ht="11.25">
      <c r="B379" s="210"/>
      <c r="C379" s="211"/>
      <c r="D379" s="193" t="s">
        <v>184</v>
      </c>
      <c r="E379" s="212" t="s">
        <v>19</v>
      </c>
      <c r="F379" s="213" t="s">
        <v>1422</v>
      </c>
      <c r="G379" s="211"/>
      <c r="H379" s="214">
        <v>1.7969999999999999</v>
      </c>
      <c r="I379" s="215"/>
      <c r="J379" s="211"/>
      <c r="K379" s="211"/>
      <c r="L379" s="216"/>
      <c r="M379" s="217"/>
      <c r="N379" s="218"/>
      <c r="O379" s="218"/>
      <c r="P379" s="218"/>
      <c r="Q379" s="218"/>
      <c r="R379" s="218"/>
      <c r="S379" s="218"/>
      <c r="T379" s="219"/>
      <c r="AT379" s="220" t="s">
        <v>184</v>
      </c>
      <c r="AU379" s="220" t="s">
        <v>82</v>
      </c>
      <c r="AV379" s="14" t="s">
        <v>82</v>
      </c>
      <c r="AW379" s="14" t="s">
        <v>35</v>
      </c>
      <c r="AX379" s="14" t="s">
        <v>73</v>
      </c>
      <c r="AY379" s="220" t="s">
        <v>171</v>
      </c>
    </row>
    <row r="380" spans="1:65" s="15" customFormat="1" ht="11.25">
      <c r="B380" s="221"/>
      <c r="C380" s="222"/>
      <c r="D380" s="193" t="s">
        <v>184</v>
      </c>
      <c r="E380" s="223" t="s">
        <v>19</v>
      </c>
      <c r="F380" s="224" t="s">
        <v>189</v>
      </c>
      <c r="G380" s="222"/>
      <c r="H380" s="225">
        <v>3.4139999999999997</v>
      </c>
      <c r="I380" s="226"/>
      <c r="J380" s="222"/>
      <c r="K380" s="222"/>
      <c r="L380" s="227"/>
      <c r="M380" s="228"/>
      <c r="N380" s="229"/>
      <c r="O380" s="229"/>
      <c r="P380" s="229"/>
      <c r="Q380" s="229"/>
      <c r="R380" s="229"/>
      <c r="S380" s="229"/>
      <c r="T380" s="230"/>
      <c r="AT380" s="231" t="s">
        <v>184</v>
      </c>
      <c r="AU380" s="231" t="s">
        <v>82</v>
      </c>
      <c r="AV380" s="15" t="s">
        <v>178</v>
      </c>
      <c r="AW380" s="15" t="s">
        <v>35</v>
      </c>
      <c r="AX380" s="15" t="s">
        <v>80</v>
      </c>
      <c r="AY380" s="231" t="s">
        <v>171</v>
      </c>
    </row>
    <row r="381" spans="1:65" s="2" customFormat="1" ht="24.2" customHeight="1">
      <c r="A381" s="36"/>
      <c r="B381" s="37"/>
      <c r="C381" s="180" t="s">
        <v>504</v>
      </c>
      <c r="D381" s="180" t="s">
        <v>173</v>
      </c>
      <c r="E381" s="181" t="s">
        <v>505</v>
      </c>
      <c r="F381" s="182" t="s">
        <v>506</v>
      </c>
      <c r="G381" s="183" t="s">
        <v>220</v>
      </c>
      <c r="H381" s="184">
        <v>3.4140000000000001</v>
      </c>
      <c r="I381" s="185"/>
      <c r="J381" s="186">
        <f>ROUND(I381*H381,2)</f>
        <v>0</v>
      </c>
      <c r="K381" s="182" t="s">
        <v>177</v>
      </c>
      <c r="L381" s="41"/>
      <c r="M381" s="187" t="s">
        <v>19</v>
      </c>
      <c r="N381" s="188" t="s">
        <v>44</v>
      </c>
      <c r="O381" s="66"/>
      <c r="P381" s="189">
        <f>O381*H381</f>
        <v>0</v>
      </c>
      <c r="Q381" s="189">
        <v>4.8579999999999998E-2</v>
      </c>
      <c r="R381" s="189">
        <f>Q381*H381</f>
        <v>0.16585211999999999</v>
      </c>
      <c r="S381" s="189">
        <v>0</v>
      </c>
      <c r="T381" s="190">
        <f>S381*H381</f>
        <v>0</v>
      </c>
      <c r="U381" s="36"/>
      <c r="V381" s="36"/>
      <c r="W381" s="36"/>
      <c r="X381" s="36"/>
      <c r="Y381" s="36"/>
      <c r="Z381" s="36"/>
      <c r="AA381" s="36"/>
      <c r="AB381" s="36"/>
      <c r="AC381" s="36"/>
      <c r="AD381" s="36"/>
      <c r="AE381" s="36"/>
      <c r="AR381" s="191" t="s">
        <v>178</v>
      </c>
      <c r="AT381" s="191" t="s">
        <v>173</v>
      </c>
      <c r="AU381" s="191" t="s">
        <v>82</v>
      </c>
      <c r="AY381" s="19" t="s">
        <v>171</v>
      </c>
      <c r="BE381" s="192">
        <f>IF(N381="základní",J381,0)</f>
        <v>0</v>
      </c>
      <c r="BF381" s="192">
        <f>IF(N381="snížená",J381,0)</f>
        <v>0</v>
      </c>
      <c r="BG381" s="192">
        <f>IF(N381="zákl. přenesená",J381,0)</f>
        <v>0</v>
      </c>
      <c r="BH381" s="192">
        <f>IF(N381="sníž. přenesená",J381,0)</f>
        <v>0</v>
      </c>
      <c r="BI381" s="192">
        <f>IF(N381="nulová",J381,0)</f>
        <v>0</v>
      </c>
      <c r="BJ381" s="19" t="s">
        <v>80</v>
      </c>
      <c r="BK381" s="192">
        <f>ROUND(I381*H381,2)</f>
        <v>0</v>
      </c>
      <c r="BL381" s="19" t="s">
        <v>178</v>
      </c>
      <c r="BM381" s="191" t="s">
        <v>1423</v>
      </c>
    </row>
    <row r="382" spans="1:65" s="2" customFormat="1" ht="19.5">
      <c r="A382" s="36"/>
      <c r="B382" s="37"/>
      <c r="C382" s="38"/>
      <c r="D382" s="193" t="s">
        <v>180</v>
      </c>
      <c r="E382" s="38"/>
      <c r="F382" s="194" t="s">
        <v>508</v>
      </c>
      <c r="G382" s="38"/>
      <c r="H382" s="38"/>
      <c r="I382" s="195"/>
      <c r="J382" s="38"/>
      <c r="K382" s="38"/>
      <c r="L382" s="41"/>
      <c r="M382" s="196"/>
      <c r="N382" s="197"/>
      <c r="O382" s="66"/>
      <c r="P382" s="66"/>
      <c r="Q382" s="66"/>
      <c r="R382" s="66"/>
      <c r="S382" s="66"/>
      <c r="T382" s="67"/>
      <c r="U382" s="36"/>
      <c r="V382" s="36"/>
      <c r="W382" s="36"/>
      <c r="X382" s="36"/>
      <c r="Y382" s="36"/>
      <c r="Z382" s="36"/>
      <c r="AA382" s="36"/>
      <c r="AB382" s="36"/>
      <c r="AC382" s="36"/>
      <c r="AD382" s="36"/>
      <c r="AE382" s="36"/>
      <c r="AT382" s="19" t="s">
        <v>180</v>
      </c>
      <c r="AU382" s="19" t="s">
        <v>82</v>
      </c>
    </row>
    <row r="383" spans="1:65" s="2" customFormat="1" ht="11.25">
      <c r="A383" s="36"/>
      <c r="B383" s="37"/>
      <c r="C383" s="38"/>
      <c r="D383" s="198" t="s">
        <v>182</v>
      </c>
      <c r="E383" s="38"/>
      <c r="F383" s="199" t="s">
        <v>509</v>
      </c>
      <c r="G383" s="38"/>
      <c r="H383" s="38"/>
      <c r="I383" s="195"/>
      <c r="J383" s="38"/>
      <c r="K383" s="38"/>
      <c r="L383" s="41"/>
      <c r="M383" s="196"/>
      <c r="N383" s="197"/>
      <c r="O383" s="66"/>
      <c r="P383" s="66"/>
      <c r="Q383" s="66"/>
      <c r="R383" s="66"/>
      <c r="S383" s="66"/>
      <c r="T383" s="67"/>
      <c r="U383" s="36"/>
      <c r="V383" s="36"/>
      <c r="W383" s="36"/>
      <c r="X383" s="36"/>
      <c r="Y383" s="36"/>
      <c r="Z383" s="36"/>
      <c r="AA383" s="36"/>
      <c r="AB383" s="36"/>
      <c r="AC383" s="36"/>
      <c r="AD383" s="36"/>
      <c r="AE383" s="36"/>
      <c r="AT383" s="19" t="s">
        <v>182</v>
      </c>
      <c r="AU383" s="19" t="s">
        <v>82</v>
      </c>
    </row>
    <row r="384" spans="1:65" s="14" customFormat="1" ht="11.25">
      <c r="B384" s="210"/>
      <c r="C384" s="211"/>
      <c r="D384" s="193" t="s">
        <v>184</v>
      </c>
      <c r="E384" s="212" t="s">
        <v>19</v>
      </c>
      <c r="F384" s="213" t="s">
        <v>1424</v>
      </c>
      <c r="G384" s="211"/>
      <c r="H384" s="214">
        <v>3.4140000000000001</v>
      </c>
      <c r="I384" s="215"/>
      <c r="J384" s="211"/>
      <c r="K384" s="211"/>
      <c r="L384" s="216"/>
      <c r="M384" s="217"/>
      <c r="N384" s="218"/>
      <c r="O384" s="218"/>
      <c r="P384" s="218"/>
      <c r="Q384" s="218"/>
      <c r="R384" s="218"/>
      <c r="S384" s="218"/>
      <c r="T384" s="219"/>
      <c r="AT384" s="220" t="s">
        <v>184</v>
      </c>
      <c r="AU384" s="220" t="s">
        <v>82</v>
      </c>
      <c r="AV384" s="14" t="s">
        <v>82</v>
      </c>
      <c r="AW384" s="14" t="s">
        <v>35</v>
      </c>
      <c r="AX384" s="14" t="s">
        <v>73</v>
      </c>
      <c r="AY384" s="220" t="s">
        <v>171</v>
      </c>
    </row>
    <row r="385" spans="1:65" s="15" customFormat="1" ht="11.25">
      <c r="B385" s="221"/>
      <c r="C385" s="222"/>
      <c r="D385" s="193" t="s">
        <v>184</v>
      </c>
      <c r="E385" s="223" t="s">
        <v>19</v>
      </c>
      <c r="F385" s="224" t="s">
        <v>189</v>
      </c>
      <c r="G385" s="222"/>
      <c r="H385" s="225">
        <v>3.4140000000000001</v>
      </c>
      <c r="I385" s="226"/>
      <c r="J385" s="222"/>
      <c r="K385" s="222"/>
      <c r="L385" s="227"/>
      <c r="M385" s="228"/>
      <c r="N385" s="229"/>
      <c r="O385" s="229"/>
      <c r="P385" s="229"/>
      <c r="Q385" s="229"/>
      <c r="R385" s="229"/>
      <c r="S385" s="229"/>
      <c r="T385" s="230"/>
      <c r="AT385" s="231" t="s">
        <v>184</v>
      </c>
      <c r="AU385" s="231" t="s">
        <v>82</v>
      </c>
      <c r="AV385" s="15" t="s">
        <v>178</v>
      </c>
      <c r="AW385" s="15" t="s">
        <v>35</v>
      </c>
      <c r="AX385" s="15" t="s">
        <v>80</v>
      </c>
      <c r="AY385" s="231" t="s">
        <v>171</v>
      </c>
    </row>
    <row r="386" spans="1:65" s="2" customFormat="1" ht="33" customHeight="1">
      <c r="A386" s="36"/>
      <c r="B386" s="37"/>
      <c r="C386" s="180" t="s">
        <v>511</v>
      </c>
      <c r="D386" s="180" t="s">
        <v>173</v>
      </c>
      <c r="E386" s="181" t="s">
        <v>512</v>
      </c>
      <c r="F386" s="182" t="s">
        <v>513</v>
      </c>
      <c r="G386" s="183" t="s">
        <v>176</v>
      </c>
      <c r="H386" s="184">
        <v>24.14</v>
      </c>
      <c r="I386" s="185"/>
      <c r="J386" s="186">
        <f>ROUND(I386*H386,2)</f>
        <v>0</v>
      </c>
      <c r="K386" s="182" t="s">
        <v>177</v>
      </c>
      <c r="L386" s="41"/>
      <c r="M386" s="187" t="s">
        <v>19</v>
      </c>
      <c r="N386" s="188" t="s">
        <v>44</v>
      </c>
      <c r="O386" s="66"/>
      <c r="P386" s="189">
        <f>O386*H386</f>
        <v>0</v>
      </c>
      <c r="Q386" s="189">
        <v>1.32E-3</v>
      </c>
      <c r="R386" s="189">
        <f>Q386*H386</f>
        <v>3.1864799999999999E-2</v>
      </c>
      <c r="S386" s="189">
        <v>0</v>
      </c>
      <c r="T386" s="190">
        <f>S386*H386</f>
        <v>0</v>
      </c>
      <c r="U386" s="36"/>
      <c r="V386" s="36"/>
      <c r="W386" s="36"/>
      <c r="X386" s="36"/>
      <c r="Y386" s="36"/>
      <c r="Z386" s="36"/>
      <c r="AA386" s="36"/>
      <c r="AB386" s="36"/>
      <c r="AC386" s="36"/>
      <c r="AD386" s="36"/>
      <c r="AE386" s="36"/>
      <c r="AR386" s="191" t="s">
        <v>178</v>
      </c>
      <c r="AT386" s="191" t="s">
        <v>173</v>
      </c>
      <c r="AU386" s="191" t="s">
        <v>82</v>
      </c>
      <c r="AY386" s="19" t="s">
        <v>171</v>
      </c>
      <c r="BE386" s="192">
        <f>IF(N386="základní",J386,0)</f>
        <v>0</v>
      </c>
      <c r="BF386" s="192">
        <f>IF(N386="snížená",J386,0)</f>
        <v>0</v>
      </c>
      <c r="BG386" s="192">
        <f>IF(N386="zákl. přenesená",J386,0)</f>
        <v>0</v>
      </c>
      <c r="BH386" s="192">
        <f>IF(N386="sníž. přenesená",J386,0)</f>
        <v>0</v>
      </c>
      <c r="BI386" s="192">
        <f>IF(N386="nulová",J386,0)</f>
        <v>0</v>
      </c>
      <c r="BJ386" s="19" t="s">
        <v>80</v>
      </c>
      <c r="BK386" s="192">
        <f>ROUND(I386*H386,2)</f>
        <v>0</v>
      </c>
      <c r="BL386" s="19" t="s">
        <v>178</v>
      </c>
      <c r="BM386" s="191" t="s">
        <v>1425</v>
      </c>
    </row>
    <row r="387" spans="1:65" s="2" customFormat="1" ht="19.5">
      <c r="A387" s="36"/>
      <c r="B387" s="37"/>
      <c r="C387" s="38"/>
      <c r="D387" s="193" t="s">
        <v>180</v>
      </c>
      <c r="E387" s="38"/>
      <c r="F387" s="194" t="s">
        <v>515</v>
      </c>
      <c r="G387" s="38"/>
      <c r="H387" s="38"/>
      <c r="I387" s="195"/>
      <c r="J387" s="38"/>
      <c r="K387" s="38"/>
      <c r="L387" s="41"/>
      <c r="M387" s="196"/>
      <c r="N387" s="197"/>
      <c r="O387" s="66"/>
      <c r="P387" s="66"/>
      <c r="Q387" s="66"/>
      <c r="R387" s="66"/>
      <c r="S387" s="66"/>
      <c r="T387" s="67"/>
      <c r="U387" s="36"/>
      <c r="V387" s="36"/>
      <c r="W387" s="36"/>
      <c r="X387" s="36"/>
      <c r="Y387" s="36"/>
      <c r="Z387" s="36"/>
      <c r="AA387" s="36"/>
      <c r="AB387" s="36"/>
      <c r="AC387" s="36"/>
      <c r="AD387" s="36"/>
      <c r="AE387" s="36"/>
      <c r="AT387" s="19" t="s">
        <v>180</v>
      </c>
      <c r="AU387" s="19" t="s">
        <v>82</v>
      </c>
    </row>
    <row r="388" spans="1:65" s="2" customFormat="1" ht="11.25">
      <c r="A388" s="36"/>
      <c r="B388" s="37"/>
      <c r="C388" s="38"/>
      <c r="D388" s="198" t="s">
        <v>182</v>
      </c>
      <c r="E388" s="38"/>
      <c r="F388" s="199" t="s">
        <v>516</v>
      </c>
      <c r="G388" s="38"/>
      <c r="H388" s="38"/>
      <c r="I388" s="195"/>
      <c r="J388" s="38"/>
      <c r="K388" s="38"/>
      <c r="L388" s="41"/>
      <c r="M388" s="196"/>
      <c r="N388" s="197"/>
      <c r="O388" s="66"/>
      <c r="P388" s="66"/>
      <c r="Q388" s="66"/>
      <c r="R388" s="66"/>
      <c r="S388" s="66"/>
      <c r="T388" s="67"/>
      <c r="U388" s="36"/>
      <c r="V388" s="36"/>
      <c r="W388" s="36"/>
      <c r="X388" s="36"/>
      <c r="Y388" s="36"/>
      <c r="Z388" s="36"/>
      <c r="AA388" s="36"/>
      <c r="AB388" s="36"/>
      <c r="AC388" s="36"/>
      <c r="AD388" s="36"/>
      <c r="AE388" s="36"/>
      <c r="AT388" s="19" t="s">
        <v>182</v>
      </c>
      <c r="AU388" s="19" t="s">
        <v>82</v>
      </c>
    </row>
    <row r="389" spans="1:65" s="13" customFormat="1" ht="11.25">
      <c r="B389" s="200"/>
      <c r="C389" s="201"/>
      <c r="D389" s="193" t="s">
        <v>184</v>
      </c>
      <c r="E389" s="202" t="s">
        <v>19</v>
      </c>
      <c r="F389" s="203" t="s">
        <v>501</v>
      </c>
      <c r="G389" s="201"/>
      <c r="H389" s="202" t="s">
        <v>19</v>
      </c>
      <c r="I389" s="204"/>
      <c r="J389" s="201"/>
      <c r="K389" s="201"/>
      <c r="L389" s="205"/>
      <c r="M389" s="206"/>
      <c r="N389" s="207"/>
      <c r="O389" s="207"/>
      <c r="P389" s="207"/>
      <c r="Q389" s="207"/>
      <c r="R389" s="207"/>
      <c r="S389" s="207"/>
      <c r="T389" s="208"/>
      <c r="AT389" s="209" t="s">
        <v>184</v>
      </c>
      <c r="AU389" s="209" t="s">
        <v>82</v>
      </c>
      <c r="AV389" s="13" t="s">
        <v>80</v>
      </c>
      <c r="AW389" s="13" t="s">
        <v>35</v>
      </c>
      <c r="AX389" s="13" t="s">
        <v>73</v>
      </c>
      <c r="AY389" s="209" t="s">
        <v>171</v>
      </c>
    </row>
    <row r="390" spans="1:65" s="13" customFormat="1" ht="11.25">
      <c r="B390" s="200"/>
      <c r="C390" s="201"/>
      <c r="D390" s="193" t="s">
        <v>184</v>
      </c>
      <c r="E390" s="202" t="s">
        <v>19</v>
      </c>
      <c r="F390" s="203" t="s">
        <v>331</v>
      </c>
      <c r="G390" s="201"/>
      <c r="H390" s="202" t="s">
        <v>19</v>
      </c>
      <c r="I390" s="204"/>
      <c r="J390" s="201"/>
      <c r="K390" s="201"/>
      <c r="L390" s="205"/>
      <c r="M390" s="206"/>
      <c r="N390" s="207"/>
      <c r="O390" s="207"/>
      <c r="P390" s="207"/>
      <c r="Q390" s="207"/>
      <c r="R390" s="207"/>
      <c r="S390" s="207"/>
      <c r="T390" s="208"/>
      <c r="AT390" s="209" t="s">
        <v>184</v>
      </c>
      <c r="AU390" s="209" t="s">
        <v>82</v>
      </c>
      <c r="AV390" s="13" t="s">
        <v>80</v>
      </c>
      <c r="AW390" s="13" t="s">
        <v>35</v>
      </c>
      <c r="AX390" s="13" t="s">
        <v>73</v>
      </c>
      <c r="AY390" s="209" t="s">
        <v>171</v>
      </c>
    </row>
    <row r="391" spans="1:65" s="14" customFormat="1" ht="11.25">
      <c r="B391" s="210"/>
      <c r="C391" s="211"/>
      <c r="D391" s="193" t="s">
        <v>184</v>
      </c>
      <c r="E391" s="212" t="s">
        <v>19</v>
      </c>
      <c r="F391" s="213" t="s">
        <v>1426</v>
      </c>
      <c r="G391" s="211"/>
      <c r="H391" s="214">
        <v>11.56</v>
      </c>
      <c r="I391" s="215"/>
      <c r="J391" s="211"/>
      <c r="K391" s="211"/>
      <c r="L391" s="216"/>
      <c r="M391" s="217"/>
      <c r="N391" s="218"/>
      <c r="O391" s="218"/>
      <c r="P391" s="218"/>
      <c r="Q391" s="218"/>
      <c r="R391" s="218"/>
      <c r="S391" s="218"/>
      <c r="T391" s="219"/>
      <c r="AT391" s="220" t="s">
        <v>184</v>
      </c>
      <c r="AU391" s="220" t="s">
        <v>82</v>
      </c>
      <c r="AV391" s="14" t="s">
        <v>82</v>
      </c>
      <c r="AW391" s="14" t="s">
        <v>35</v>
      </c>
      <c r="AX391" s="14" t="s">
        <v>73</v>
      </c>
      <c r="AY391" s="220" t="s">
        <v>171</v>
      </c>
    </row>
    <row r="392" spans="1:65" s="13" customFormat="1" ht="11.25">
      <c r="B392" s="200"/>
      <c r="C392" s="201"/>
      <c r="D392" s="193" t="s">
        <v>184</v>
      </c>
      <c r="E392" s="202" t="s">
        <v>19</v>
      </c>
      <c r="F392" s="203" t="s">
        <v>333</v>
      </c>
      <c r="G392" s="201"/>
      <c r="H392" s="202" t="s">
        <v>19</v>
      </c>
      <c r="I392" s="204"/>
      <c r="J392" s="201"/>
      <c r="K392" s="201"/>
      <c r="L392" s="205"/>
      <c r="M392" s="206"/>
      <c r="N392" s="207"/>
      <c r="O392" s="207"/>
      <c r="P392" s="207"/>
      <c r="Q392" s="207"/>
      <c r="R392" s="207"/>
      <c r="S392" s="207"/>
      <c r="T392" s="208"/>
      <c r="AT392" s="209" t="s">
        <v>184</v>
      </c>
      <c r="AU392" s="209" t="s">
        <v>82</v>
      </c>
      <c r="AV392" s="13" t="s">
        <v>80</v>
      </c>
      <c r="AW392" s="13" t="s">
        <v>35</v>
      </c>
      <c r="AX392" s="13" t="s">
        <v>73</v>
      </c>
      <c r="AY392" s="209" t="s">
        <v>171</v>
      </c>
    </row>
    <row r="393" spans="1:65" s="14" customFormat="1" ht="11.25">
      <c r="B393" s="210"/>
      <c r="C393" s="211"/>
      <c r="D393" s="193" t="s">
        <v>184</v>
      </c>
      <c r="E393" s="212" t="s">
        <v>19</v>
      </c>
      <c r="F393" s="213" t="s">
        <v>1427</v>
      </c>
      <c r="G393" s="211"/>
      <c r="H393" s="214">
        <v>12.58</v>
      </c>
      <c r="I393" s="215"/>
      <c r="J393" s="211"/>
      <c r="K393" s="211"/>
      <c r="L393" s="216"/>
      <c r="M393" s="217"/>
      <c r="N393" s="218"/>
      <c r="O393" s="218"/>
      <c r="P393" s="218"/>
      <c r="Q393" s="218"/>
      <c r="R393" s="218"/>
      <c r="S393" s="218"/>
      <c r="T393" s="219"/>
      <c r="AT393" s="220" t="s">
        <v>184</v>
      </c>
      <c r="AU393" s="220" t="s">
        <v>82</v>
      </c>
      <c r="AV393" s="14" t="s">
        <v>82</v>
      </c>
      <c r="AW393" s="14" t="s">
        <v>35</v>
      </c>
      <c r="AX393" s="14" t="s">
        <v>73</v>
      </c>
      <c r="AY393" s="220" t="s">
        <v>171</v>
      </c>
    </row>
    <row r="394" spans="1:65" s="15" customFormat="1" ht="11.25">
      <c r="B394" s="221"/>
      <c r="C394" s="222"/>
      <c r="D394" s="193" t="s">
        <v>184</v>
      </c>
      <c r="E394" s="223" t="s">
        <v>19</v>
      </c>
      <c r="F394" s="224" t="s">
        <v>189</v>
      </c>
      <c r="G394" s="222"/>
      <c r="H394" s="225">
        <v>24.14</v>
      </c>
      <c r="I394" s="226"/>
      <c r="J394" s="222"/>
      <c r="K394" s="222"/>
      <c r="L394" s="227"/>
      <c r="M394" s="228"/>
      <c r="N394" s="229"/>
      <c r="O394" s="229"/>
      <c r="P394" s="229"/>
      <c r="Q394" s="229"/>
      <c r="R394" s="229"/>
      <c r="S394" s="229"/>
      <c r="T394" s="230"/>
      <c r="AT394" s="231" t="s">
        <v>184</v>
      </c>
      <c r="AU394" s="231" t="s">
        <v>82</v>
      </c>
      <c r="AV394" s="15" t="s">
        <v>178</v>
      </c>
      <c r="AW394" s="15" t="s">
        <v>35</v>
      </c>
      <c r="AX394" s="15" t="s">
        <v>80</v>
      </c>
      <c r="AY394" s="231" t="s">
        <v>171</v>
      </c>
    </row>
    <row r="395" spans="1:65" s="2" customFormat="1" ht="33" customHeight="1">
      <c r="A395" s="36"/>
      <c r="B395" s="37"/>
      <c r="C395" s="180" t="s">
        <v>519</v>
      </c>
      <c r="D395" s="180" t="s">
        <v>173</v>
      </c>
      <c r="E395" s="181" t="s">
        <v>520</v>
      </c>
      <c r="F395" s="182" t="s">
        <v>521</v>
      </c>
      <c r="G395" s="183" t="s">
        <v>176</v>
      </c>
      <c r="H395" s="184">
        <v>24.14</v>
      </c>
      <c r="I395" s="185"/>
      <c r="J395" s="186">
        <f>ROUND(I395*H395,2)</f>
        <v>0</v>
      </c>
      <c r="K395" s="182" t="s">
        <v>177</v>
      </c>
      <c r="L395" s="41"/>
      <c r="M395" s="187" t="s">
        <v>19</v>
      </c>
      <c r="N395" s="188" t="s">
        <v>44</v>
      </c>
      <c r="O395" s="66"/>
      <c r="P395" s="189">
        <f>O395*H395</f>
        <v>0</v>
      </c>
      <c r="Q395" s="189">
        <v>4.0000000000000003E-5</v>
      </c>
      <c r="R395" s="189">
        <f>Q395*H395</f>
        <v>9.6560000000000005E-4</v>
      </c>
      <c r="S395" s="189">
        <v>0</v>
      </c>
      <c r="T395" s="190">
        <f>S395*H395</f>
        <v>0</v>
      </c>
      <c r="U395" s="36"/>
      <c r="V395" s="36"/>
      <c r="W395" s="36"/>
      <c r="X395" s="36"/>
      <c r="Y395" s="36"/>
      <c r="Z395" s="36"/>
      <c r="AA395" s="36"/>
      <c r="AB395" s="36"/>
      <c r="AC395" s="36"/>
      <c r="AD395" s="36"/>
      <c r="AE395" s="36"/>
      <c r="AR395" s="191" t="s">
        <v>178</v>
      </c>
      <c r="AT395" s="191" t="s">
        <v>173</v>
      </c>
      <c r="AU395" s="191" t="s">
        <v>82</v>
      </c>
      <c r="AY395" s="19" t="s">
        <v>171</v>
      </c>
      <c r="BE395" s="192">
        <f>IF(N395="základní",J395,0)</f>
        <v>0</v>
      </c>
      <c r="BF395" s="192">
        <f>IF(N395="snížená",J395,0)</f>
        <v>0</v>
      </c>
      <c r="BG395" s="192">
        <f>IF(N395="zákl. přenesená",J395,0)</f>
        <v>0</v>
      </c>
      <c r="BH395" s="192">
        <f>IF(N395="sníž. přenesená",J395,0)</f>
        <v>0</v>
      </c>
      <c r="BI395" s="192">
        <f>IF(N395="nulová",J395,0)</f>
        <v>0</v>
      </c>
      <c r="BJ395" s="19" t="s">
        <v>80</v>
      </c>
      <c r="BK395" s="192">
        <f>ROUND(I395*H395,2)</f>
        <v>0</v>
      </c>
      <c r="BL395" s="19" t="s">
        <v>178</v>
      </c>
      <c r="BM395" s="191" t="s">
        <v>1428</v>
      </c>
    </row>
    <row r="396" spans="1:65" s="2" customFormat="1" ht="19.5">
      <c r="A396" s="36"/>
      <c r="B396" s="37"/>
      <c r="C396" s="38"/>
      <c r="D396" s="193" t="s">
        <v>180</v>
      </c>
      <c r="E396" s="38"/>
      <c r="F396" s="194" t="s">
        <v>523</v>
      </c>
      <c r="G396" s="38"/>
      <c r="H396" s="38"/>
      <c r="I396" s="195"/>
      <c r="J396" s="38"/>
      <c r="K396" s="38"/>
      <c r="L396" s="41"/>
      <c r="M396" s="196"/>
      <c r="N396" s="197"/>
      <c r="O396" s="66"/>
      <c r="P396" s="66"/>
      <c r="Q396" s="66"/>
      <c r="R396" s="66"/>
      <c r="S396" s="66"/>
      <c r="T396" s="67"/>
      <c r="U396" s="36"/>
      <c r="V396" s="36"/>
      <c r="W396" s="36"/>
      <c r="X396" s="36"/>
      <c r="Y396" s="36"/>
      <c r="Z396" s="36"/>
      <c r="AA396" s="36"/>
      <c r="AB396" s="36"/>
      <c r="AC396" s="36"/>
      <c r="AD396" s="36"/>
      <c r="AE396" s="36"/>
      <c r="AT396" s="19" t="s">
        <v>180</v>
      </c>
      <c r="AU396" s="19" t="s">
        <v>82</v>
      </c>
    </row>
    <row r="397" spans="1:65" s="2" customFormat="1" ht="11.25">
      <c r="A397" s="36"/>
      <c r="B397" s="37"/>
      <c r="C397" s="38"/>
      <c r="D397" s="198" t="s">
        <v>182</v>
      </c>
      <c r="E397" s="38"/>
      <c r="F397" s="199" t="s">
        <v>524</v>
      </c>
      <c r="G397" s="38"/>
      <c r="H397" s="38"/>
      <c r="I397" s="195"/>
      <c r="J397" s="38"/>
      <c r="K397" s="38"/>
      <c r="L397" s="41"/>
      <c r="M397" s="196"/>
      <c r="N397" s="197"/>
      <c r="O397" s="66"/>
      <c r="P397" s="66"/>
      <c r="Q397" s="66"/>
      <c r="R397" s="66"/>
      <c r="S397" s="66"/>
      <c r="T397" s="67"/>
      <c r="U397" s="36"/>
      <c r="V397" s="36"/>
      <c r="W397" s="36"/>
      <c r="X397" s="36"/>
      <c r="Y397" s="36"/>
      <c r="Z397" s="36"/>
      <c r="AA397" s="36"/>
      <c r="AB397" s="36"/>
      <c r="AC397" s="36"/>
      <c r="AD397" s="36"/>
      <c r="AE397" s="36"/>
      <c r="AT397" s="19" t="s">
        <v>182</v>
      </c>
      <c r="AU397" s="19" t="s">
        <v>82</v>
      </c>
    </row>
    <row r="398" spans="1:65" s="14" customFormat="1" ht="11.25">
      <c r="B398" s="210"/>
      <c r="C398" s="211"/>
      <c r="D398" s="193" t="s">
        <v>184</v>
      </c>
      <c r="E398" s="212" t="s">
        <v>19</v>
      </c>
      <c r="F398" s="213" t="s">
        <v>1429</v>
      </c>
      <c r="G398" s="211"/>
      <c r="H398" s="214">
        <v>24.14</v>
      </c>
      <c r="I398" s="215"/>
      <c r="J398" s="211"/>
      <c r="K398" s="211"/>
      <c r="L398" s="216"/>
      <c r="M398" s="217"/>
      <c r="N398" s="218"/>
      <c r="O398" s="218"/>
      <c r="P398" s="218"/>
      <c r="Q398" s="218"/>
      <c r="R398" s="218"/>
      <c r="S398" s="218"/>
      <c r="T398" s="219"/>
      <c r="AT398" s="220" t="s">
        <v>184</v>
      </c>
      <c r="AU398" s="220" t="s">
        <v>82</v>
      </c>
      <c r="AV398" s="14" t="s">
        <v>82</v>
      </c>
      <c r="AW398" s="14" t="s">
        <v>35</v>
      </c>
      <c r="AX398" s="14" t="s">
        <v>73</v>
      </c>
      <c r="AY398" s="220" t="s">
        <v>171</v>
      </c>
    </row>
    <row r="399" spans="1:65" s="15" customFormat="1" ht="11.25">
      <c r="B399" s="221"/>
      <c r="C399" s="222"/>
      <c r="D399" s="193" t="s">
        <v>184</v>
      </c>
      <c r="E399" s="223" t="s">
        <v>19</v>
      </c>
      <c r="F399" s="224" t="s">
        <v>189</v>
      </c>
      <c r="G399" s="222"/>
      <c r="H399" s="225">
        <v>24.14</v>
      </c>
      <c r="I399" s="226"/>
      <c r="J399" s="222"/>
      <c r="K399" s="222"/>
      <c r="L399" s="227"/>
      <c r="M399" s="228"/>
      <c r="N399" s="229"/>
      <c r="O399" s="229"/>
      <c r="P399" s="229"/>
      <c r="Q399" s="229"/>
      <c r="R399" s="229"/>
      <c r="S399" s="229"/>
      <c r="T399" s="230"/>
      <c r="AT399" s="231" t="s">
        <v>184</v>
      </c>
      <c r="AU399" s="231" t="s">
        <v>82</v>
      </c>
      <c r="AV399" s="15" t="s">
        <v>178</v>
      </c>
      <c r="AW399" s="15" t="s">
        <v>35</v>
      </c>
      <c r="AX399" s="15" t="s">
        <v>80</v>
      </c>
      <c r="AY399" s="231" t="s">
        <v>171</v>
      </c>
    </row>
    <row r="400" spans="1:65" s="2" customFormat="1" ht="24.2" customHeight="1">
      <c r="A400" s="36"/>
      <c r="B400" s="37"/>
      <c r="C400" s="180" t="s">
        <v>525</v>
      </c>
      <c r="D400" s="180" t="s">
        <v>173</v>
      </c>
      <c r="E400" s="181" t="s">
        <v>526</v>
      </c>
      <c r="F400" s="182" t="s">
        <v>1176</v>
      </c>
      <c r="G400" s="183" t="s">
        <v>493</v>
      </c>
      <c r="H400" s="184">
        <v>2</v>
      </c>
      <c r="I400" s="185"/>
      <c r="J400" s="186">
        <f>ROUND(I400*H400,2)</f>
        <v>0</v>
      </c>
      <c r="K400" s="182" t="s">
        <v>177</v>
      </c>
      <c r="L400" s="41"/>
      <c r="M400" s="187" t="s">
        <v>19</v>
      </c>
      <c r="N400" s="188" t="s">
        <v>44</v>
      </c>
      <c r="O400" s="66"/>
      <c r="P400" s="189">
        <f>O400*H400</f>
        <v>0</v>
      </c>
      <c r="Q400" s="189">
        <v>8.3999999999999995E-3</v>
      </c>
      <c r="R400" s="189">
        <f>Q400*H400</f>
        <v>1.6799999999999999E-2</v>
      </c>
      <c r="S400" s="189">
        <v>0</v>
      </c>
      <c r="T400" s="190">
        <f>S400*H400</f>
        <v>0</v>
      </c>
      <c r="U400" s="36"/>
      <c r="V400" s="36"/>
      <c r="W400" s="36"/>
      <c r="X400" s="36"/>
      <c r="Y400" s="36"/>
      <c r="Z400" s="36"/>
      <c r="AA400" s="36"/>
      <c r="AB400" s="36"/>
      <c r="AC400" s="36"/>
      <c r="AD400" s="36"/>
      <c r="AE400" s="36"/>
      <c r="AR400" s="191" t="s">
        <v>178</v>
      </c>
      <c r="AT400" s="191" t="s">
        <v>173</v>
      </c>
      <c r="AU400" s="191" t="s">
        <v>82</v>
      </c>
      <c r="AY400" s="19" t="s">
        <v>171</v>
      </c>
      <c r="BE400" s="192">
        <f>IF(N400="základní",J400,0)</f>
        <v>0</v>
      </c>
      <c r="BF400" s="192">
        <f>IF(N400="snížená",J400,0)</f>
        <v>0</v>
      </c>
      <c r="BG400" s="192">
        <f>IF(N400="zákl. přenesená",J400,0)</f>
        <v>0</v>
      </c>
      <c r="BH400" s="192">
        <f>IF(N400="sníž. přenesená",J400,0)</f>
        <v>0</v>
      </c>
      <c r="BI400" s="192">
        <f>IF(N400="nulová",J400,0)</f>
        <v>0</v>
      </c>
      <c r="BJ400" s="19" t="s">
        <v>80</v>
      </c>
      <c r="BK400" s="192">
        <f>ROUND(I400*H400,2)</f>
        <v>0</v>
      </c>
      <c r="BL400" s="19" t="s">
        <v>178</v>
      </c>
      <c r="BM400" s="191" t="s">
        <v>1430</v>
      </c>
    </row>
    <row r="401" spans="1:65" s="2" customFormat="1" ht="11.25">
      <c r="A401" s="36"/>
      <c r="B401" s="37"/>
      <c r="C401" s="38"/>
      <c r="D401" s="193" t="s">
        <v>180</v>
      </c>
      <c r="E401" s="38"/>
      <c r="F401" s="194" t="s">
        <v>1176</v>
      </c>
      <c r="G401" s="38"/>
      <c r="H401" s="38"/>
      <c r="I401" s="195"/>
      <c r="J401" s="38"/>
      <c r="K401" s="38"/>
      <c r="L401" s="41"/>
      <c r="M401" s="196"/>
      <c r="N401" s="197"/>
      <c r="O401" s="66"/>
      <c r="P401" s="66"/>
      <c r="Q401" s="66"/>
      <c r="R401" s="66"/>
      <c r="S401" s="66"/>
      <c r="T401" s="67"/>
      <c r="U401" s="36"/>
      <c r="V401" s="36"/>
      <c r="W401" s="36"/>
      <c r="X401" s="36"/>
      <c r="Y401" s="36"/>
      <c r="Z401" s="36"/>
      <c r="AA401" s="36"/>
      <c r="AB401" s="36"/>
      <c r="AC401" s="36"/>
      <c r="AD401" s="36"/>
      <c r="AE401" s="36"/>
      <c r="AT401" s="19" t="s">
        <v>180</v>
      </c>
      <c r="AU401" s="19" t="s">
        <v>82</v>
      </c>
    </row>
    <row r="402" spans="1:65" s="2" customFormat="1" ht="11.25">
      <c r="A402" s="36"/>
      <c r="B402" s="37"/>
      <c r="C402" s="38"/>
      <c r="D402" s="198" t="s">
        <v>182</v>
      </c>
      <c r="E402" s="38"/>
      <c r="F402" s="199" t="s">
        <v>529</v>
      </c>
      <c r="G402" s="38"/>
      <c r="H402" s="38"/>
      <c r="I402" s="195"/>
      <c r="J402" s="38"/>
      <c r="K402" s="38"/>
      <c r="L402" s="41"/>
      <c r="M402" s="196"/>
      <c r="N402" s="197"/>
      <c r="O402" s="66"/>
      <c r="P402" s="66"/>
      <c r="Q402" s="66"/>
      <c r="R402" s="66"/>
      <c r="S402" s="66"/>
      <c r="T402" s="67"/>
      <c r="U402" s="36"/>
      <c r="V402" s="36"/>
      <c r="W402" s="36"/>
      <c r="X402" s="36"/>
      <c r="Y402" s="36"/>
      <c r="Z402" s="36"/>
      <c r="AA402" s="36"/>
      <c r="AB402" s="36"/>
      <c r="AC402" s="36"/>
      <c r="AD402" s="36"/>
      <c r="AE402" s="36"/>
      <c r="AT402" s="19" t="s">
        <v>182</v>
      </c>
      <c r="AU402" s="19" t="s">
        <v>82</v>
      </c>
    </row>
    <row r="403" spans="1:65" s="2" customFormat="1" ht="21.75" customHeight="1">
      <c r="A403" s="36"/>
      <c r="B403" s="37"/>
      <c r="C403" s="180" t="s">
        <v>530</v>
      </c>
      <c r="D403" s="180" t="s">
        <v>173</v>
      </c>
      <c r="E403" s="181" t="s">
        <v>531</v>
      </c>
      <c r="F403" s="182" t="s">
        <v>532</v>
      </c>
      <c r="G403" s="183" t="s">
        <v>252</v>
      </c>
      <c r="H403" s="184">
        <v>0.82299999999999995</v>
      </c>
      <c r="I403" s="185"/>
      <c r="J403" s="186">
        <f>ROUND(I403*H403,2)</f>
        <v>0</v>
      </c>
      <c r="K403" s="182" t="s">
        <v>177</v>
      </c>
      <c r="L403" s="41"/>
      <c r="M403" s="187" t="s">
        <v>19</v>
      </c>
      <c r="N403" s="188" t="s">
        <v>44</v>
      </c>
      <c r="O403" s="66"/>
      <c r="P403" s="189">
        <f>O403*H403</f>
        <v>0</v>
      </c>
      <c r="Q403" s="189">
        <v>1.07653</v>
      </c>
      <c r="R403" s="189">
        <f>Q403*H403</f>
        <v>0.88598418999999995</v>
      </c>
      <c r="S403" s="189">
        <v>0</v>
      </c>
      <c r="T403" s="190">
        <f>S403*H403</f>
        <v>0</v>
      </c>
      <c r="U403" s="36"/>
      <c r="V403" s="36"/>
      <c r="W403" s="36"/>
      <c r="X403" s="36"/>
      <c r="Y403" s="36"/>
      <c r="Z403" s="36"/>
      <c r="AA403" s="36"/>
      <c r="AB403" s="36"/>
      <c r="AC403" s="36"/>
      <c r="AD403" s="36"/>
      <c r="AE403" s="36"/>
      <c r="AR403" s="191" t="s">
        <v>178</v>
      </c>
      <c r="AT403" s="191" t="s">
        <v>173</v>
      </c>
      <c r="AU403" s="191" t="s">
        <v>82</v>
      </c>
      <c r="AY403" s="19" t="s">
        <v>171</v>
      </c>
      <c r="BE403" s="192">
        <f>IF(N403="základní",J403,0)</f>
        <v>0</v>
      </c>
      <c r="BF403" s="192">
        <f>IF(N403="snížená",J403,0)</f>
        <v>0</v>
      </c>
      <c r="BG403" s="192">
        <f>IF(N403="zákl. přenesená",J403,0)</f>
        <v>0</v>
      </c>
      <c r="BH403" s="192">
        <f>IF(N403="sníž. přenesená",J403,0)</f>
        <v>0</v>
      </c>
      <c r="BI403" s="192">
        <f>IF(N403="nulová",J403,0)</f>
        <v>0</v>
      </c>
      <c r="BJ403" s="19" t="s">
        <v>80</v>
      </c>
      <c r="BK403" s="192">
        <f>ROUND(I403*H403,2)</f>
        <v>0</v>
      </c>
      <c r="BL403" s="19" t="s">
        <v>178</v>
      </c>
      <c r="BM403" s="191" t="s">
        <v>1431</v>
      </c>
    </row>
    <row r="404" spans="1:65" s="2" customFormat="1" ht="29.25">
      <c r="A404" s="36"/>
      <c r="B404" s="37"/>
      <c r="C404" s="38"/>
      <c r="D404" s="193" t="s">
        <v>180</v>
      </c>
      <c r="E404" s="38"/>
      <c r="F404" s="194" t="s">
        <v>534</v>
      </c>
      <c r="G404" s="38"/>
      <c r="H404" s="38"/>
      <c r="I404" s="195"/>
      <c r="J404" s="38"/>
      <c r="K404" s="38"/>
      <c r="L404" s="41"/>
      <c r="M404" s="196"/>
      <c r="N404" s="197"/>
      <c r="O404" s="66"/>
      <c r="P404" s="66"/>
      <c r="Q404" s="66"/>
      <c r="R404" s="66"/>
      <c r="S404" s="66"/>
      <c r="T404" s="67"/>
      <c r="U404" s="36"/>
      <c r="V404" s="36"/>
      <c r="W404" s="36"/>
      <c r="X404" s="36"/>
      <c r="Y404" s="36"/>
      <c r="Z404" s="36"/>
      <c r="AA404" s="36"/>
      <c r="AB404" s="36"/>
      <c r="AC404" s="36"/>
      <c r="AD404" s="36"/>
      <c r="AE404" s="36"/>
      <c r="AT404" s="19" t="s">
        <v>180</v>
      </c>
      <c r="AU404" s="19" t="s">
        <v>82</v>
      </c>
    </row>
    <row r="405" spans="1:65" s="2" customFormat="1" ht="11.25">
      <c r="A405" s="36"/>
      <c r="B405" s="37"/>
      <c r="C405" s="38"/>
      <c r="D405" s="198" t="s">
        <v>182</v>
      </c>
      <c r="E405" s="38"/>
      <c r="F405" s="199" t="s">
        <v>535</v>
      </c>
      <c r="G405" s="38"/>
      <c r="H405" s="38"/>
      <c r="I405" s="195"/>
      <c r="J405" s="38"/>
      <c r="K405" s="38"/>
      <c r="L405" s="41"/>
      <c r="M405" s="196"/>
      <c r="N405" s="197"/>
      <c r="O405" s="66"/>
      <c r="P405" s="66"/>
      <c r="Q405" s="66"/>
      <c r="R405" s="66"/>
      <c r="S405" s="66"/>
      <c r="T405" s="67"/>
      <c r="U405" s="36"/>
      <c r="V405" s="36"/>
      <c r="W405" s="36"/>
      <c r="X405" s="36"/>
      <c r="Y405" s="36"/>
      <c r="Z405" s="36"/>
      <c r="AA405" s="36"/>
      <c r="AB405" s="36"/>
      <c r="AC405" s="36"/>
      <c r="AD405" s="36"/>
      <c r="AE405" s="36"/>
      <c r="AT405" s="19" t="s">
        <v>182</v>
      </c>
      <c r="AU405" s="19" t="s">
        <v>82</v>
      </c>
    </row>
    <row r="406" spans="1:65" s="13" customFormat="1" ht="11.25">
      <c r="B406" s="200"/>
      <c r="C406" s="201"/>
      <c r="D406" s="193" t="s">
        <v>184</v>
      </c>
      <c r="E406" s="202" t="s">
        <v>19</v>
      </c>
      <c r="F406" s="203" t="s">
        <v>536</v>
      </c>
      <c r="G406" s="201"/>
      <c r="H406" s="202" t="s">
        <v>19</v>
      </c>
      <c r="I406" s="204"/>
      <c r="J406" s="201"/>
      <c r="K406" s="201"/>
      <c r="L406" s="205"/>
      <c r="M406" s="206"/>
      <c r="N406" s="207"/>
      <c r="O406" s="207"/>
      <c r="P406" s="207"/>
      <c r="Q406" s="207"/>
      <c r="R406" s="207"/>
      <c r="S406" s="207"/>
      <c r="T406" s="208"/>
      <c r="AT406" s="209" t="s">
        <v>184</v>
      </c>
      <c r="AU406" s="209" t="s">
        <v>82</v>
      </c>
      <c r="AV406" s="13" t="s">
        <v>80</v>
      </c>
      <c r="AW406" s="13" t="s">
        <v>35</v>
      </c>
      <c r="AX406" s="13" t="s">
        <v>73</v>
      </c>
      <c r="AY406" s="209" t="s">
        <v>171</v>
      </c>
    </row>
    <row r="407" spans="1:65" s="13" customFormat="1" ht="11.25">
      <c r="B407" s="200"/>
      <c r="C407" s="201"/>
      <c r="D407" s="193" t="s">
        <v>184</v>
      </c>
      <c r="E407" s="202" t="s">
        <v>19</v>
      </c>
      <c r="F407" s="203" t="s">
        <v>331</v>
      </c>
      <c r="G407" s="201"/>
      <c r="H407" s="202" t="s">
        <v>19</v>
      </c>
      <c r="I407" s="204"/>
      <c r="J407" s="201"/>
      <c r="K407" s="201"/>
      <c r="L407" s="205"/>
      <c r="M407" s="206"/>
      <c r="N407" s="207"/>
      <c r="O407" s="207"/>
      <c r="P407" s="207"/>
      <c r="Q407" s="207"/>
      <c r="R407" s="207"/>
      <c r="S407" s="207"/>
      <c r="T407" s="208"/>
      <c r="AT407" s="209" t="s">
        <v>184</v>
      </c>
      <c r="AU407" s="209" t="s">
        <v>82</v>
      </c>
      <c r="AV407" s="13" t="s">
        <v>80</v>
      </c>
      <c r="AW407" s="13" t="s">
        <v>35</v>
      </c>
      <c r="AX407" s="13" t="s">
        <v>73</v>
      </c>
      <c r="AY407" s="209" t="s">
        <v>171</v>
      </c>
    </row>
    <row r="408" spans="1:65" s="14" customFormat="1" ht="11.25">
      <c r="B408" s="210"/>
      <c r="C408" s="211"/>
      <c r="D408" s="193" t="s">
        <v>184</v>
      </c>
      <c r="E408" s="212" t="s">
        <v>19</v>
      </c>
      <c r="F408" s="213" t="s">
        <v>1432</v>
      </c>
      <c r="G408" s="211"/>
      <c r="H408" s="214">
        <v>0.40200000000000002</v>
      </c>
      <c r="I408" s="215"/>
      <c r="J408" s="211"/>
      <c r="K408" s="211"/>
      <c r="L408" s="216"/>
      <c r="M408" s="217"/>
      <c r="N408" s="218"/>
      <c r="O408" s="218"/>
      <c r="P408" s="218"/>
      <c r="Q408" s="218"/>
      <c r="R408" s="218"/>
      <c r="S408" s="218"/>
      <c r="T408" s="219"/>
      <c r="AT408" s="220" t="s">
        <v>184</v>
      </c>
      <c r="AU408" s="220" t="s">
        <v>82</v>
      </c>
      <c r="AV408" s="14" t="s">
        <v>82</v>
      </c>
      <c r="AW408" s="14" t="s">
        <v>35</v>
      </c>
      <c r="AX408" s="14" t="s">
        <v>73</v>
      </c>
      <c r="AY408" s="220" t="s">
        <v>171</v>
      </c>
    </row>
    <row r="409" spans="1:65" s="13" customFormat="1" ht="11.25">
      <c r="B409" s="200"/>
      <c r="C409" s="201"/>
      <c r="D409" s="193" t="s">
        <v>184</v>
      </c>
      <c r="E409" s="202" t="s">
        <v>19</v>
      </c>
      <c r="F409" s="203" t="s">
        <v>333</v>
      </c>
      <c r="G409" s="201"/>
      <c r="H409" s="202" t="s">
        <v>19</v>
      </c>
      <c r="I409" s="204"/>
      <c r="J409" s="201"/>
      <c r="K409" s="201"/>
      <c r="L409" s="205"/>
      <c r="M409" s="206"/>
      <c r="N409" s="207"/>
      <c r="O409" s="207"/>
      <c r="P409" s="207"/>
      <c r="Q409" s="207"/>
      <c r="R409" s="207"/>
      <c r="S409" s="207"/>
      <c r="T409" s="208"/>
      <c r="AT409" s="209" t="s">
        <v>184</v>
      </c>
      <c r="AU409" s="209" t="s">
        <v>82</v>
      </c>
      <c r="AV409" s="13" t="s">
        <v>80</v>
      </c>
      <c r="AW409" s="13" t="s">
        <v>35</v>
      </c>
      <c r="AX409" s="13" t="s">
        <v>73</v>
      </c>
      <c r="AY409" s="209" t="s">
        <v>171</v>
      </c>
    </row>
    <row r="410" spans="1:65" s="14" customFormat="1" ht="11.25">
      <c r="B410" s="210"/>
      <c r="C410" s="211"/>
      <c r="D410" s="193" t="s">
        <v>184</v>
      </c>
      <c r="E410" s="212" t="s">
        <v>19</v>
      </c>
      <c r="F410" s="213" t="s">
        <v>1433</v>
      </c>
      <c r="G410" s="211"/>
      <c r="H410" s="214">
        <v>0.42099999999999999</v>
      </c>
      <c r="I410" s="215"/>
      <c r="J410" s="211"/>
      <c r="K410" s="211"/>
      <c r="L410" s="216"/>
      <c r="M410" s="217"/>
      <c r="N410" s="218"/>
      <c r="O410" s="218"/>
      <c r="P410" s="218"/>
      <c r="Q410" s="218"/>
      <c r="R410" s="218"/>
      <c r="S410" s="218"/>
      <c r="T410" s="219"/>
      <c r="AT410" s="220" t="s">
        <v>184</v>
      </c>
      <c r="AU410" s="220" t="s">
        <v>82</v>
      </c>
      <c r="AV410" s="14" t="s">
        <v>82</v>
      </c>
      <c r="AW410" s="14" t="s">
        <v>35</v>
      </c>
      <c r="AX410" s="14" t="s">
        <v>73</v>
      </c>
      <c r="AY410" s="220" t="s">
        <v>171</v>
      </c>
    </row>
    <row r="411" spans="1:65" s="15" customFormat="1" ht="11.25">
      <c r="B411" s="221"/>
      <c r="C411" s="222"/>
      <c r="D411" s="193" t="s">
        <v>184</v>
      </c>
      <c r="E411" s="223" t="s">
        <v>19</v>
      </c>
      <c r="F411" s="224" t="s">
        <v>189</v>
      </c>
      <c r="G411" s="222"/>
      <c r="H411" s="225">
        <v>0.82299999999999995</v>
      </c>
      <c r="I411" s="226"/>
      <c r="J411" s="222"/>
      <c r="K411" s="222"/>
      <c r="L411" s="227"/>
      <c r="M411" s="228"/>
      <c r="N411" s="229"/>
      <c r="O411" s="229"/>
      <c r="P411" s="229"/>
      <c r="Q411" s="229"/>
      <c r="R411" s="229"/>
      <c r="S411" s="229"/>
      <c r="T411" s="230"/>
      <c r="AT411" s="231" t="s">
        <v>184</v>
      </c>
      <c r="AU411" s="231" t="s">
        <v>82</v>
      </c>
      <c r="AV411" s="15" t="s">
        <v>178</v>
      </c>
      <c r="AW411" s="15" t="s">
        <v>35</v>
      </c>
      <c r="AX411" s="15" t="s">
        <v>80</v>
      </c>
      <c r="AY411" s="231" t="s">
        <v>171</v>
      </c>
    </row>
    <row r="412" spans="1:65" s="12" customFormat="1" ht="22.9" customHeight="1">
      <c r="B412" s="164"/>
      <c r="C412" s="165"/>
      <c r="D412" s="166" t="s">
        <v>72</v>
      </c>
      <c r="E412" s="178" t="s">
        <v>178</v>
      </c>
      <c r="F412" s="178" t="s">
        <v>539</v>
      </c>
      <c r="G412" s="165"/>
      <c r="H412" s="165"/>
      <c r="I412" s="168"/>
      <c r="J412" s="179">
        <f>BK412</f>
        <v>0</v>
      </c>
      <c r="K412" s="165"/>
      <c r="L412" s="170"/>
      <c r="M412" s="171"/>
      <c r="N412" s="172"/>
      <c r="O412" s="172"/>
      <c r="P412" s="173">
        <f>SUM(P413:P452)</f>
        <v>0</v>
      </c>
      <c r="Q412" s="172"/>
      <c r="R412" s="173">
        <f>SUM(R413:R452)</f>
        <v>26.197388849999996</v>
      </c>
      <c r="S412" s="172"/>
      <c r="T412" s="174">
        <f>SUM(T413:T452)</f>
        <v>0</v>
      </c>
      <c r="AR412" s="175" t="s">
        <v>80</v>
      </c>
      <c r="AT412" s="176" t="s">
        <v>72</v>
      </c>
      <c r="AU412" s="176" t="s">
        <v>80</v>
      </c>
      <c r="AY412" s="175" t="s">
        <v>171</v>
      </c>
      <c r="BK412" s="177">
        <f>SUM(BK413:BK452)</f>
        <v>0</v>
      </c>
    </row>
    <row r="413" spans="1:65" s="2" customFormat="1" ht="24.2" customHeight="1">
      <c r="A413" s="36"/>
      <c r="B413" s="37"/>
      <c r="C413" s="180" t="s">
        <v>540</v>
      </c>
      <c r="D413" s="180" t="s">
        <v>173</v>
      </c>
      <c r="E413" s="181" t="s">
        <v>541</v>
      </c>
      <c r="F413" s="182" t="s">
        <v>542</v>
      </c>
      <c r="G413" s="183" t="s">
        <v>176</v>
      </c>
      <c r="H413" s="184">
        <v>24.99</v>
      </c>
      <c r="I413" s="185"/>
      <c r="J413" s="186">
        <f>ROUND(I413*H413,2)</f>
        <v>0</v>
      </c>
      <c r="K413" s="182" t="s">
        <v>177</v>
      </c>
      <c r="L413" s="41"/>
      <c r="M413" s="187" t="s">
        <v>19</v>
      </c>
      <c r="N413" s="188" t="s">
        <v>44</v>
      </c>
      <c r="O413" s="66"/>
      <c r="P413" s="189">
        <f>O413*H413</f>
        <v>0</v>
      </c>
      <c r="Q413" s="189">
        <v>0.34190999999999999</v>
      </c>
      <c r="R413" s="189">
        <f>Q413*H413</f>
        <v>8.5443308999999985</v>
      </c>
      <c r="S413" s="189">
        <v>0</v>
      </c>
      <c r="T413" s="190">
        <f>S413*H413</f>
        <v>0</v>
      </c>
      <c r="U413" s="36"/>
      <c r="V413" s="36"/>
      <c r="W413" s="36"/>
      <c r="X413" s="36"/>
      <c r="Y413" s="36"/>
      <c r="Z413" s="36"/>
      <c r="AA413" s="36"/>
      <c r="AB413" s="36"/>
      <c r="AC413" s="36"/>
      <c r="AD413" s="36"/>
      <c r="AE413" s="36"/>
      <c r="AR413" s="191" t="s">
        <v>178</v>
      </c>
      <c r="AT413" s="191" t="s">
        <v>173</v>
      </c>
      <c r="AU413" s="191" t="s">
        <v>82</v>
      </c>
      <c r="AY413" s="19" t="s">
        <v>171</v>
      </c>
      <c r="BE413" s="192">
        <f>IF(N413="základní",J413,0)</f>
        <v>0</v>
      </c>
      <c r="BF413" s="192">
        <f>IF(N413="snížená",J413,0)</f>
        <v>0</v>
      </c>
      <c r="BG413" s="192">
        <f>IF(N413="zákl. přenesená",J413,0)</f>
        <v>0</v>
      </c>
      <c r="BH413" s="192">
        <f>IF(N413="sníž. přenesená",J413,0)</f>
        <v>0</v>
      </c>
      <c r="BI413" s="192">
        <f>IF(N413="nulová",J413,0)</f>
        <v>0</v>
      </c>
      <c r="BJ413" s="19" t="s">
        <v>80</v>
      </c>
      <c r="BK413" s="192">
        <f>ROUND(I413*H413,2)</f>
        <v>0</v>
      </c>
      <c r="BL413" s="19" t="s">
        <v>178</v>
      </c>
      <c r="BM413" s="191" t="s">
        <v>1434</v>
      </c>
    </row>
    <row r="414" spans="1:65" s="2" customFormat="1" ht="19.5">
      <c r="A414" s="36"/>
      <c r="B414" s="37"/>
      <c r="C414" s="38"/>
      <c r="D414" s="193" t="s">
        <v>180</v>
      </c>
      <c r="E414" s="38"/>
      <c r="F414" s="194" t="s">
        <v>544</v>
      </c>
      <c r="G414" s="38"/>
      <c r="H414" s="38"/>
      <c r="I414" s="195"/>
      <c r="J414" s="38"/>
      <c r="K414" s="38"/>
      <c r="L414" s="41"/>
      <c r="M414" s="196"/>
      <c r="N414" s="197"/>
      <c r="O414" s="66"/>
      <c r="P414" s="66"/>
      <c r="Q414" s="66"/>
      <c r="R414" s="66"/>
      <c r="S414" s="66"/>
      <c r="T414" s="67"/>
      <c r="U414" s="36"/>
      <c r="V414" s="36"/>
      <c r="W414" s="36"/>
      <c r="X414" s="36"/>
      <c r="Y414" s="36"/>
      <c r="Z414" s="36"/>
      <c r="AA414" s="36"/>
      <c r="AB414" s="36"/>
      <c r="AC414" s="36"/>
      <c r="AD414" s="36"/>
      <c r="AE414" s="36"/>
      <c r="AT414" s="19" t="s">
        <v>180</v>
      </c>
      <c r="AU414" s="19" t="s">
        <v>82</v>
      </c>
    </row>
    <row r="415" spans="1:65" s="2" customFormat="1" ht="11.25">
      <c r="A415" s="36"/>
      <c r="B415" s="37"/>
      <c r="C415" s="38"/>
      <c r="D415" s="198" t="s">
        <v>182</v>
      </c>
      <c r="E415" s="38"/>
      <c r="F415" s="199" t="s">
        <v>545</v>
      </c>
      <c r="G415" s="38"/>
      <c r="H415" s="38"/>
      <c r="I415" s="195"/>
      <c r="J415" s="38"/>
      <c r="K415" s="38"/>
      <c r="L415" s="41"/>
      <c r="M415" s="196"/>
      <c r="N415" s="197"/>
      <c r="O415" s="66"/>
      <c r="P415" s="66"/>
      <c r="Q415" s="66"/>
      <c r="R415" s="66"/>
      <c r="S415" s="66"/>
      <c r="T415" s="67"/>
      <c r="U415" s="36"/>
      <c r="V415" s="36"/>
      <c r="W415" s="36"/>
      <c r="X415" s="36"/>
      <c r="Y415" s="36"/>
      <c r="Z415" s="36"/>
      <c r="AA415" s="36"/>
      <c r="AB415" s="36"/>
      <c r="AC415" s="36"/>
      <c r="AD415" s="36"/>
      <c r="AE415" s="36"/>
      <c r="AT415" s="19" t="s">
        <v>182</v>
      </c>
      <c r="AU415" s="19" t="s">
        <v>82</v>
      </c>
    </row>
    <row r="416" spans="1:65" s="13" customFormat="1" ht="11.25">
      <c r="B416" s="200"/>
      <c r="C416" s="201"/>
      <c r="D416" s="193" t="s">
        <v>184</v>
      </c>
      <c r="E416" s="202" t="s">
        <v>19</v>
      </c>
      <c r="F416" s="203" t="s">
        <v>546</v>
      </c>
      <c r="G416" s="201"/>
      <c r="H416" s="202" t="s">
        <v>19</v>
      </c>
      <c r="I416" s="204"/>
      <c r="J416" s="201"/>
      <c r="K416" s="201"/>
      <c r="L416" s="205"/>
      <c r="M416" s="206"/>
      <c r="N416" s="207"/>
      <c r="O416" s="207"/>
      <c r="P416" s="207"/>
      <c r="Q416" s="207"/>
      <c r="R416" s="207"/>
      <c r="S416" s="207"/>
      <c r="T416" s="208"/>
      <c r="AT416" s="209" t="s">
        <v>184</v>
      </c>
      <c r="AU416" s="209" t="s">
        <v>82</v>
      </c>
      <c r="AV416" s="13" t="s">
        <v>80</v>
      </c>
      <c r="AW416" s="13" t="s">
        <v>35</v>
      </c>
      <c r="AX416" s="13" t="s">
        <v>73</v>
      </c>
      <c r="AY416" s="209" t="s">
        <v>171</v>
      </c>
    </row>
    <row r="417" spans="1:65" s="14" customFormat="1" ht="11.25">
      <c r="B417" s="210"/>
      <c r="C417" s="211"/>
      <c r="D417" s="193" t="s">
        <v>184</v>
      </c>
      <c r="E417" s="212" t="s">
        <v>19</v>
      </c>
      <c r="F417" s="213" t="s">
        <v>1435</v>
      </c>
      <c r="G417" s="211"/>
      <c r="H417" s="214">
        <v>8.4</v>
      </c>
      <c r="I417" s="215"/>
      <c r="J417" s="211"/>
      <c r="K417" s="211"/>
      <c r="L417" s="216"/>
      <c r="M417" s="217"/>
      <c r="N417" s="218"/>
      <c r="O417" s="218"/>
      <c r="P417" s="218"/>
      <c r="Q417" s="218"/>
      <c r="R417" s="218"/>
      <c r="S417" s="218"/>
      <c r="T417" s="219"/>
      <c r="AT417" s="220" t="s">
        <v>184</v>
      </c>
      <c r="AU417" s="220" t="s">
        <v>82</v>
      </c>
      <c r="AV417" s="14" t="s">
        <v>82</v>
      </c>
      <c r="AW417" s="14" t="s">
        <v>35</v>
      </c>
      <c r="AX417" s="14" t="s">
        <v>73</v>
      </c>
      <c r="AY417" s="220" t="s">
        <v>171</v>
      </c>
    </row>
    <row r="418" spans="1:65" s="13" customFormat="1" ht="11.25">
      <c r="B418" s="200"/>
      <c r="C418" s="201"/>
      <c r="D418" s="193" t="s">
        <v>184</v>
      </c>
      <c r="E418" s="202" t="s">
        <v>19</v>
      </c>
      <c r="F418" s="203" t="s">
        <v>548</v>
      </c>
      <c r="G418" s="201"/>
      <c r="H418" s="202" t="s">
        <v>19</v>
      </c>
      <c r="I418" s="204"/>
      <c r="J418" s="201"/>
      <c r="K418" s="201"/>
      <c r="L418" s="205"/>
      <c r="M418" s="206"/>
      <c r="N418" s="207"/>
      <c r="O418" s="207"/>
      <c r="P418" s="207"/>
      <c r="Q418" s="207"/>
      <c r="R418" s="207"/>
      <c r="S418" s="207"/>
      <c r="T418" s="208"/>
      <c r="AT418" s="209" t="s">
        <v>184</v>
      </c>
      <c r="AU418" s="209" t="s">
        <v>82</v>
      </c>
      <c r="AV418" s="13" t="s">
        <v>80</v>
      </c>
      <c r="AW418" s="13" t="s">
        <v>35</v>
      </c>
      <c r="AX418" s="13" t="s">
        <v>73</v>
      </c>
      <c r="AY418" s="209" t="s">
        <v>171</v>
      </c>
    </row>
    <row r="419" spans="1:65" s="14" customFormat="1" ht="11.25">
      <c r="B419" s="210"/>
      <c r="C419" s="211"/>
      <c r="D419" s="193" t="s">
        <v>184</v>
      </c>
      <c r="E419" s="212" t="s">
        <v>19</v>
      </c>
      <c r="F419" s="213" t="s">
        <v>1435</v>
      </c>
      <c r="G419" s="211"/>
      <c r="H419" s="214">
        <v>8.4</v>
      </c>
      <c r="I419" s="215"/>
      <c r="J419" s="211"/>
      <c r="K419" s="211"/>
      <c r="L419" s="216"/>
      <c r="M419" s="217"/>
      <c r="N419" s="218"/>
      <c r="O419" s="218"/>
      <c r="P419" s="218"/>
      <c r="Q419" s="218"/>
      <c r="R419" s="218"/>
      <c r="S419" s="218"/>
      <c r="T419" s="219"/>
      <c r="AT419" s="220" t="s">
        <v>184</v>
      </c>
      <c r="AU419" s="220" t="s">
        <v>82</v>
      </c>
      <c r="AV419" s="14" t="s">
        <v>82</v>
      </c>
      <c r="AW419" s="14" t="s">
        <v>35</v>
      </c>
      <c r="AX419" s="14" t="s">
        <v>73</v>
      </c>
      <c r="AY419" s="220" t="s">
        <v>171</v>
      </c>
    </row>
    <row r="420" spans="1:65" s="13" customFormat="1" ht="11.25">
      <c r="B420" s="200"/>
      <c r="C420" s="201"/>
      <c r="D420" s="193" t="s">
        <v>184</v>
      </c>
      <c r="E420" s="202" t="s">
        <v>19</v>
      </c>
      <c r="F420" s="203" t="s">
        <v>549</v>
      </c>
      <c r="G420" s="201"/>
      <c r="H420" s="202" t="s">
        <v>19</v>
      </c>
      <c r="I420" s="204"/>
      <c r="J420" s="201"/>
      <c r="K420" s="201"/>
      <c r="L420" s="205"/>
      <c r="M420" s="206"/>
      <c r="N420" s="207"/>
      <c r="O420" s="207"/>
      <c r="P420" s="207"/>
      <c r="Q420" s="207"/>
      <c r="R420" s="207"/>
      <c r="S420" s="207"/>
      <c r="T420" s="208"/>
      <c r="AT420" s="209" t="s">
        <v>184</v>
      </c>
      <c r="AU420" s="209" t="s">
        <v>82</v>
      </c>
      <c r="AV420" s="13" t="s">
        <v>80</v>
      </c>
      <c r="AW420" s="13" t="s">
        <v>35</v>
      </c>
      <c r="AX420" s="13" t="s">
        <v>73</v>
      </c>
      <c r="AY420" s="209" t="s">
        <v>171</v>
      </c>
    </row>
    <row r="421" spans="1:65" s="14" customFormat="1" ht="11.25">
      <c r="B421" s="210"/>
      <c r="C421" s="211"/>
      <c r="D421" s="193" t="s">
        <v>184</v>
      </c>
      <c r="E421" s="212" t="s">
        <v>19</v>
      </c>
      <c r="F421" s="213" t="s">
        <v>1436</v>
      </c>
      <c r="G421" s="211"/>
      <c r="H421" s="214">
        <v>8.19</v>
      </c>
      <c r="I421" s="215"/>
      <c r="J421" s="211"/>
      <c r="K421" s="211"/>
      <c r="L421" s="216"/>
      <c r="M421" s="217"/>
      <c r="N421" s="218"/>
      <c r="O421" s="218"/>
      <c r="P421" s="218"/>
      <c r="Q421" s="218"/>
      <c r="R421" s="218"/>
      <c r="S421" s="218"/>
      <c r="T421" s="219"/>
      <c r="AT421" s="220" t="s">
        <v>184</v>
      </c>
      <c r="AU421" s="220" t="s">
        <v>82</v>
      </c>
      <c r="AV421" s="14" t="s">
        <v>82</v>
      </c>
      <c r="AW421" s="14" t="s">
        <v>35</v>
      </c>
      <c r="AX421" s="14" t="s">
        <v>73</v>
      </c>
      <c r="AY421" s="220" t="s">
        <v>171</v>
      </c>
    </row>
    <row r="422" spans="1:65" s="15" customFormat="1" ht="11.25">
      <c r="B422" s="221"/>
      <c r="C422" s="222"/>
      <c r="D422" s="193" t="s">
        <v>184</v>
      </c>
      <c r="E422" s="223" t="s">
        <v>19</v>
      </c>
      <c r="F422" s="224" t="s">
        <v>189</v>
      </c>
      <c r="G422" s="222"/>
      <c r="H422" s="225">
        <v>24.990000000000002</v>
      </c>
      <c r="I422" s="226"/>
      <c r="J422" s="222"/>
      <c r="K422" s="222"/>
      <c r="L422" s="227"/>
      <c r="M422" s="228"/>
      <c r="N422" s="229"/>
      <c r="O422" s="229"/>
      <c r="P422" s="229"/>
      <c r="Q422" s="229"/>
      <c r="R422" s="229"/>
      <c r="S422" s="229"/>
      <c r="T422" s="230"/>
      <c r="AT422" s="231" t="s">
        <v>184</v>
      </c>
      <c r="AU422" s="231" t="s">
        <v>82</v>
      </c>
      <c r="AV422" s="15" t="s">
        <v>178</v>
      </c>
      <c r="AW422" s="15" t="s">
        <v>35</v>
      </c>
      <c r="AX422" s="15" t="s">
        <v>80</v>
      </c>
      <c r="AY422" s="231" t="s">
        <v>171</v>
      </c>
    </row>
    <row r="423" spans="1:65" s="2" customFormat="1" ht="24.2" customHeight="1">
      <c r="A423" s="36"/>
      <c r="B423" s="37"/>
      <c r="C423" s="180" t="s">
        <v>551</v>
      </c>
      <c r="D423" s="180" t="s">
        <v>173</v>
      </c>
      <c r="E423" s="181" t="s">
        <v>552</v>
      </c>
      <c r="F423" s="182" t="s">
        <v>553</v>
      </c>
      <c r="G423" s="183" t="s">
        <v>176</v>
      </c>
      <c r="H423" s="184">
        <v>10.275</v>
      </c>
      <c r="I423" s="185"/>
      <c r="J423" s="186">
        <f>ROUND(I423*H423,2)</f>
        <v>0</v>
      </c>
      <c r="K423" s="182" t="s">
        <v>177</v>
      </c>
      <c r="L423" s="41"/>
      <c r="M423" s="187" t="s">
        <v>19</v>
      </c>
      <c r="N423" s="188" t="s">
        <v>44</v>
      </c>
      <c r="O423" s="66"/>
      <c r="P423" s="189">
        <f>O423*H423</f>
        <v>0</v>
      </c>
      <c r="Q423" s="189">
        <v>0.34190999999999999</v>
      </c>
      <c r="R423" s="189">
        <f>Q423*H423</f>
        <v>3.5131252499999999</v>
      </c>
      <c r="S423" s="189">
        <v>0</v>
      </c>
      <c r="T423" s="190">
        <f>S423*H423</f>
        <v>0</v>
      </c>
      <c r="U423" s="36"/>
      <c r="V423" s="36"/>
      <c r="W423" s="36"/>
      <c r="X423" s="36"/>
      <c r="Y423" s="36"/>
      <c r="Z423" s="36"/>
      <c r="AA423" s="36"/>
      <c r="AB423" s="36"/>
      <c r="AC423" s="36"/>
      <c r="AD423" s="36"/>
      <c r="AE423" s="36"/>
      <c r="AR423" s="191" t="s">
        <v>178</v>
      </c>
      <c r="AT423" s="191" t="s">
        <v>173</v>
      </c>
      <c r="AU423" s="191" t="s">
        <v>82</v>
      </c>
      <c r="AY423" s="19" t="s">
        <v>171</v>
      </c>
      <c r="BE423" s="192">
        <f>IF(N423="základní",J423,0)</f>
        <v>0</v>
      </c>
      <c r="BF423" s="192">
        <f>IF(N423="snížená",J423,0)</f>
        <v>0</v>
      </c>
      <c r="BG423" s="192">
        <f>IF(N423="zákl. přenesená",J423,0)</f>
        <v>0</v>
      </c>
      <c r="BH423" s="192">
        <f>IF(N423="sníž. přenesená",J423,0)</f>
        <v>0</v>
      </c>
      <c r="BI423" s="192">
        <f>IF(N423="nulová",J423,0)</f>
        <v>0</v>
      </c>
      <c r="BJ423" s="19" t="s">
        <v>80</v>
      </c>
      <c r="BK423" s="192">
        <f>ROUND(I423*H423,2)</f>
        <v>0</v>
      </c>
      <c r="BL423" s="19" t="s">
        <v>178</v>
      </c>
      <c r="BM423" s="191" t="s">
        <v>1437</v>
      </c>
    </row>
    <row r="424" spans="1:65" s="2" customFormat="1" ht="19.5">
      <c r="A424" s="36"/>
      <c r="B424" s="37"/>
      <c r="C424" s="38"/>
      <c r="D424" s="193" t="s">
        <v>180</v>
      </c>
      <c r="E424" s="38"/>
      <c r="F424" s="194" t="s">
        <v>555</v>
      </c>
      <c r="G424" s="38"/>
      <c r="H424" s="38"/>
      <c r="I424" s="195"/>
      <c r="J424" s="38"/>
      <c r="K424" s="38"/>
      <c r="L424" s="41"/>
      <c r="M424" s="196"/>
      <c r="N424" s="197"/>
      <c r="O424" s="66"/>
      <c r="P424" s="66"/>
      <c r="Q424" s="66"/>
      <c r="R424" s="66"/>
      <c r="S424" s="66"/>
      <c r="T424" s="67"/>
      <c r="U424" s="36"/>
      <c r="V424" s="36"/>
      <c r="W424" s="36"/>
      <c r="X424" s="36"/>
      <c r="Y424" s="36"/>
      <c r="Z424" s="36"/>
      <c r="AA424" s="36"/>
      <c r="AB424" s="36"/>
      <c r="AC424" s="36"/>
      <c r="AD424" s="36"/>
      <c r="AE424" s="36"/>
      <c r="AT424" s="19" t="s">
        <v>180</v>
      </c>
      <c r="AU424" s="19" t="s">
        <v>82</v>
      </c>
    </row>
    <row r="425" spans="1:65" s="2" customFormat="1" ht="11.25">
      <c r="A425" s="36"/>
      <c r="B425" s="37"/>
      <c r="C425" s="38"/>
      <c r="D425" s="198" t="s">
        <v>182</v>
      </c>
      <c r="E425" s="38"/>
      <c r="F425" s="199" t="s">
        <v>556</v>
      </c>
      <c r="G425" s="38"/>
      <c r="H425" s="38"/>
      <c r="I425" s="195"/>
      <c r="J425" s="38"/>
      <c r="K425" s="38"/>
      <c r="L425" s="41"/>
      <c r="M425" s="196"/>
      <c r="N425" s="197"/>
      <c r="O425" s="66"/>
      <c r="P425" s="66"/>
      <c r="Q425" s="66"/>
      <c r="R425" s="66"/>
      <c r="S425" s="66"/>
      <c r="T425" s="67"/>
      <c r="U425" s="36"/>
      <c r="V425" s="36"/>
      <c r="W425" s="36"/>
      <c r="X425" s="36"/>
      <c r="Y425" s="36"/>
      <c r="Z425" s="36"/>
      <c r="AA425" s="36"/>
      <c r="AB425" s="36"/>
      <c r="AC425" s="36"/>
      <c r="AD425" s="36"/>
      <c r="AE425" s="36"/>
      <c r="AT425" s="19" t="s">
        <v>182</v>
      </c>
      <c r="AU425" s="19" t="s">
        <v>82</v>
      </c>
    </row>
    <row r="426" spans="1:65" s="13" customFormat="1" ht="11.25">
      <c r="B426" s="200"/>
      <c r="C426" s="201"/>
      <c r="D426" s="193" t="s">
        <v>184</v>
      </c>
      <c r="E426" s="202" t="s">
        <v>19</v>
      </c>
      <c r="F426" s="203" t="s">
        <v>557</v>
      </c>
      <c r="G426" s="201"/>
      <c r="H426" s="202" t="s">
        <v>19</v>
      </c>
      <c r="I426" s="204"/>
      <c r="J426" s="201"/>
      <c r="K426" s="201"/>
      <c r="L426" s="205"/>
      <c r="M426" s="206"/>
      <c r="N426" s="207"/>
      <c r="O426" s="207"/>
      <c r="P426" s="207"/>
      <c r="Q426" s="207"/>
      <c r="R426" s="207"/>
      <c r="S426" s="207"/>
      <c r="T426" s="208"/>
      <c r="AT426" s="209" t="s">
        <v>184</v>
      </c>
      <c r="AU426" s="209" t="s">
        <v>82</v>
      </c>
      <c r="AV426" s="13" t="s">
        <v>80</v>
      </c>
      <c r="AW426" s="13" t="s">
        <v>35</v>
      </c>
      <c r="AX426" s="13" t="s">
        <v>73</v>
      </c>
      <c r="AY426" s="209" t="s">
        <v>171</v>
      </c>
    </row>
    <row r="427" spans="1:65" s="13" customFormat="1" ht="11.25">
      <c r="B427" s="200"/>
      <c r="C427" s="201"/>
      <c r="D427" s="193" t="s">
        <v>184</v>
      </c>
      <c r="E427" s="202" t="s">
        <v>19</v>
      </c>
      <c r="F427" s="203" t="s">
        <v>558</v>
      </c>
      <c r="G427" s="201"/>
      <c r="H427" s="202" t="s">
        <v>19</v>
      </c>
      <c r="I427" s="204"/>
      <c r="J427" s="201"/>
      <c r="K427" s="201"/>
      <c r="L427" s="205"/>
      <c r="M427" s="206"/>
      <c r="N427" s="207"/>
      <c r="O427" s="207"/>
      <c r="P427" s="207"/>
      <c r="Q427" s="207"/>
      <c r="R427" s="207"/>
      <c r="S427" s="207"/>
      <c r="T427" s="208"/>
      <c r="AT427" s="209" t="s">
        <v>184</v>
      </c>
      <c r="AU427" s="209" t="s">
        <v>82</v>
      </c>
      <c r="AV427" s="13" t="s">
        <v>80</v>
      </c>
      <c r="AW427" s="13" t="s">
        <v>35</v>
      </c>
      <c r="AX427" s="13" t="s">
        <v>73</v>
      </c>
      <c r="AY427" s="209" t="s">
        <v>171</v>
      </c>
    </row>
    <row r="428" spans="1:65" s="14" customFormat="1" ht="11.25">
      <c r="B428" s="210"/>
      <c r="C428" s="211"/>
      <c r="D428" s="193" t="s">
        <v>184</v>
      </c>
      <c r="E428" s="212" t="s">
        <v>19</v>
      </c>
      <c r="F428" s="213" t="s">
        <v>1107</v>
      </c>
      <c r="G428" s="211"/>
      <c r="H428" s="214">
        <v>4.5</v>
      </c>
      <c r="I428" s="215"/>
      <c r="J428" s="211"/>
      <c r="K428" s="211"/>
      <c r="L428" s="216"/>
      <c r="M428" s="217"/>
      <c r="N428" s="218"/>
      <c r="O428" s="218"/>
      <c r="P428" s="218"/>
      <c r="Q428" s="218"/>
      <c r="R428" s="218"/>
      <c r="S428" s="218"/>
      <c r="T428" s="219"/>
      <c r="AT428" s="220" t="s">
        <v>184</v>
      </c>
      <c r="AU428" s="220" t="s">
        <v>82</v>
      </c>
      <c r="AV428" s="14" t="s">
        <v>82</v>
      </c>
      <c r="AW428" s="14" t="s">
        <v>35</v>
      </c>
      <c r="AX428" s="14" t="s">
        <v>73</v>
      </c>
      <c r="AY428" s="220" t="s">
        <v>171</v>
      </c>
    </row>
    <row r="429" spans="1:65" s="14" customFormat="1" ht="11.25">
      <c r="B429" s="210"/>
      <c r="C429" s="211"/>
      <c r="D429" s="193" t="s">
        <v>184</v>
      </c>
      <c r="E429" s="212" t="s">
        <v>19</v>
      </c>
      <c r="F429" s="213" t="s">
        <v>1438</v>
      </c>
      <c r="G429" s="211"/>
      <c r="H429" s="214">
        <v>0.76500000000000001</v>
      </c>
      <c r="I429" s="215"/>
      <c r="J429" s="211"/>
      <c r="K429" s="211"/>
      <c r="L429" s="216"/>
      <c r="M429" s="217"/>
      <c r="N429" s="218"/>
      <c r="O429" s="218"/>
      <c r="P429" s="218"/>
      <c r="Q429" s="218"/>
      <c r="R429" s="218"/>
      <c r="S429" s="218"/>
      <c r="T429" s="219"/>
      <c r="AT429" s="220" t="s">
        <v>184</v>
      </c>
      <c r="AU429" s="220" t="s">
        <v>82</v>
      </c>
      <c r="AV429" s="14" t="s">
        <v>82</v>
      </c>
      <c r="AW429" s="14" t="s">
        <v>35</v>
      </c>
      <c r="AX429" s="14" t="s">
        <v>73</v>
      </c>
      <c r="AY429" s="220" t="s">
        <v>171</v>
      </c>
    </row>
    <row r="430" spans="1:65" s="13" customFormat="1" ht="11.25">
      <c r="B430" s="200"/>
      <c r="C430" s="201"/>
      <c r="D430" s="193" t="s">
        <v>184</v>
      </c>
      <c r="E430" s="202" t="s">
        <v>19</v>
      </c>
      <c r="F430" s="203" t="s">
        <v>187</v>
      </c>
      <c r="G430" s="201"/>
      <c r="H430" s="202" t="s">
        <v>19</v>
      </c>
      <c r="I430" s="204"/>
      <c r="J430" s="201"/>
      <c r="K430" s="201"/>
      <c r="L430" s="205"/>
      <c r="M430" s="206"/>
      <c r="N430" s="207"/>
      <c r="O430" s="207"/>
      <c r="P430" s="207"/>
      <c r="Q430" s="207"/>
      <c r="R430" s="207"/>
      <c r="S430" s="207"/>
      <c r="T430" s="208"/>
      <c r="AT430" s="209" t="s">
        <v>184</v>
      </c>
      <c r="AU430" s="209" t="s">
        <v>82</v>
      </c>
      <c r="AV430" s="13" t="s">
        <v>80</v>
      </c>
      <c r="AW430" s="13" t="s">
        <v>35</v>
      </c>
      <c r="AX430" s="13" t="s">
        <v>73</v>
      </c>
      <c r="AY430" s="209" t="s">
        <v>171</v>
      </c>
    </row>
    <row r="431" spans="1:65" s="14" customFormat="1" ht="11.25">
      <c r="B431" s="210"/>
      <c r="C431" s="211"/>
      <c r="D431" s="193" t="s">
        <v>184</v>
      </c>
      <c r="E431" s="212" t="s">
        <v>19</v>
      </c>
      <c r="F431" s="213" t="s">
        <v>1107</v>
      </c>
      <c r="G431" s="211"/>
      <c r="H431" s="214">
        <v>4.5</v>
      </c>
      <c r="I431" s="215"/>
      <c r="J431" s="211"/>
      <c r="K431" s="211"/>
      <c r="L431" s="216"/>
      <c r="M431" s="217"/>
      <c r="N431" s="218"/>
      <c r="O431" s="218"/>
      <c r="P431" s="218"/>
      <c r="Q431" s="218"/>
      <c r="R431" s="218"/>
      <c r="S431" s="218"/>
      <c r="T431" s="219"/>
      <c r="AT431" s="220" t="s">
        <v>184</v>
      </c>
      <c r="AU431" s="220" t="s">
        <v>82</v>
      </c>
      <c r="AV431" s="14" t="s">
        <v>82</v>
      </c>
      <c r="AW431" s="14" t="s">
        <v>35</v>
      </c>
      <c r="AX431" s="14" t="s">
        <v>73</v>
      </c>
      <c r="AY431" s="220" t="s">
        <v>171</v>
      </c>
    </row>
    <row r="432" spans="1:65" s="14" customFormat="1" ht="11.25">
      <c r="B432" s="210"/>
      <c r="C432" s="211"/>
      <c r="D432" s="193" t="s">
        <v>184</v>
      </c>
      <c r="E432" s="212" t="s">
        <v>19</v>
      </c>
      <c r="F432" s="213" t="s">
        <v>1439</v>
      </c>
      <c r="G432" s="211"/>
      <c r="H432" s="214">
        <v>0.51</v>
      </c>
      <c r="I432" s="215"/>
      <c r="J432" s="211"/>
      <c r="K432" s="211"/>
      <c r="L432" s="216"/>
      <c r="M432" s="217"/>
      <c r="N432" s="218"/>
      <c r="O432" s="218"/>
      <c r="P432" s="218"/>
      <c r="Q432" s="218"/>
      <c r="R432" s="218"/>
      <c r="S432" s="218"/>
      <c r="T432" s="219"/>
      <c r="AT432" s="220" t="s">
        <v>184</v>
      </c>
      <c r="AU432" s="220" t="s">
        <v>82</v>
      </c>
      <c r="AV432" s="14" t="s">
        <v>82</v>
      </c>
      <c r="AW432" s="14" t="s">
        <v>35</v>
      </c>
      <c r="AX432" s="14" t="s">
        <v>73</v>
      </c>
      <c r="AY432" s="220" t="s">
        <v>171</v>
      </c>
    </row>
    <row r="433" spans="1:65" s="15" customFormat="1" ht="11.25">
      <c r="B433" s="221"/>
      <c r="C433" s="222"/>
      <c r="D433" s="193" t="s">
        <v>184</v>
      </c>
      <c r="E433" s="223" t="s">
        <v>19</v>
      </c>
      <c r="F433" s="224" t="s">
        <v>189</v>
      </c>
      <c r="G433" s="222"/>
      <c r="H433" s="225">
        <v>10.275</v>
      </c>
      <c r="I433" s="226"/>
      <c r="J433" s="222"/>
      <c r="K433" s="222"/>
      <c r="L433" s="227"/>
      <c r="M433" s="228"/>
      <c r="N433" s="229"/>
      <c r="O433" s="229"/>
      <c r="P433" s="229"/>
      <c r="Q433" s="229"/>
      <c r="R433" s="229"/>
      <c r="S433" s="229"/>
      <c r="T433" s="230"/>
      <c r="AT433" s="231" t="s">
        <v>184</v>
      </c>
      <c r="AU433" s="231" t="s">
        <v>82</v>
      </c>
      <c r="AV433" s="15" t="s">
        <v>178</v>
      </c>
      <c r="AW433" s="15" t="s">
        <v>35</v>
      </c>
      <c r="AX433" s="15" t="s">
        <v>80</v>
      </c>
      <c r="AY433" s="231" t="s">
        <v>171</v>
      </c>
    </row>
    <row r="434" spans="1:65" s="2" customFormat="1" ht="24.2" customHeight="1">
      <c r="A434" s="36"/>
      <c r="B434" s="37"/>
      <c r="C434" s="180" t="s">
        <v>566</v>
      </c>
      <c r="D434" s="180" t="s">
        <v>173</v>
      </c>
      <c r="E434" s="181" t="s">
        <v>567</v>
      </c>
      <c r="F434" s="182" t="s">
        <v>568</v>
      </c>
      <c r="G434" s="183" t="s">
        <v>220</v>
      </c>
      <c r="H434" s="184">
        <v>1.5109999999999999</v>
      </c>
      <c r="I434" s="185"/>
      <c r="J434" s="186">
        <f>ROUND(I434*H434,2)</f>
        <v>0</v>
      </c>
      <c r="K434" s="182" t="s">
        <v>177</v>
      </c>
      <c r="L434" s="41"/>
      <c r="M434" s="187" t="s">
        <v>19</v>
      </c>
      <c r="N434" s="188" t="s">
        <v>44</v>
      </c>
      <c r="O434" s="66"/>
      <c r="P434" s="189">
        <f>O434*H434</f>
        <v>0</v>
      </c>
      <c r="Q434" s="189">
        <v>2.3456999999999999</v>
      </c>
      <c r="R434" s="189">
        <f>Q434*H434</f>
        <v>3.5443526999999997</v>
      </c>
      <c r="S434" s="189">
        <v>0</v>
      </c>
      <c r="T434" s="190">
        <f>S434*H434</f>
        <v>0</v>
      </c>
      <c r="U434" s="36"/>
      <c r="V434" s="36"/>
      <c r="W434" s="36"/>
      <c r="X434" s="36"/>
      <c r="Y434" s="36"/>
      <c r="Z434" s="36"/>
      <c r="AA434" s="36"/>
      <c r="AB434" s="36"/>
      <c r="AC434" s="36"/>
      <c r="AD434" s="36"/>
      <c r="AE434" s="36"/>
      <c r="AR434" s="191" t="s">
        <v>178</v>
      </c>
      <c r="AT434" s="191" t="s">
        <v>173</v>
      </c>
      <c r="AU434" s="191" t="s">
        <v>82</v>
      </c>
      <c r="AY434" s="19" t="s">
        <v>171</v>
      </c>
      <c r="BE434" s="192">
        <f>IF(N434="základní",J434,0)</f>
        <v>0</v>
      </c>
      <c r="BF434" s="192">
        <f>IF(N434="snížená",J434,0)</f>
        <v>0</v>
      </c>
      <c r="BG434" s="192">
        <f>IF(N434="zákl. přenesená",J434,0)</f>
        <v>0</v>
      </c>
      <c r="BH434" s="192">
        <f>IF(N434="sníž. přenesená",J434,0)</f>
        <v>0</v>
      </c>
      <c r="BI434" s="192">
        <f>IF(N434="nulová",J434,0)</f>
        <v>0</v>
      </c>
      <c r="BJ434" s="19" t="s">
        <v>80</v>
      </c>
      <c r="BK434" s="192">
        <f>ROUND(I434*H434,2)</f>
        <v>0</v>
      </c>
      <c r="BL434" s="19" t="s">
        <v>178</v>
      </c>
      <c r="BM434" s="191" t="s">
        <v>1440</v>
      </c>
    </row>
    <row r="435" spans="1:65" s="2" customFormat="1" ht="19.5">
      <c r="A435" s="36"/>
      <c r="B435" s="37"/>
      <c r="C435" s="38"/>
      <c r="D435" s="193" t="s">
        <v>180</v>
      </c>
      <c r="E435" s="38"/>
      <c r="F435" s="194" t="s">
        <v>570</v>
      </c>
      <c r="G435" s="38"/>
      <c r="H435" s="38"/>
      <c r="I435" s="195"/>
      <c r="J435" s="38"/>
      <c r="K435" s="38"/>
      <c r="L435" s="41"/>
      <c r="M435" s="196"/>
      <c r="N435" s="197"/>
      <c r="O435" s="66"/>
      <c r="P435" s="66"/>
      <c r="Q435" s="66"/>
      <c r="R435" s="66"/>
      <c r="S435" s="66"/>
      <c r="T435" s="67"/>
      <c r="U435" s="36"/>
      <c r="V435" s="36"/>
      <c r="W435" s="36"/>
      <c r="X435" s="36"/>
      <c r="Y435" s="36"/>
      <c r="Z435" s="36"/>
      <c r="AA435" s="36"/>
      <c r="AB435" s="36"/>
      <c r="AC435" s="36"/>
      <c r="AD435" s="36"/>
      <c r="AE435" s="36"/>
      <c r="AT435" s="19" t="s">
        <v>180</v>
      </c>
      <c r="AU435" s="19" t="s">
        <v>82</v>
      </c>
    </row>
    <row r="436" spans="1:65" s="2" customFormat="1" ht="11.25">
      <c r="A436" s="36"/>
      <c r="B436" s="37"/>
      <c r="C436" s="38"/>
      <c r="D436" s="198" t="s">
        <v>182</v>
      </c>
      <c r="E436" s="38"/>
      <c r="F436" s="199" t="s">
        <v>571</v>
      </c>
      <c r="G436" s="38"/>
      <c r="H436" s="38"/>
      <c r="I436" s="195"/>
      <c r="J436" s="38"/>
      <c r="K436" s="38"/>
      <c r="L436" s="41"/>
      <c r="M436" s="196"/>
      <c r="N436" s="197"/>
      <c r="O436" s="66"/>
      <c r="P436" s="66"/>
      <c r="Q436" s="66"/>
      <c r="R436" s="66"/>
      <c r="S436" s="66"/>
      <c r="T436" s="67"/>
      <c r="U436" s="36"/>
      <c r="V436" s="36"/>
      <c r="W436" s="36"/>
      <c r="X436" s="36"/>
      <c r="Y436" s="36"/>
      <c r="Z436" s="36"/>
      <c r="AA436" s="36"/>
      <c r="AB436" s="36"/>
      <c r="AC436" s="36"/>
      <c r="AD436" s="36"/>
      <c r="AE436" s="36"/>
      <c r="AT436" s="19" t="s">
        <v>182</v>
      </c>
      <c r="AU436" s="19" t="s">
        <v>82</v>
      </c>
    </row>
    <row r="437" spans="1:65" s="13" customFormat="1" ht="11.25">
      <c r="B437" s="200"/>
      <c r="C437" s="201"/>
      <c r="D437" s="193" t="s">
        <v>184</v>
      </c>
      <c r="E437" s="202" t="s">
        <v>19</v>
      </c>
      <c r="F437" s="203" t="s">
        <v>572</v>
      </c>
      <c r="G437" s="201"/>
      <c r="H437" s="202" t="s">
        <v>19</v>
      </c>
      <c r="I437" s="204"/>
      <c r="J437" s="201"/>
      <c r="K437" s="201"/>
      <c r="L437" s="205"/>
      <c r="M437" s="206"/>
      <c r="N437" s="207"/>
      <c r="O437" s="207"/>
      <c r="P437" s="207"/>
      <c r="Q437" s="207"/>
      <c r="R437" s="207"/>
      <c r="S437" s="207"/>
      <c r="T437" s="208"/>
      <c r="AT437" s="209" t="s">
        <v>184</v>
      </c>
      <c r="AU437" s="209" t="s">
        <v>82</v>
      </c>
      <c r="AV437" s="13" t="s">
        <v>80</v>
      </c>
      <c r="AW437" s="13" t="s">
        <v>35</v>
      </c>
      <c r="AX437" s="13" t="s">
        <v>73</v>
      </c>
      <c r="AY437" s="209" t="s">
        <v>171</v>
      </c>
    </row>
    <row r="438" spans="1:65" s="13" customFormat="1" ht="11.25">
      <c r="B438" s="200"/>
      <c r="C438" s="201"/>
      <c r="D438" s="193" t="s">
        <v>184</v>
      </c>
      <c r="E438" s="202" t="s">
        <v>19</v>
      </c>
      <c r="F438" s="203" t="s">
        <v>573</v>
      </c>
      <c r="G438" s="201"/>
      <c r="H438" s="202" t="s">
        <v>19</v>
      </c>
      <c r="I438" s="204"/>
      <c r="J438" s="201"/>
      <c r="K438" s="201"/>
      <c r="L438" s="205"/>
      <c r="M438" s="206"/>
      <c r="N438" s="207"/>
      <c r="O438" s="207"/>
      <c r="P438" s="207"/>
      <c r="Q438" s="207"/>
      <c r="R438" s="207"/>
      <c r="S438" s="207"/>
      <c r="T438" s="208"/>
      <c r="AT438" s="209" t="s">
        <v>184</v>
      </c>
      <c r="AU438" s="209" t="s">
        <v>82</v>
      </c>
      <c r="AV438" s="13" t="s">
        <v>80</v>
      </c>
      <c r="AW438" s="13" t="s">
        <v>35</v>
      </c>
      <c r="AX438" s="13" t="s">
        <v>73</v>
      </c>
      <c r="AY438" s="209" t="s">
        <v>171</v>
      </c>
    </row>
    <row r="439" spans="1:65" s="14" customFormat="1" ht="11.25">
      <c r="B439" s="210"/>
      <c r="C439" s="211"/>
      <c r="D439" s="193" t="s">
        <v>184</v>
      </c>
      <c r="E439" s="212" t="s">
        <v>19</v>
      </c>
      <c r="F439" s="213" t="s">
        <v>1441</v>
      </c>
      <c r="G439" s="211"/>
      <c r="H439" s="214">
        <v>0.72299999999999998</v>
      </c>
      <c r="I439" s="215"/>
      <c r="J439" s="211"/>
      <c r="K439" s="211"/>
      <c r="L439" s="216"/>
      <c r="M439" s="217"/>
      <c r="N439" s="218"/>
      <c r="O439" s="218"/>
      <c r="P439" s="218"/>
      <c r="Q439" s="218"/>
      <c r="R439" s="218"/>
      <c r="S439" s="218"/>
      <c r="T439" s="219"/>
      <c r="AT439" s="220" t="s">
        <v>184</v>
      </c>
      <c r="AU439" s="220" t="s">
        <v>82</v>
      </c>
      <c r="AV439" s="14" t="s">
        <v>82</v>
      </c>
      <c r="AW439" s="14" t="s">
        <v>35</v>
      </c>
      <c r="AX439" s="14" t="s">
        <v>73</v>
      </c>
      <c r="AY439" s="220" t="s">
        <v>171</v>
      </c>
    </row>
    <row r="440" spans="1:65" s="13" customFormat="1" ht="11.25">
      <c r="B440" s="200"/>
      <c r="C440" s="201"/>
      <c r="D440" s="193" t="s">
        <v>184</v>
      </c>
      <c r="E440" s="202" t="s">
        <v>19</v>
      </c>
      <c r="F440" s="203" t="s">
        <v>575</v>
      </c>
      <c r="G440" s="201"/>
      <c r="H440" s="202" t="s">
        <v>19</v>
      </c>
      <c r="I440" s="204"/>
      <c r="J440" s="201"/>
      <c r="K440" s="201"/>
      <c r="L440" s="205"/>
      <c r="M440" s="206"/>
      <c r="N440" s="207"/>
      <c r="O440" s="207"/>
      <c r="P440" s="207"/>
      <c r="Q440" s="207"/>
      <c r="R440" s="207"/>
      <c r="S440" s="207"/>
      <c r="T440" s="208"/>
      <c r="AT440" s="209" t="s">
        <v>184</v>
      </c>
      <c r="AU440" s="209" t="s">
        <v>82</v>
      </c>
      <c r="AV440" s="13" t="s">
        <v>80</v>
      </c>
      <c r="AW440" s="13" t="s">
        <v>35</v>
      </c>
      <c r="AX440" s="13" t="s">
        <v>73</v>
      </c>
      <c r="AY440" s="209" t="s">
        <v>171</v>
      </c>
    </row>
    <row r="441" spans="1:65" s="14" customFormat="1" ht="11.25">
      <c r="B441" s="210"/>
      <c r="C441" s="211"/>
      <c r="D441" s="193" t="s">
        <v>184</v>
      </c>
      <c r="E441" s="212" t="s">
        <v>19</v>
      </c>
      <c r="F441" s="213" t="s">
        <v>1442</v>
      </c>
      <c r="G441" s="211"/>
      <c r="H441" s="214">
        <v>0.78800000000000003</v>
      </c>
      <c r="I441" s="215"/>
      <c r="J441" s="211"/>
      <c r="K441" s="211"/>
      <c r="L441" s="216"/>
      <c r="M441" s="217"/>
      <c r="N441" s="218"/>
      <c r="O441" s="218"/>
      <c r="P441" s="218"/>
      <c r="Q441" s="218"/>
      <c r="R441" s="218"/>
      <c r="S441" s="218"/>
      <c r="T441" s="219"/>
      <c r="AT441" s="220" t="s">
        <v>184</v>
      </c>
      <c r="AU441" s="220" t="s">
        <v>82</v>
      </c>
      <c r="AV441" s="14" t="s">
        <v>82</v>
      </c>
      <c r="AW441" s="14" t="s">
        <v>35</v>
      </c>
      <c r="AX441" s="14" t="s">
        <v>73</v>
      </c>
      <c r="AY441" s="220" t="s">
        <v>171</v>
      </c>
    </row>
    <row r="442" spans="1:65" s="15" customFormat="1" ht="11.25">
      <c r="B442" s="221"/>
      <c r="C442" s="222"/>
      <c r="D442" s="193" t="s">
        <v>184</v>
      </c>
      <c r="E442" s="223" t="s">
        <v>19</v>
      </c>
      <c r="F442" s="224" t="s">
        <v>189</v>
      </c>
      <c r="G442" s="222"/>
      <c r="H442" s="225">
        <v>1.5110000000000001</v>
      </c>
      <c r="I442" s="226"/>
      <c r="J442" s="222"/>
      <c r="K442" s="222"/>
      <c r="L442" s="227"/>
      <c r="M442" s="228"/>
      <c r="N442" s="229"/>
      <c r="O442" s="229"/>
      <c r="P442" s="229"/>
      <c r="Q442" s="229"/>
      <c r="R442" s="229"/>
      <c r="S442" s="229"/>
      <c r="T442" s="230"/>
      <c r="AT442" s="231" t="s">
        <v>184</v>
      </c>
      <c r="AU442" s="231" t="s">
        <v>82</v>
      </c>
      <c r="AV442" s="15" t="s">
        <v>178</v>
      </c>
      <c r="AW442" s="15" t="s">
        <v>35</v>
      </c>
      <c r="AX442" s="15" t="s">
        <v>80</v>
      </c>
      <c r="AY442" s="231" t="s">
        <v>171</v>
      </c>
    </row>
    <row r="443" spans="1:65" s="2" customFormat="1" ht="33" customHeight="1">
      <c r="A443" s="36"/>
      <c r="B443" s="37"/>
      <c r="C443" s="180" t="s">
        <v>577</v>
      </c>
      <c r="D443" s="180" t="s">
        <v>173</v>
      </c>
      <c r="E443" s="181" t="s">
        <v>578</v>
      </c>
      <c r="F443" s="182" t="s">
        <v>579</v>
      </c>
      <c r="G443" s="183" t="s">
        <v>176</v>
      </c>
      <c r="H443" s="184">
        <v>10.275</v>
      </c>
      <c r="I443" s="185"/>
      <c r="J443" s="186">
        <f>ROUND(I443*H443,2)</f>
        <v>0</v>
      </c>
      <c r="K443" s="182" t="s">
        <v>177</v>
      </c>
      <c r="L443" s="41"/>
      <c r="M443" s="187" t="s">
        <v>19</v>
      </c>
      <c r="N443" s="188" t="s">
        <v>44</v>
      </c>
      <c r="O443" s="66"/>
      <c r="P443" s="189">
        <f>O443*H443</f>
        <v>0</v>
      </c>
      <c r="Q443" s="189">
        <v>1.0311999999999999</v>
      </c>
      <c r="R443" s="189">
        <f>Q443*H443</f>
        <v>10.59558</v>
      </c>
      <c r="S443" s="189">
        <v>0</v>
      </c>
      <c r="T443" s="190">
        <f>S443*H443</f>
        <v>0</v>
      </c>
      <c r="U443" s="36"/>
      <c r="V443" s="36"/>
      <c r="W443" s="36"/>
      <c r="X443" s="36"/>
      <c r="Y443" s="36"/>
      <c r="Z443" s="36"/>
      <c r="AA443" s="36"/>
      <c r="AB443" s="36"/>
      <c r="AC443" s="36"/>
      <c r="AD443" s="36"/>
      <c r="AE443" s="36"/>
      <c r="AR443" s="191" t="s">
        <v>178</v>
      </c>
      <c r="AT443" s="191" t="s">
        <v>173</v>
      </c>
      <c r="AU443" s="191" t="s">
        <v>82</v>
      </c>
      <c r="AY443" s="19" t="s">
        <v>171</v>
      </c>
      <c r="BE443" s="192">
        <f>IF(N443="základní",J443,0)</f>
        <v>0</v>
      </c>
      <c r="BF443" s="192">
        <f>IF(N443="snížená",J443,0)</f>
        <v>0</v>
      </c>
      <c r="BG443" s="192">
        <f>IF(N443="zákl. přenesená",J443,0)</f>
        <v>0</v>
      </c>
      <c r="BH443" s="192">
        <f>IF(N443="sníž. přenesená",J443,0)</f>
        <v>0</v>
      </c>
      <c r="BI443" s="192">
        <f>IF(N443="nulová",J443,0)</f>
        <v>0</v>
      </c>
      <c r="BJ443" s="19" t="s">
        <v>80</v>
      </c>
      <c r="BK443" s="192">
        <f>ROUND(I443*H443,2)</f>
        <v>0</v>
      </c>
      <c r="BL443" s="19" t="s">
        <v>178</v>
      </c>
      <c r="BM443" s="191" t="s">
        <v>1443</v>
      </c>
    </row>
    <row r="444" spans="1:65" s="2" customFormat="1" ht="29.25">
      <c r="A444" s="36"/>
      <c r="B444" s="37"/>
      <c r="C444" s="38"/>
      <c r="D444" s="193" t="s">
        <v>180</v>
      </c>
      <c r="E444" s="38"/>
      <c r="F444" s="194" t="s">
        <v>581</v>
      </c>
      <c r="G444" s="38"/>
      <c r="H444" s="38"/>
      <c r="I444" s="195"/>
      <c r="J444" s="38"/>
      <c r="K444" s="38"/>
      <c r="L444" s="41"/>
      <c r="M444" s="196"/>
      <c r="N444" s="197"/>
      <c r="O444" s="66"/>
      <c r="P444" s="66"/>
      <c r="Q444" s="66"/>
      <c r="R444" s="66"/>
      <c r="S444" s="66"/>
      <c r="T444" s="67"/>
      <c r="U444" s="36"/>
      <c r="V444" s="36"/>
      <c r="W444" s="36"/>
      <c r="X444" s="36"/>
      <c r="Y444" s="36"/>
      <c r="Z444" s="36"/>
      <c r="AA444" s="36"/>
      <c r="AB444" s="36"/>
      <c r="AC444" s="36"/>
      <c r="AD444" s="36"/>
      <c r="AE444" s="36"/>
      <c r="AT444" s="19" t="s">
        <v>180</v>
      </c>
      <c r="AU444" s="19" t="s">
        <v>82</v>
      </c>
    </row>
    <row r="445" spans="1:65" s="2" customFormat="1" ht="11.25">
      <c r="A445" s="36"/>
      <c r="B445" s="37"/>
      <c r="C445" s="38"/>
      <c r="D445" s="198" t="s">
        <v>182</v>
      </c>
      <c r="E445" s="38"/>
      <c r="F445" s="199" t="s">
        <v>582</v>
      </c>
      <c r="G445" s="38"/>
      <c r="H445" s="38"/>
      <c r="I445" s="195"/>
      <c r="J445" s="38"/>
      <c r="K445" s="38"/>
      <c r="L445" s="41"/>
      <c r="M445" s="196"/>
      <c r="N445" s="197"/>
      <c r="O445" s="66"/>
      <c r="P445" s="66"/>
      <c r="Q445" s="66"/>
      <c r="R445" s="66"/>
      <c r="S445" s="66"/>
      <c r="T445" s="67"/>
      <c r="U445" s="36"/>
      <c r="V445" s="36"/>
      <c r="W445" s="36"/>
      <c r="X445" s="36"/>
      <c r="Y445" s="36"/>
      <c r="Z445" s="36"/>
      <c r="AA445" s="36"/>
      <c r="AB445" s="36"/>
      <c r="AC445" s="36"/>
      <c r="AD445" s="36"/>
      <c r="AE445" s="36"/>
      <c r="AT445" s="19" t="s">
        <v>182</v>
      </c>
      <c r="AU445" s="19" t="s">
        <v>82</v>
      </c>
    </row>
    <row r="446" spans="1:65" s="13" customFormat="1" ht="11.25">
      <c r="B446" s="200"/>
      <c r="C446" s="201"/>
      <c r="D446" s="193" t="s">
        <v>184</v>
      </c>
      <c r="E446" s="202" t="s">
        <v>19</v>
      </c>
      <c r="F446" s="203" t="s">
        <v>558</v>
      </c>
      <c r="G446" s="201"/>
      <c r="H446" s="202" t="s">
        <v>19</v>
      </c>
      <c r="I446" s="204"/>
      <c r="J446" s="201"/>
      <c r="K446" s="201"/>
      <c r="L446" s="205"/>
      <c r="M446" s="206"/>
      <c r="N446" s="207"/>
      <c r="O446" s="207"/>
      <c r="P446" s="207"/>
      <c r="Q446" s="207"/>
      <c r="R446" s="207"/>
      <c r="S446" s="207"/>
      <c r="T446" s="208"/>
      <c r="AT446" s="209" t="s">
        <v>184</v>
      </c>
      <c r="AU446" s="209" t="s">
        <v>82</v>
      </c>
      <c r="AV446" s="13" t="s">
        <v>80</v>
      </c>
      <c r="AW446" s="13" t="s">
        <v>35</v>
      </c>
      <c r="AX446" s="13" t="s">
        <v>73</v>
      </c>
      <c r="AY446" s="209" t="s">
        <v>171</v>
      </c>
    </row>
    <row r="447" spans="1:65" s="14" customFormat="1" ht="11.25">
      <c r="B447" s="210"/>
      <c r="C447" s="211"/>
      <c r="D447" s="193" t="s">
        <v>184</v>
      </c>
      <c r="E447" s="212" t="s">
        <v>19</v>
      </c>
      <c r="F447" s="213" t="s">
        <v>1107</v>
      </c>
      <c r="G447" s="211"/>
      <c r="H447" s="214">
        <v>4.5</v>
      </c>
      <c r="I447" s="215"/>
      <c r="J447" s="211"/>
      <c r="K447" s="211"/>
      <c r="L447" s="216"/>
      <c r="M447" s="217"/>
      <c r="N447" s="218"/>
      <c r="O447" s="218"/>
      <c r="P447" s="218"/>
      <c r="Q447" s="218"/>
      <c r="R447" s="218"/>
      <c r="S447" s="218"/>
      <c r="T447" s="219"/>
      <c r="AT447" s="220" t="s">
        <v>184</v>
      </c>
      <c r="AU447" s="220" t="s">
        <v>82</v>
      </c>
      <c r="AV447" s="14" t="s">
        <v>82</v>
      </c>
      <c r="AW447" s="14" t="s">
        <v>35</v>
      </c>
      <c r="AX447" s="14" t="s">
        <v>73</v>
      </c>
      <c r="AY447" s="220" t="s">
        <v>171</v>
      </c>
    </row>
    <row r="448" spans="1:65" s="14" customFormat="1" ht="11.25">
      <c r="B448" s="210"/>
      <c r="C448" s="211"/>
      <c r="D448" s="193" t="s">
        <v>184</v>
      </c>
      <c r="E448" s="212" t="s">
        <v>19</v>
      </c>
      <c r="F448" s="213" t="s">
        <v>1438</v>
      </c>
      <c r="G448" s="211"/>
      <c r="H448" s="214">
        <v>0.76500000000000001</v>
      </c>
      <c r="I448" s="215"/>
      <c r="J448" s="211"/>
      <c r="K448" s="211"/>
      <c r="L448" s="216"/>
      <c r="M448" s="217"/>
      <c r="N448" s="218"/>
      <c r="O448" s="218"/>
      <c r="P448" s="218"/>
      <c r="Q448" s="218"/>
      <c r="R448" s="218"/>
      <c r="S448" s="218"/>
      <c r="T448" s="219"/>
      <c r="AT448" s="220" t="s">
        <v>184</v>
      </c>
      <c r="AU448" s="220" t="s">
        <v>82</v>
      </c>
      <c r="AV448" s="14" t="s">
        <v>82</v>
      </c>
      <c r="AW448" s="14" t="s">
        <v>35</v>
      </c>
      <c r="AX448" s="14" t="s">
        <v>73</v>
      </c>
      <c r="AY448" s="220" t="s">
        <v>171</v>
      </c>
    </row>
    <row r="449" spans="1:65" s="13" customFormat="1" ht="11.25">
      <c r="B449" s="200"/>
      <c r="C449" s="201"/>
      <c r="D449" s="193" t="s">
        <v>184</v>
      </c>
      <c r="E449" s="202" t="s">
        <v>19</v>
      </c>
      <c r="F449" s="203" t="s">
        <v>187</v>
      </c>
      <c r="G449" s="201"/>
      <c r="H449" s="202" t="s">
        <v>19</v>
      </c>
      <c r="I449" s="204"/>
      <c r="J449" s="201"/>
      <c r="K449" s="201"/>
      <c r="L449" s="205"/>
      <c r="M449" s="206"/>
      <c r="N449" s="207"/>
      <c r="O449" s="207"/>
      <c r="P449" s="207"/>
      <c r="Q449" s="207"/>
      <c r="R449" s="207"/>
      <c r="S449" s="207"/>
      <c r="T449" s="208"/>
      <c r="AT449" s="209" t="s">
        <v>184</v>
      </c>
      <c r="AU449" s="209" t="s">
        <v>82</v>
      </c>
      <c r="AV449" s="13" t="s">
        <v>80</v>
      </c>
      <c r="AW449" s="13" t="s">
        <v>35</v>
      </c>
      <c r="AX449" s="13" t="s">
        <v>73</v>
      </c>
      <c r="AY449" s="209" t="s">
        <v>171</v>
      </c>
    </row>
    <row r="450" spans="1:65" s="14" customFormat="1" ht="11.25">
      <c r="B450" s="210"/>
      <c r="C450" s="211"/>
      <c r="D450" s="193" t="s">
        <v>184</v>
      </c>
      <c r="E450" s="212" t="s">
        <v>19</v>
      </c>
      <c r="F450" s="213" t="s">
        <v>1107</v>
      </c>
      <c r="G450" s="211"/>
      <c r="H450" s="214">
        <v>4.5</v>
      </c>
      <c r="I450" s="215"/>
      <c r="J450" s="211"/>
      <c r="K450" s="211"/>
      <c r="L450" s="216"/>
      <c r="M450" s="217"/>
      <c r="N450" s="218"/>
      <c r="O450" s="218"/>
      <c r="P450" s="218"/>
      <c r="Q450" s="218"/>
      <c r="R450" s="218"/>
      <c r="S450" s="218"/>
      <c r="T450" s="219"/>
      <c r="AT450" s="220" t="s">
        <v>184</v>
      </c>
      <c r="AU450" s="220" t="s">
        <v>82</v>
      </c>
      <c r="AV450" s="14" t="s">
        <v>82</v>
      </c>
      <c r="AW450" s="14" t="s">
        <v>35</v>
      </c>
      <c r="AX450" s="14" t="s">
        <v>73</v>
      </c>
      <c r="AY450" s="220" t="s">
        <v>171</v>
      </c>
    </row>
    <row r="451" spans="1:65" s="14" customFormat="1" ht="11.25">
      <c r="B451" s="210"/>
      <c r="C451" s="211"/>
      <c r="D451" s="193" t="s">
        <v>184</v>
      </c>
      <c r="E451" s="212" t="s">
        <v>19</v>
      </c>
      <c r="F451" s="213" t="s">
        <v>1439</v>
      </c>
      <c r="G451" s="211"/>
      <c r="H451" s="214">
        <v>0.51</v>
      </c>
      <c r="I451" s="215"/>
      <c r="J451" s="211"/>
      <c r="K451" s="211"/>
      <c r="L451" s="216"/>
      <c r="M451" s="217"/>
      <c r="N451" s="218"/>
      <c r="O451" s="218"/>
      <c r="P451" s="218"/>
      <c r="Q451" s="218"/>
      <c r="R451" s="218"/>
      <c r="S451" s="218"/>
      <c r="T451" s="219"/>
      <c r="AT451" s="220" t="s">
        <v>184</v>
      </c>
      <c r="AU451" s="220" t="s">
        <v>82</v>
      </c>
      <c r="AV451" s="14" t="s">
        <v>82</v>
      </c>
      <c r="AW451" s="14" t="s">
        <v>35</v>
      </c>
      <c r="AX451" s="14" t="s">
        <v>73</v>
      </c>
      <c r="AY451" s="220" t="s">
        <v>171</v>
      </c>
    </row>
    <row r="452" spans="1:65" s="15" customFormat="1" ht="11.25">
      <c r="B452" s="221"/>
      <c r="C452" s="222"/>
      <c r="D452" s="193" t="s">
        <v>184</v>
      </c>
      <c r="E452" s="223" t="s">
        <v>19</v>
      </c>
      <c r="F452" s="224" t="s">
        <v>189</v>
      </c>
      <c r="G452" s="222"/>
      <c r="H452" s="225">
        <v>10.275</v>
      </c>
      <c r="I452" s="226"/>
      <c r="J452" s="222"/>
      <c r="K452" s="222"/>
      <c r="L452" s="227"/>
      <c r="M452" s="228"/>
      <c r="N452" s="229"/>
      <c r="O452" s="229"/>
      <c r="P452" s="229"/>
      <c r="Q452" s="229"/>
      <c r="R452" s="229"/>
      <c r="S452" s="229"/>
      <c r="T452" s="230"/>
      <c r="AT452" s="231" t="s">
        <v>184</v>
      </c>
      <c r="AU452" s="231" t="s">
        <v>82</v>
      </c>
      <c r="AV452" s="15" t="s">
        <v>178</v>
      </c>
      <c r="AW452" s="15" t="s">
        <v>35</v>
      </c>
      <c r="AX452" s="15" t="s">
        <v>80</v>
      </c>
      <c r="AY452" s="231" t="s">
        <v>171</v>
      </c>
    </row>
    <row r="453" spans="1:65" s="12" customFormat="1" ht="22.9" customHeight="1">
      <c r="B453" s="164"/>
      <c r="C453" s="165"/>
      <c r="D453" s="166" t="s">
        <v>72</v>
      </c>
      <c r="E453" s="178" t="s">
        <v>210</v>
      </c>
      <c r="F453" s="178" t="s">
        <v>584</v>
      </c>
      <c r="G453" s="165"/>
      <c r="H453" s="165"/>
      <c r="I453" s="168"/>
      <c r="J453" s="179">
        <f>BK453</f>
        <v>0</v>
      </c>
      <c r="K453" s="165"/>
      <c r="L453" s="170"/>
      <c r="M453" s="171"/>
      <c r="N453" s="172"/>
      <c r="O453" s="172"/>
      <c r="P453" s="173">
        <f>SUM(P454:P469)</f>
        <v>0</v>
      </c>
      <c r="Q453" s="172"/>
      <c r="R453" s="173">
        <f>SUM(R454:R469)</f>
        <v>130.48619599999998</v>
      </c>
      <c r="S453" s="172"/>
      <c r="T453" s="174">
        <f>SUM(T454:T469)</f>
        <v>0</v>
      </c>
      <c r="AR453" s="175" t="s">
        <v>80</v>
      </c>
      <c r="AT453" s="176" t="s">
        <v>72</v>
      </c>
      <c r="AU453" s="176" t="s">
        <v>80</v>
      </c>
      <c r="AY453" s="175" t="s">
        <v>171</v>
      </c>
      <c r="BK453" s="177">
        <f>SUM(BK454:BK469)</f>
        <v>0</v>
      </c>
    </row>
    <row r="454" spans="1:65" s="2" customFormat="1" ht="24.2" customHeight="1">
      <c r="A454" s="36"/>
      <c r="B454" s="37"/>
      <c r="C454" s="180" t="s">
        <v>585</v>
      </c>
      <c r="D454" s="180" t="s">
        <v>173</v>
      </c>
      <c r="E454" s="181" t="s">
        <v>586</v>
      </c>
      <c r="F454" s="182" t="s">
        <v>587</v>
      </c>
      <c r="G454" s="183" t="s">
        <v>220</v>
      </c>
      <c r="H454" s="184">
        <v>66.438999999999993</v>
      </c>
      <c r="I454" s="185"/>
      <c r="J454" s="186">
        <f>ROUND(I454*H454,2)</f>
        <v>0</v>
      </c>
      <c r="K454" s="182" t="s">
        <v>177</v>
      </c>
      <c r="L454" s="41"/>
      <c r="M454" s="187" t="s">
        <v>19</v>
      </c>
      <c r="N454" s="188" t="s">
        <v>44</v>
      </c>
      <c r="O454" s="66"/>
      <c r="P454" s="189">
        <f>O454*H454</f>
        <v>0</v>
      </c>
      <c r="Q454" s="189">
        <v>1.964</v>
      </c>
      <c r="R454" s="189">
        <f>Q454*H454</f>
        <v>130.48619599999998</v>
      </c>
      <c r="S454" s="189">
        <v>0</v>
      </c>
      <c r="T454" s="190">
        <f>S454*H454</f>
        <v>0</v>
      </c>
      <c r="U454" s="36"/>
      <c r="V454" s="36"/>
      <c r="W454" s="36"/>
      <c r="X454" s="36"/>
      <c r="Y454" s="36"/>
      <c r="Z454" s="36"/>
      <c r="AA454" s="36"/>
      <c r="AB454" s="36"/>
      <c r="AC454" s="36"/>
      <c r="AD454" s="36"/>
      <c r="AE454" s="36"/>
      <c r="AR454" s="191" t="s">
        <v>178</v>
      </c>
      <c r="AT454" s="191" t="s">
        <v>173</v>
      </c>
      <c r="AU454" s="191" t="s">
        <v>82</v>
      </c>
      <c r="AY454" s="19" t="s">
        <v>171</v>
      </c>
      <c r="BE454" s="192">
        <f>IF(N454="základní",J454,0)</f>
        <v>0</v>
      </c>
      <c r="BF454" s="192">
        <f>IF(N454="snížená",J454,0)</f>
        <v>0</v>
      </c>
      <c r="BG454" s="192">
        <f>IF(N454="zákl. přenesená",J454,0)</f>
        <v>0</v>
      </c>
      <c r="BH454" s="192">
        <f>IF(N454="sníž. přenesená",J454,0)</f>
        <v>0</v>
      </c>
      <c r="BI454" s="192">
        <f>IF(N454="nulová",J454,0)</f>
        <v>0</v>
      </c>
      <c r="BJ454" s="19" t="s">
        <v>80</v>
      </c>
      <c r="BK454" s="192">
        <f>ROUND(I454*H454,2)</f>
        <v>0</v>
      </c>
      <c r="BL454" s="19" t="s">
        <v>178</v>
      </c>
      <c r="BM454" s="191" t="s">
        <v>1444</v>
      </c>
    </row>
    <row r="455" spans="1:65" s="2" customFormat="1" ht="19.5">
      <c r="A455" s="36"/>
      <c r="B455" s="37"/>
      <c r="C455" s="38"/>
      <c r="D455" s="193" t="s">
        <v>180</v>
      </c>
      <c r="E455" s="38"/>
      <c r="F455" s="194" t="s">
        <v>589</v>
      </c>
      <c r="G455" s="38"/>
      <c r="H455" s="38"/>
      <c r="I455" s="195"/>
      <c r="J455" s="38"/>
      <c r="K455" s="38"/>
      <c r="L455" s="41"/>
      <c r="M455" s="196"/>
      <c r="N455" s="197"/>
      <c r="O455" s="66"/>
      <c r="P455" s="66"/>
      <c r="Q455" s="66"/>
      <c r="R455" s="66"/>
      <c r="S455" s="66"/>
      <c r="T455" s="67"/>
      <c r="U455" s="36"/>
      <c r="V455" s="36"/>
      <c r="W455" s="36"/>
      <c r="X455" s="36"/>
      <c r="Y455" s="36"/>
      <c r="Z455" s="36"/>
      <c r="AA455" s="36"/>
      <c r="AB455" s="36"/>
      <c r="AC455" s="36"/>
      <c r="AD455" s="36"/>
      <c r="AE455" s="36"/>
      <c r="AT455" s="19" t="s">
        <v>180</v>
      </c>
      <c r="AU455" s="19" t="s">
        <v>82</v>
      </c>
    </row>
    <row r="456" spans="1:65" s="2" customFormat="1" ht="11.25">
      <c r="A456" s="36"/>
      <c r="B456" s="37"/>
      <c r="C456" s="38"/>
      <c r="D456" s="198" t="s">
        <v>182</v>
      </c>
      <c r="E456" s="38"/>
      <c r="F456" s="199" t="s">
        <v>590</v>
      </c>
      <c r="G456" s="38"/>
      <c r="H456" s="38"/>
      <c r="I456" s="195"/>
      <c r="J456" s="38"/>
      <c r="K456" s="38"/>
      <c r="L456" s="41"/>
      <c r="M456" s="196"/>
      <c r="N456" s="197"/>
      <c r="O456" s="66"/>
      <c r="P456" s="66"/>
      <c r="Q456" s="66"/>
      <c r="R456" s="66"/>
      <c r="S456" s="66"/>
      <c r="T456" s="67"/>
      <c r="U456" s="36"/>
      <c r="V456" s="36"/>
      <c r="W456" s="36"/>
      <c r="X456" s="36"/>
      <c r="Y456" s="36"/>
      <c r="Z456" s="36"/>
      <c r="AA456" s="36"/>
      <c r="AB456" s="36"/>
      <c r="AC456" s="36"/>
      <c r="AD456" s="36"/>
      <c r="AE456" s="36"/>
      <c r="AT456" s="19" t="s">
        <v>182</v>
      </c>
      <c r="AU456" s="19" t="s">
        <v>82</v>
      </c>
    </row>
    <row r="457" spans="1:65" s="13" customFormat="1" ht="11.25">
      <c r="B457" s="200"/>
      <c r="C457" s="201"/>
      <c r="D457" s="193" t="s">
        <v>184</v>
      </c>
      <c r="E457" s="202" t="s">
        <v>19</v>
      </c>
      <c r="F457" s="203" t="s">
        <v>591</v>
      </c>
      <c r="G457" s="201"/>
      <c r="H457" s="202" t="s">
        <v>19</v>
      </c>
      <c r="I457" s="204"/>
      <c r="J457" s="201"/>
      <c r="K457" s="201"/>
      <c r="L457" s="205"/>
      <c r="M457" s="206"/>
      <c r="N457" s="207"/>
      <c r="O457" s="207"/>
      <c r="P457" s="207"/>
      <c r="Q457" s="207"/>
      <c r="R457" s="207"/>
      <c r="S457" s="207"/>
      <c r="T457" s="208"/>
      <c r="AT457" s="209" t="s">
        <v>184</v>
      </c>
      <c r="AU457" s="209" t="s">
        <v>82</v>
      </c>
      <c r="AV457" s="13" t="s">
        <v>80</v>
      </c>
      <c r="AW457" s="13" t="s">
        <v>35</v>
      </c>
      <c r="AX457" s="13" t="s">
        <v>73</v>
      </c>
      <c r="AY457" s="209" t="s">
        <v>171</v>
      </c>
    </row>
    <row r="458" spans="1:65" s="14" customFormat="1" ht="11.25">
      <c r="B458" s="210"/>
      <c r="C458" s="211"/>
      <c r="D458" s="193" t="s">
        <v>184</v>
      </c>
      <c r="E458" s="212" t="s">
        <v>19</v>
      </c>
      <c r="F458" s="213" t="s">
        <v>1445</v>
      </c>
      <c r="G458" s="211"/>
      <c r="H458" s="214">
        <v>41.741</v>
      </c>
      <c r="I458" s="215"/>
      <c r="J458" s="211"/>
      <c r="K458" s="211"/>
      <c r="L458" s="216"/>
      <c r="M458" s="217"/>
      <c r="N458" s="218"/>
      <c r="O458" s="218"/>
      <c r="P458" s="218"/>
      <c r="Q458" s="218"/>
      <c r="R458" s="218"/>
      <c r="S458" s="218"/>
      <c r="T458" s="219"/>
      <c r="AT458" s="220" t="s">
        <v>184</v>
      </c>
      <c r="AU458" s="220" t="s">
        <v>82</v>
      </c>
      <c r="AV458" s="14" t="s">
        <v>82</v>
      </c>
      <c r="AW458" s="14" t="s">
        <v>35</v>
      </c>
      <c r="AX458" s="14" t="s">
        <v>73</v>
      </c>
      <c r="AY458" s="220" t="s">
        <v>171</v>
      </c>
    </row>
    <row r="459" spans="1:65" s="14" customFormat="1" ht="11.25">
      <c r="B459" s="210"/>
      <c r="C459" s="211"/>
      <c r="D459" s="193" t="s">
        <v>184</v>
      </c>
      <c r="E459" s="212" t="s">
        <v>19</v>
      </c>
      <c r="F459" s="213" t="s">
        <v>1446</v>
      </c>
      <c r="G459" s="211"/>
      <c r="H459" s="214">
        <v>33.161000000000001</v>
      </c>
      <c r="I459" s="215"/>
      <c r="J459" s="211"/>
      <c r="K459" s="211"/>
      <c r="L459" s="216"/>
      <c r="M459" s="217"/>
      <c r="N459" s="218"/>
      <c r="O459" s="218"/>
      <c r="P459" s="218"/>
      <c r="Q459" s="218"/>
      <c r="R459" s="218"/>
      <c r="S459" s="218"/>
      <c r="T459" s="219"/>
      <c r="AT459" s="220" t="s">
        <v>184</v>
      </c>
      <c r="AU459" s="220" t="s">
        <v>82</v>
      </c>
      <c r="AV459" s="14" t="s">
        <v>82</v>
      </c>
      <c r="AW459" s="14" t="s">
        <v>35</v>
      </c>
      <c r="AX459" s="14" t="s">
        <v>73</v>
      </c>
      <c r="AY459" s="220" t="s">
        <v>171</v>
      </c>
    </row>
    <row r="460" spans="1:65" s="13" customFormat="1" ht="11.25">
      <c r="B460" s="200"/>
      <c r="C460" s="201"/>
      <c r="D460" s="193" t="s">
        <v>184</v>
      </c>
      <c r="E460" s="202" t="s">
        <v>19</v>
      </c>
      <c r="F460" s="203" t="s">
        <v>594</v>
      </c>
      <c r="G460" s="201"/>
      <c r="H460" s="202" t="s">
        <v>19</v>
      </c>
      <c r="I460" s="204"/>
      <c r="J460" s="201"/>
      <c r="K460" s="201"/>
      <c r="L460" s="205"/>
      <c r="M460" s="206"/>
      <c r="N460" s="207"/>
      <c r="O460" s="207"/>
      <c r="P460" s="207"/>
      <c r="Q460" s="207"/>
      <c r="R460" s="207"/>
      <c r="S460" s="207"/>
      <c r="T460" s="208"/>
      <c r="AT460" s="209" t="s">
        <v>184</v>
      </c>
      <c r="AU460" s="209" t="s">
        <v>82</v>
      </c>
      <c r="AV460" s="13" t="s">
        <v>80</v>
      </c>
      <c r="AW460" s="13" t="s">
        <v>35</v>
      </c>
      <c r="AX460" s="13" t="s">
        <v>73</v>
      </c>
      <c r="AY460" s="209" t="s">
        <v>171</v>
      </c>
    </row>
    <row r="461" spans="1:65" s="14" customFormat="1" ht="11.25">
      <c r="B461" s="210"/>
      <c r="C461" s="211"/>
      <c r="D461" s="193" t="s">
        <v>184</v>
      </c>
      <c r="E461" s="212" t="s">
        <v>19</v>
      </c>
      <c r="F461" s="213" t="s">
        <v>1447</v>
      </c>
      <c r="G461" s="211"/>
      <c r="H461" s="214">
        <v>-6.5490000000000004</v>
      </c>
      <c r="I461" s="215"/>
      <c r="J461" s="211"/>
      <c r="K461" s="211"/>
      <c r="L461" s="216"/>
      <c r="M461" s="217"/>
      <c r="N461" s="218"/>
      <c r="O461" s="218"/>
      <c r="P461" s="218"/>
      <c r="Q461" s="218"/>
      <c r="R461" s="218"/>
      <c r="S461" s="218"/>
      <c r="T461" s="219"/>
      <c r="AT461" s="220" t="s">
        <v>184</v>
      </c>
      <c r="AU461" s="220" t="s">
        <v>82</v>
      </c>
      <c r="AV461" s="14" t="s">
        <v>82</v>
      </c>
      <c r="AW461" s="14" t="s">
        <v>35</v>
      </c>
      <c r="AX461" s="14" t="s">
        <v>73</v>
      </c>
      <c r="AY461" s="220" t="s">
        <v>171</v>
      </c>
    </row>
    <row r="462" spans="1:65" s="14" customFormat="1" ht="11.25">
      <c r="B462" s="210"/>
      <c r="C462" s="211"/>
      <c r="D462" s="193" t="s">
        <v>184</v>
      </c>
      <c r="E462" s="212" t="s">
        <v>19</v>
      </c>
      <c r="F462" s="213" t="s">
        <v>1448</v>
      </c>
      <c r="G462" s="211"/>
      <c r="H462" s="214">
        <v>-4.26</v>
      </c>
      <c r="I462" s="215"/>
      <c r="J462" s="211"/>
      <c r="K462" s="211"/>
      <c r="L462" s="216"/>
      <c r="M462" s="217"/>
      <c r="N462" s="218"/>
      <c r="O462" s="218"/>
      <c r="P462" s="218"/>
      <c r="Q462" s="218"/>
      <c r="R462" s="218"/>
      <c r="S462" s="218"/>
      <c r="T462" s="219"/>
      <c r="AT462" s="220" t="s">
        <v>184</v>
      </c>
      <c r="AU462" s="220" t="s">
        <v>82</v>
      </c>
      <c r="AV462" s="14" t="s">
        <v>82</v>
      </c>
      <c r="AW462" s="14" t="s">
        <v>35</v>
      </c>
      <c r="AX462" s="14" t="s">
        <v>73</v>
      </c>
      <c r="AY462" s="220" t="s">
        <v>171</v>
      </c>
    </row>
    <row r="463" spans="1:65" s="14" customFormat="1" ht="11.25">
      <c r="B463" s="210"/>
      <c r="C463" s="211"/>
      <c r="D463" s="193" t="s">
        <v>184</v>
      </c>
      <c r="E463" s="212" t="s">
        <v>19</v>
      </c>
      <c r="F463" s="213" t="s">
        <v>1449</v>
      </c>
      <c r="G463" s="211"/>
      <c r="H463" s="214">
        <v>-2.79</v>
      </c>
      <c r="I463" s="215"/>
      <c r="J463" s="211"/>
      <c r="K463" s="211"/>
      <c r="L463" s="216"/>
      <c r="M463" s="217"/>
      <c r="N463" s="218"/>
      <c r="O463" s="218"/>
      <c r="P463" s="218"/>
      <c r="Q463" s="218"/>
      <c r="R463" s="218"/>
      <c r="S463" s="218"/>
      <c r="T463" s="219"/>
      <c r="AT463" s="220" t="s">
        <v>184</v>
      </c>
      <c r="AU463" s="220" t="s">
        <v>82</v>
      </c>
      <c r="AV463" s="14" t="s">
        <v>82</v>
      </c>
      <c r="AW463" s="14" t="s">
        <v>35</v>
      </c>
      <c r="AX463" s="14" t="s">
        <v>73</v>
      </c>
      <c r="AY463" s="220" t="s">
        <v>171</v>
      </c>
    </row>
    <row r="464" spans="1:65" s="13" customFormat="1" ht="11.25">
      <c r="B464" s="200"/>
      <c r="C464" s="201"/>
      <c r="D464" s="193" t="s">
        <v>184</v>
      </c>
      <c r="E464" s="202" t="s">
        <v>19</v>
      </c>
      <c r="F464" s="203" t="s">
        <v>236</v>
      </c>
      <c r="G464" s="201"/>
      <c r="H464" s="202" t="s">
        <v>19</v>
      </c>
      <c r="I464" s="204"/>
      <c r="J464" s="201"/>
      <c r="K464" s="201"/>
      <c r="L464" s="205"/>
      <c r="M464" s="206"/>
      <c r="N464" s="207"/>
      <c r="O464" s="207"/>
      <c r="P464" s="207"/>
      <c r="Q464" s="207"/>
      <c r="R464" s="207"/>
      <c r="S464" s="207"/>
      <c r="T464" s="208"/>
      <c r="AT464" s="209" t="s">
        <v>184</v>
      </c>
      <c r="AU464" s="209" t="s">
        <v>82</v>
      </c>
      <c r="AV464" s="13" t="s">
        <v>80</v>
      </c>
      <c r="AW464" s="13" t="s">
        <v>35</v>
      </c>
      <c r="AX464" s="13" t="s">
        <v>73</v>
      </c>
      <c r="AY464" s="209" t="s">
        <v>171</v>
      </c>
    </row>
    <row r="465" spans="1:65" s="13" customFormat="1" ht="11.25">
      <c r="B465" s="200"/>
      <c r="C465" s="201"/>
      <c r="D465" s="193" t="s">
        <v>184</v>
      </c>
      <c r="E465" s="202" t="s">
        <v>19</v>
      </c>
      <c r="F465" s="203" t="s">
        <v>598</v>
      </c>
      <c r="G465" s="201"/>
      <c r="H465" s="202" t="s">
        <v>19</v>
      </c>
      <c r="I465" s="204"/>
      <c r="J465" s="201"/>
      <c r="K465" s="201"/>
      <c r="L465" s="205"/>
      <c r="M465" s="206"/>
      <c r="N465" s="207"/>
      <c r="O465" s="207"/>
      <c r="P465" s="207"/>
      <c r="Q465" s="207"/>
      <c r="R465" s="207"/>
      <c r="S465" s="207"/>
      <c r="T465" s="208"/>
      <c r="AT465" s="209" t="s">
        <v>184</v>
      </c>
      <c r="AU465" s="209" t="s">
        <v>82</v>
      </c>
      <c r="AV465" s="13" t="s">
        <v>80</v>
      </c>
      <c r="AW465" s="13" t="s">
        <v>35</v>
      </c>
      <c r="AX465" s="13" t="s">
        <v>73</v>
      </c>
      <c r="AY465" s="209" t="s">
        <v>171</v>
      </c>
    </row>
    <row r="466" spans="1:65" s="14" customFormat="1" ht="11.25">
      <c r="B466" s="210"/>
      <c r="C466" s="211"/>
      <c r="D466" s="193" t="s">
        <v>184</v>
      </c>
      <c r="E466" s="212" t="s">
        <v>19</v>
      </c>
      <c r="F466" s="213" t="s">
        <v>1450</v>
      </c>
      <c r="G466" s="211"/>
      <c r="H466" s="214">
        <v>2.61</v>
      </c>
      <c r="I466" s="215"/>
      <c r="J466" s="211"/>
      <c r="K466" s="211"/>
      <c r="L466" s="216"/>
      <c r="M466" s="217"/>
      <c r="N466" s="218"/>
      <c r="O466" s="218"/>
      <c r="P466" s="218"/>
      <c r="Q466" s="218"/>
      <c r="R466" s="218"/>
      <c r="S466" s="218"/>
      <c r="T466" s="219"/>
      <c r="AT466" s="220" t="s">
        <v>184</v>
      </c>
      <c r="AU466" s="220" t="s">
        <v>82</v>
      </c>
      <c r="AV466" s="14" t="s">
        <v>82</v>
      </c>
      <c r="AW466" s="14" t="s">
        <v>35</v>
      </c>
      <c r="AX466" s="14" t="s">
        <v>73</v>
      </c>
      <c r="AY466" s="220" t="s">
        <v>171</v>
      </c>
    </row>
    <row r="467" spans="1:65" s="13" customFormat="1" ht="11.25">
      <c r="B467" s="200"/>
      <c r="C467" s="201"/>
      <c r="D467" s="193" t="s">
        <v>184</v>
      </c>
      <c r="E467" s="202" t="s">
        <v>19</v>
      </c>
      <c r="F467" s="203" t="s">
        <v>600</v>
      </c>
      <c r="G467" s="201"/>
      <c r="H467" s="202" t="s">
        <v>19</v>
      </c>
      <c r="I467" s="204"/>
      <c r="J467" s="201"/>
      <c r="K467" s="201"/>
      <c r="L467" s="205"/>
      <c r="M467" s="206"/>
      <c r="N467" s="207"/>
      <c r="O467" s="207"/>
      <c r="P467" s="207"/>
      <c r="Q467" s="207"/>
      <c r="R467" s="207"/>
      <c r="S467" s="207"/>
      <c r="T467" s="208"/>
      <c r="AT467" s="209" t="s">
        <v>184</v>
      </c>
      <c r="AU467" s="209" t="s">
        <v>82</v>
      </c>
      <c r="AV467" s="13" t="s">
        <v>80</v>
      </c>
      <c r="AW467" s="13" t="s">
        <v>35</v>
      </c>
      <c r="AX467" s="13" t="s">
        <v>73</v>
      </c>
      <c r="AY467" s="209" t="s">
        <v>171</v>
      </c>
    </row>
    <row r="468" spans="1:65" s="14" customFormat="1" ht="11.25">
      <c r="B468" s="210"/>
      <c r="C468" s="211"/>
      <c r="D468" s="193" t="s">
        <v>184</v>
      </c>
      <c r="E468" s="212" t="s">
        <v>19</v>
      </c>
      <c r="F468" s="213" t="s">
        <v>1451</v>
      </c>
      <c r="G468" s="211"/>
      <c r="H468" s="214">
        <v>2.5259999999999998</v>
      </c>
      <c r="I468" s="215"/>
      <c r="J468" s="211"/>
      <c r="K468" s="211"/>
      <c r="L468" s="216"/>
      <c r="M468" s="217"/>
      <c r="N468" s="218"/>
      <c r="O468" s="218"/>
      <c r="P468" s="218"/>
      <c r="Q468" s="218"/>
      <c r="R468" s="218"/>
      <c r="S468" s="218"/>
      <c r="T468" s="219"/>
      <c r="AT468" s="220" t="s">
        <v>184</v>
      </c>
      <c r="AU468" s="220" t="s">
        <v>82</v>
      </c>
      <c r="AV468" s="14" t="s">
        <v>82</v>
      </c>
      <c r="AW468" s="14" t="s">
        <v>35</v>
      </c>
      <c r="AX468" s="14" t="s">
        <v>73</v>
      </c>
      <c r="AY468" s="220" t="s">
        <v>171</v>
      </c>
    </row>
    <row r="469" spans="1:65" s="15" customFormat="1" ht="11.25">
      <c r="B469" s="221"/>
      <c r="C469" s="222"/>
      <c r="D469" s="193" t="s">
        <v>184</v>
      </c>
      <c r="E469" s="223" t="s">
        <v>19</v>
      </c>
      <c r="F469" s="224" t="s">
        <v>189</v>
      </c>
      <c r="G469" s="222"/>
      <c r="H469" s="225">
        <v>66.438999999999993</v>
      </c>
      <c r="I469" s="226"/>
      <c r="J469" s="222"/>
      <c r="K469" s="222"/>
      <c r="L469" s="227"/>
      <c r="M469" s="228"/>
      <c r="N469" s="229"/>
      <c r="O469" s="229"/>
      <c r="P469" s="229"/>
      <c r="Q469" s="229"/>
      <c r="R469" s="229"/>
      <c r="S469" s="229"/>
      <c r="T469" s="230"/>
      <c r="AT469" s="231" t="s">
        <v>184</v>
      </c>
      <c r="AU469" s="231" t="s">
        <v>82</v>
      </c>
      <c r="AV469" s="15" t="s">
        <v>178</v>
      </c>
      <c r="AW469" s="15" t="s">
        <v>35</v>
      </c>
      <c r="AX469" s="15" t="s">
        <v>80</v>
      </c>
      <c r="AY469" s="231" t="s">
        <v>171</v>
      </c>
    </row>
    <row r="470" spans="1:65" s="12" customFormat="1" ht="22.9" customHeight="1">
      <c r="B470" s="164"/>
      <c r="C470" s="165"/>
      <c r="D470" s="166" t="s">
        <v>72</v>
      </c>
      <c r="E470" s="178" t="s">
        <v>249</v>
      </c>
      <c r="F470" s="178" t="s">
        <v>612</v>
      </c>
      <c r="G470" s="165"/>
      <c r="H470" s="165"/>
      <c r="I470" s="168"/>
      <c r="J470" s="179">
        <f>BK470</f>
        <v>0</v>
      </c>
      <c r="K470" s="165"/>
      <c r="L470" s="170"/>
      <c r="M470" s="171"/>
      <c r="N470" s="172"/>
      <c r="O470" s="172"/>
      <c r="P470" s="173">
        <f>SUM(P471:P526)</f>
        <v>0</v>
      </c>
      <c r="Q470" s="172"/>
      <c r="R470" s="173">
        <f>SUM(R471:R526)</f>
        <v>1.15054564</v>
      </c>
      <c r="S470" s="172"/>
      <c r="T470" s="174">
        <f>SUM(T471:T526)</f>
        <v>58.079680000000003</v>
      </c>
      <c r="AR470" s="175" t="s">
        <v>80</v>
      </c>
      <c r="AT470" s="176" t="s">
        <v>72</v>
      </c>
      <c r="AU470" s="176" t="s">
        <v>80</v>
      </c>
      <c r="AY470" s="175" t="s">
        <v>171</v>
      </c>
      <c r="BK470" s="177">
        <f>SUM(BK471:BK526)</f>
        <v>0</v>
      </c>
    </row>
    <row r="471" spans="1:65" s="2" customFormat="1" ht="24.2" customHeight="1">
      <c r="A471" s="36"/>
      <c r="B471" s="37"/>
      <c r="C471" s="180" t="s">
        <v>603</v>
      </c>
      <c r="D471" s="180" t="s">
        <v>173</v>
      </c>
      <c r="E471" s="181" t="s">
        <v>614</v>
      </c>
      <c r="F471" s="182" t="s">
        <v>615</v>
      </c>
      <c r="G471" s="183" t="s">
        <v>220</v>
      </c>
      <c r="H471" s="184">
        <v>0.193</v>
      </c>
      <c r="I471" s="185"/>
      <c r="J471" s="186">
        <f>ROUND(I471*H471,2)</f>
        <v>0</v>
      </c>
      <c r="K471" s="182" t="s">
        <v>177</v>
      </c>
      <c r="L471" s="41"/>
      <c r="M471" s="187" t="s">
        <v>19</v>
      </c>
      <c r="N471" s="188" t="s">
        <v>44</v>
      </c>
      <c r="O471" s="66"/>
      <c r="P471" s="189">
        <f>O471*H471</f>
        <v>0</v>
      </c>
      <c r="Q471" s="189">
        <v>2.3113999999999999</v>
      </c>
      <c r="R471" s="189">
        <f>Q471*H471</f>
        <v>0.4461002</v>
      </c>
      <c r="S471" s="189">
        <v>0</v>
      </c>
      <c r="T471" s="190">
        <f>S471*H471</f>
        <v>0</v>
      </c>
      <c r="U471" s="36"/>
      <c r="V471" s="36"/>
      <c r="W471" s="36"/>
      <c r="X471" s="36"/>
      <c r="Y471" s="36"/>
      <c r="Z471" s="36"/>
      <c r="AA471" s="36"/>
      <c r="AB471" s="36"/>
      <c r="AC471" s="36"/>
      <c r="AD471" s="36"/>
      <c r="AE471" s="36"/>
      <c r="AR471" s="191" t="s">
        <v>178</v>
      </c>
      <c r="AT471" s="191" t="s">
        <v>173</v>
      </c>
      <c r="AU471" s="191" t="s">
        <v>82</v>
      </c>
      <c r="AY471" s="19" t="s">
        <v>171</v>
      </c>
      <c r="BE471" s="192">
        <f>IF(N471="základní",J471,0)</f>
        <v>0</v>
      </c>
      <c r="BF471" s="192">
        <f>IF(N471="snížená",J471,0)</f>
        <v>0</v>
      </c>
      <c r="BG471" s="192">
        <f>IF(N471="zákl. přenesená",J471,0)</f>
        <v>0</v>
      </c>
      <c r="BH471" s="192">
        <f>IF(N471="sníž. přenesená",J471,0)</f>
        <v>0</v>
      </c>
      <c r="BI471" s="192">
        <f>IF(N471="nulová",J471,0)</f>
        <v>0</v>
      </c>
      <c r="BJ471" s="19" t="s">
        <v>80</v>
      </c>
      <c r="BK471" s="192">
        <f>ROUND(I471*H471,2)</f>
        <v>0</v>
      </c>
      <c r="BL471" s="19" t="s">
        <v>178</v>
      </c>
      <c r="BM471" s="191" t="s">
        <v>1452</v>
      </c>
    </row>
    <row r="472" spans="1:65" s="2" customFormat="1" ht="19.5">
      <c r="A472" s="36"/>
      <c r="B472" s="37"/>
      <c r="C472" s="38"/>
      <c r="D472" s="193" t="s">
        <v>180</v>
      </c>
      <c r="E472" s="38"/>
      <c r="F472" s="194" t="s">
        <v>617</v>
      </c>
      <c r="G472" s="38"/>
      <c r="H472" s="38"/>
      <c r="I472" s="195"/>
      <c r="J472" s="38"/>
      <c r="K472" s="38"/>
      <c r="L472" s="41"/>
      <c r="M472" s="196"/>
      <c r="N472" s="197"/>
      <c r="O472" s="66"/>
      <c r="P472" s="66"/>
      <c r="Q472" s="66"/>
      <c r="R472" s="66"/>
      <c r="S472" s="66"/>
      <c r="T472" s="67"/>
      <c r="U472" s="36"/>
      <c r="V472" s="36"/>
      <c r="W472" s="36"/>
      <c r="X472" s="36"/>
      <c r="Y472" s="36"/>
      <c r="Z472" s="36"/>
      <c r="AA472" s="36"/>
      <c r="AB472" s="36"/>
      <c r="AC472" s="36"/>
      <c r="AD472" s="36"/>
      <c r="AE472" s="36"/>
      <c r="AT472" s="19" t="s">
        <v>180</v>
      </c>
      <c r="AU472" s="19" t="s">
        <v>82</v>
      </c>
    </row>
    <row r="473" spans="1:65" s="2" customFormat="1" ht="11.25">
      <c r="A473" s="36"/>
      <c r="B473" s="37"/>
      <c r="C473" s="38"/>
      <c r="D473" s="198" t="s">
        <v>182</v>
      </c>
      <c r="E473" s="38"/>
      <c r="F473" s="199" t="s">
        <v>618</v>
      </c>
      <c r="G473" s="38"/>
      <c r="H473" s="38"/>
      <c r="I473" s="195"/>
      <c r="J473" s="38"/>
      <c r="K473" s="38"/>
      <c r="L473" s="41"/>
      <c r="M473" s="196"/>
      <c r="N473" s="197"/>
      <c r="O473" s="66"/>
      <c r="P473" s="66"/>
      <c r="Q473" s="66"/>
      <c r="R473" s="66"/>
      <c r="S473" s="66"/>
      <c r="T473" s="67"/>
      <c r="U473" s="36"/>
      <c r="V473" s="36"/>
      <c r="W473" s="36"/>
      <c r="X473" s="36"/>
      <c r="Y473" s="36"/>
      <c r="Z473" s="36"/>
      <c r="AA473" s="36"/>
      <c r="AB473" s="36"/>
      <c r="AC473" s="36"/>
      <c r="AD473" s="36"/>
      <c r="AE473" s="36"/>
      <c r="AT473" s="19" t="s">
        <v>182</v>
      </c>
      <c r="AU473" s="19" t="s">
        <v>82</v>
      </c>
    </row>
    <row r="474" spans="1:65" s="13" customFormat="1" ht="11.25">
      <c r="B474" s="200"/>
      <c r="C474" s="201"/>
      <c r="D474" s="193" t="s">
        <v>184</v>
      </c>
      <c r="E474" s="202" t="s">
        <v>19</v>
      </c>
      <c r="F474" s="203" t="s">
        <v>619</v>
      </c>
      <c r="G474" s="201"/>
      <c r="H474" s="202" t="s">
        <v>19</v>
      </c>
      <c r="I474" s="204"/>
      <c r="J474" s="201"/>
      <c r="K474" s="201"/>
      <c r="L474" s="205"/>
      <c r="M474" s="206"/>
      <c r="N474" s="207"/>
      <c r="O474" s="207"/>
      <c r="P474" s="207"/>
      <c r="Q474" s="207"/>
      <c r="R474" s="207"/>
      <c r="S474" s="207"/>
      <c r="T474" s="208"/>
      <c r="AT474" s="209" t="s">
        <v>184</v>
      </c>
      <c r="AU474" s="209" t="s">
        <v>82</v>
      </c>
      <c r="AV474" s="13" t="s">
        <v>80</v>
      </c>
      <c r="AW474" s="13" t="s">
        <v>35</v>
      </c>
      <c r="AX474" s="13" t="s">
        <v>73</v>
      </c>
      <c r="AY474" s="209" t="s">
        <v>171</v>
      </c>
    </row>
    <row r="475" spans="1:65" s="13" customFormat="1" ht="11.25">
      <c r="B475" s="200"/>
      <c r="C475" s="201"/>
      <c r="D475" s="193" t="s">
        <v>184</v>
      </c>
      <c r="E475" s="202" t="s">
        <v>19</v>
      </c>
      <c r="F475" s="203" t="s">
        <v>185</v>
      </c>
      <c r="G475" s="201"/>
      <c r="H475" s="202" t="s">
        <v>19</v>
      </c>
      <c r="I475" s="204"/>
      <c r="J475" s="201"/>
      <c r="K475" s="201"/>
      <c r="L475" s="205"/>
      <c r="M475" s="206"/>
      <c r="N475" s="207"/>
      <c r="O475" s="207"/>
      <c r="P475" s="207"/>
      <c r="Q475" s="207"/>
      <c r="R475" s="207"/>
      <c r="S475" s="207"/>
      <c r="T475" s="208"/>
      <c r="AT475" s="209" t="s">
        <v>184</v>
      </c>
      <c r="AU475" s="209" t="s">
        <v>82</v>
      </c>
      <c r="AV475" s="13" t="s">
        <v>80</v>
      </c>
      <c r="AW475" s="13" t="s">
        <v>35</v>
      </c>
      <c r="AX475" s="13" t="s">
        <v>73</v>
      </c>
      <c r="AY475" s="209" t="s">
        <v>171</v>
      </c>
    </row>
    <row r="476" spans="1:65" s="14" customFormat="1" ht="11.25">
      <c r="B476" s="210"/>
      <c r="C476" s="211"/>
      <c r="D476" s="193" t="s">
        <v>184</v>
      </c>
      <c r="E476" s="212" t="s">
        <v>19</v>
      </c>
      <c r="F476" s="213" t="s">
        <v>1453</v>
      </c>
      <c r="G476" s="211"/>
      <c r="H476" s="214">
        <v>9.8000000000000004E-2</v>
      </c>
      <c r="I476" s="215"/>
      <c r="J476" s="211"/>
      <c r="K476" s="211"/>
      <c r="L476" s="216"/>
      <c r="M476" s="217"/>
      <c r="N476" s="218"/>
      <c r="O476" s="218"/>
      <c r="P476" s="218"/>
      <c r="Q476" s="218"/>
      <c r="R476" s="218"/>
      <c r="S476" s="218"/>
      <c r="T476" s="219"/>
      <c r="AT476" s="220" t="s">
        <v>184</v>
      </c>
      <c r="AU476" s="220" t="s">
        <v>82</v>
      </c>
      <c r="AV476" s="14" t="s">
        <v>82</v>
      </c>
      <c r="AW476" s="14" t="s">
        <v>35</v>
      </c>
      <c r="AX476" s="14" t="s">
        <v>73</v>
      </c>
      <c r="AY476" s="220" t="s">
        <v>171</v>
      </c>
    </row>
    <row r="477" spans="1:65" s="13" customFormat="1" ht="11.25">
      <c r="B477" s="200"/>
      <c r="C477" s="201"/>
      <c r="D477" s="193" t="s">
        <v>184</v>
      </c>
      <c r="E477" s="202" t="s">
        <v>19</v>
      </c>
      <c r="F477" s="203" t="s">
        <v>187</v>
      </c>
      <c r="G477" s="201"/>
      <c r="H477" s="202" t="s">
        <v>19</v>
      </c>
      <c r="I477" s="204"/>
      <c r="J477" s="201"/>
      <c r="K477" s="201"/>
      <c r="L477" s="205"/>
      <c r="M477" s="206"/>
      <c r="N477" s="207"/>
      <c r="O477" s="207"/>
      <c r="P477" s="207"/>
      <c r="Q477" s="207"/>
      <c r="R477" s="207"/>
      <c r="S477" s="207"/>
      <c r="T477" s="208"/>
      <c r="AT477" s="209" t="s">
        <v>184</v>
      </c>
      <c r="AU477" s="209" t="s">
        <v>82</v>
      </c>
      <c r="AV477" s="13" t="s">
        <v>80</v>
      </c>
      <c r="AW477" s="13" t="s">
        <v>35</v>
      </c>
      <c r="AX477" s="13" t="s">
        <v>73</v>
      </c>
      <c r="AY477" s="209" t="s">
        <v>171</v>
      </c>
    </row>
    <row r="478" spans="1:65" s="14" customFormat="1" ht="11.25">
      <c r="B478" s="210"/>
      <c r="C478" s="211"/>
      <c r="D478" s="193" t="s">
        <v>184</v>
      </c>
      <c r="E478" s="212" t="s">
        <v>19</v>
      </c>
      <c r="F478" s="213" t="s">
        <v>1454</v>
      </c>
      <c r="G478" s="211"/>
      <c r="H478" s="214">
        <v>9.5000000000000001E-2</v>
      </c>
      <c r="I478" s="215"/>
      <c r="J478" s="211"/>
      <c r="K478" s="211"/>
      <c r="L478" s="216"/>
      <c r="M478" s="217"/>
      <c r="N478" s="218"/>
      <c r="O478" s="218"/>
      <c r="P478" s="218"/>
      <c r="Q478" s="218"/>
      <c r="R478" s="218"/>
      <c r="S478" s="218"/>
      <c r="T478" s="219"/>
      <c r="AT478" s="220" t="s">
        <v>184</v>
      </c>
      <c r="AU478" s="220" t="s">
        <v>82</v>
      </c>
      <c r="AV478" s="14" t="s">
        <v>82</v>
      </c>
      <c r="AW478" s="14" t="s">
        <v>35</v>
      </c>
      <c r="AX478" s="14" t="s">
        <v>73</v>
      </c>
      <c r="AY478" s="220" t="s">
        <v>171</v>
      </c>
    </row>
    <row r="479" spans="1:65" s="15" customFormat="1" ht="11.25">
      <c r="B479" s="221"/>
      <c r="C479" s="222"/>
      <c r="D479" s="193" t="s">
        <v>184</v>
      </c>
      <c r="E479" s="223" t="s">
        <v>19</v>
      </c>
      <c r="F479" s="224" t="s">
        <v>189</v>
      </c>
      <c r="G479" s="222"/>
      <c r="H479" s="225">
        <v>0.193</v>
      </c>
      <c r="I479" s="226"/>
      <c r="J479" s="222"/>
      <c r="K479" s="222"/>
      <c r="L479" s="227"/>
      <c r="M479" s="228"/>
      <c r="N479" s="229"/>
      <c r="O479" s="229"/>
      <c r="P479" s="229"/>
      <c r="Q479" s="229"/>
      <c r="R479" s="229"/>
      <c r="S479" s="229"/>
      <c r="T479" s="230"/>
      <c r="AT479" s="231" t="s">
        <v>184</v>
      </c>
      <c r="AU479" s="231" t="s">
        <v>82</v>
      </c>
      <c r="AV479" s="15" t="s">
        <v>178</v>
      </c>
      <c r="AW479" s="15" t="s">
        <v>35</v>
      </c>
      <c r="AX479" s="15" t="s">
        <v>80</v>
      </c>
      <c r="AY479" s="231" t="s">
        <v>171</v>
      </c>
    </row>
    <row r="480" spans="1:65" s="2" customFormat="1" ht="24.2" customHeight="1">
      <c r="A480" s="36"/>
      <c r="B480" s="37"/>
      <c r="C480" s="180" t="s">
        <v>613</v>
      </c>
      <c r="D480" s="180" t="s">
        <v>173</v>
      </c>
      <c r="E480" s="181" t="s">
        <v>623</v>
      </c>
      <c r="F480" s="182" t="s">
        <v>624</v>
      </c>
      <c r="G480" s="183" t="s">
        <v>606</v>
      </c>
      <c r="H480" s="184">
        <v>15.071999999999999</v>
      </c>
      <c r="I480" s="185"/>
      <c r="J480" s="186">
        <f>ROUND(I480*H480,2)</f>
        <v>0</v>
      </c>
      <c r="K480" s="182" t="s">
        <v>177</v>
      </c>
      <c r="L480" s="41"/>
      <c r="M480" s="187" t="s">
        <v>19</v>
      </c>
      <c r="N480" s="188" t="s">
        <v>44</v>
      </c>
      <c r="O480" s="66"/>
      <c r="P480" s="189">
        <f>O480*H480</f>
        <v>0</v>
      </c>
      <c r="Q480" s="189">
        <v>7.6999999999999996E-4</v>
      </c>
      <c r="R480" s="189">
        <f>Q480*H480</f>
        <v>1.1605439999999998E-2</v>
      </c>
      <c r="S480" s="189">
        <v>0</v>
      </c>
      <c r="T480" s="190">
        <f>S480*H480</f>
        <v>0</v>
      </c>
      <c r="U480" s="36"/>
      <c r="V480" s="36"/>
      <c r="W480" s="36"/>
      <c r="X480" s="36"/>
      <c r="Y480" s="36"/>
      <c r="Z480" s="36"/>
      <c r="AA480" s="36"/>
      <c r="AB480" s="36"/>
      <c r="AC480" s="36"/>
      <c r="AD480" s="36"/>
      <c r="AE480" s="36"/>
      <c r="AR480" s="191" t="s">
        <v>178</v>
      </c>
      <c r="AT480" s="191" t="s">
        <v>173</v>
      </c>
      <c r="AU480" s="191" t="s">
        <v>82</v>
      </c>
      <c r="AY480" s="19" t="s">
        <v>171</v>
      </c>
      <c r="BE480" s="192">
        <f>IF(N480="základní",J480,0)</f>
        <v>0</v>
      </c>
      <c r="BF480" s="192">
        <f>IF(N480="snížená",J480,0)</f>
        <v>0</v>
      </c>
      <c r="BG480" s="192">
        <f>IF(N480="zákl. přenesená",J480,0)</f>
        <v>0</v>
      </c>
      <c r="BH480" s="192">
        <f>IF(N480="sníž. přenesená",J480,0)</f>
        <v>0</v>
      </c>
      <c r="BI480" s="192">
        <f>IF(N480="nulová",J480,0)</f>
        <v>0</v>
      </c>
      <c r="BJ480" s="19" t="s">
        <v>80</v>
      </c>
      <c r="BK480" s="192">
        <f>ROUND(I480*H480,2)</f>
        <v>0</v>
      </c>
      <c r="BL480" s="19" t="s">
        <v>178</v>
      </c>
      <c r="BM480" s="191" t="s">
        <v>1455</v>
      </c>
    </row>
    <row r="481" spans="1:65" s="2" customFormat="1" ht="19.5">
      <c r="A481" s="36"/>
      <c r="B481" s="37"/>
      <c r="C481" s="38"/>
      <c r="D481" s="193" t="s">
        <v>180</v>
      </c>
      <c r="E481" s="38"/>
      <c r="F481" s="194" t="s">
        <v>626</v>
      </c>
      <c r="G481" s="38"/>
      <c r="H481" s="38"/>
      <c r="I481" s="195"/>
      <c r="J481" s="38"/>
      <c r="K481" s="38"/>
      <c r="L481" s="41"/>
      <c r="M481" s="196"/>
      <c r="N481" s="197"/>
      <c r="O481" s="66"/>
      <c r="P481" s="66"/>
      <c r="Q481" s="66"/>
      <c r="R481" s="66"/>
      <c r="S481" s="66"/>
      <c r="T481" s="67"/>
      <c r="U481" s="36"/>
      <c r="V481" s="36"/>
      <c r="W481" s="36"/>
      <c r="X481" s="36"/>
      <c r="Y481" s="36"/>
      <c r="Z481" s="36"/>
      <c r="AA481" s="36"/>
      <c r="AB481" s="36"/>
      <c r="AC481" s="36"/>
      <c r="AD481" s="36"/>
      <c r="AE481" s="36"/>
      <c r="AT481" s="19" t="s">
        <v>180</v>
      </c>
      <c r="AU481" s="19" t="s">
        <v>82</v>
      </c>
    </row>
    <row r="482" spans="1:65" s="2" customFormat="1" ht="11.25">
      <c r="A482" s="36"/>
      <c r="B482" s="37"/>
      <c r="C482" s="38"/>
      <c r="D482" s="198" t="s">
        <v>182</v>
      </c>
      <c r="E482" s="38"/>
      <c r="F482" s="199" t="s">
        <v>627</v>
      </c>
      <c r="G482" s="38"/>
      <c r="H482" s="38"/>
      <c r="I482" s="195"/>
      <c r="J482" s="38"/>
      <c r="K482" s="38"/>
      <c r="L482" s="41"/>
      <c r="M482" s="196"/>
      <c r="N482" s="197"/>
      <c r="O482" s="66"/>
      <c r="P482" s="66"/>
      <c r="Q482" s="66"/>
      <c r="R482" s="66"/>
      <c r="S482" s="66"/>
      <c r="T482" s="67"/>
      <c r="U482" s="36"/>
      <c r="V482" s="36"/>
      <c r="W482" s="36"/>
      <c r="X482" s="36"/>
      <c r="Y482" s="36"/>
      <c r="Z482" s="36"/>
      <c r="AA482" s="36"/>
      <c r="AB482" s="36"/>
      <c r="AC482" s="36"/>
      <c r="AD482" s="36"/>
      <c r="AE482" s="36"/>
      <c r="AT482" s="19" t="s">
        <v>182</v>
      </c>
      <c r="AU482" s="19" t="s">
        <v>82</v>
      </c>
    </row>
    <row r="483" spans="1:65" s="13" customFormat="1" ht="11.25">
      <c r="B483" s="200"/>
      <c r="C483" s="201"/>
      <c r="D483" s="193" t="s">
        <v>184</v>
      </c>
      <c r="E483" s="202" t="s">
        <v>19</v>
      </c>
      <c r="F483" s="203" t="s">
        <v>628</v>
      </c>
      <c r="G483" s="201"/>
      <c r="H483" s="202" t="s">
        <v>19</v>
      </c>
      <c r="I483" s="204"/>
      <c r="J483" s="201"/>
      <c r="K483" s="201"/>
      <c r="L483" s="205"/>
      <c r="M483" s="206"/>
      <c r="N483" s="207"/>
      <c r="O483" s="207"/>
      <c r="P483" s="207"/>
      <c r="Q483" s="207"/>
      <c r="R483" s="207"/>
      <c r="S483" s="207"/>
      <c r="T483" s="208"/>
      <c r="AT483" s="209" t="s">
        <v>184</v>
      </c>
      <c r="AU483" s="209" t="s">
        <v>82</v>
      </c>
      <c r="AV483" s="13" t="s">
        <v>80</v>
      </c>
      <c r="AW483" s="13" t="s">
        <v>35</v>
      </c>
      <c r="AX483" s="13" t="s">
        <v>73</v>
      </c>
      <c r="AY483" s="209" t="s">
        <v>171</v>
      </c>
    </row>
    <row r="484" spans="1:65" s="14" customFormat="1" ht="11.25">
      <c r="B484" s="210"/>
      <c r="C484" s="211"/>
      <c r="D484" s="193" t="s">
        <v>184</v>
      </c>
      <c r="E484" s="212" t="s">
        <v>19</v>
      </c>
      <c r="F484" s="213" t="s">
        <v>1456</v>
      </c>
      <c r="G484" s="211"/>
      <c r="H484" s="214">
        <v>15.071999999999999</v>
      </c>
      <c r="I484" s="215"/>
      <c r="J484" s="211"/>
      <c r="K484" s="211"/>
      <c r="L484" s="216"/>
      <c r="M484" s="217"/>
      <c r="N484" s="218"/>
      <c r="O484" s="218"/>
      <c r="P484" s="218"/>
      <c r="Q484" s="218"/>
      <c r="R484" s="218"/>
      <c r="S484" s="218"/>
      <c r="T484" s="219"/>
      <c r="AT484" s="220" t="s">
        <v>184</v>
      </c>
      <c r="AU484" s="220" t="s">
        <v>82</v>
      </c>
      <c r="AV484" s="14" t="s">
        <v>82</v>
      </c>
      <c r="AW484" s="14" t="s">
        <v>35</v>
      </c>
      <c r="AX484" s="14" t="s">
        <v>73</v>
      </c>
      <c r="AY484" s="220" t="s">
        <v>171</v>
      </c>
    </row>
    <row r="485" spans="1:65" s="15" customFormat="1" ht="11.25">
      <c r="B485" s="221"/>
      <c r="C485" s="222"/>
      <c r="D485" s="193" t="s">
        <v>184</v>
      </c>
      <c r="E485" s="223" t="s">
        <v>19</v>
      </c>
      <c r="F485" s="224" t="s">
        <v>189</v>
      </c>
      <c r="G485" s="222"/>
      <c r="H485" s="225">
        <v>15.071999999999999</v>
      </c>
      <c r="I485" s="226"/>
      <c r="J485" s="222"/>
      <c r="K485" s="222"/>
      <c r="L485" s="227"/>
      <c r="M485" s="228"/>
      <c r="N485" s="229"/>
      <c r="O485" s="229"/>
      <c r="P485" s="229"/>
      <c r="Q485" s="229"/>
      <c r="R485" s="229"/>
      <c r="S485" s="229"/>
      <c r="T485" s="230"/>
      <c r="AT485" s="231" t="s">
        <v>184</v>
      </c>
      <c r="AU485" s="231" t="s">
        <v>82</v>
      </c>
      <c r="AV485" s="15" t="s">
        <v>178</v>
      </c>
      <c r="AW485" s="15" t="s">
        <v>35</v>
      </c>
      <c r="AX485" s="15" t="s">
        <v>80</v>
      </c>
      <c r="AY485" s="231" t="s">
        <v>171</v>
      </c>
    </row>
    <row r="486" spans="1:65" s="2" customFormat="1" ht="24.2" customHeight="1">
      <c r="A486" s="36"/>
      <c r="B486" s="37"/>
      <c r="C486" s="180" t="s">
        <v>622</v>
      </c>
      <c r="D486" s="180" t="s">
        <v>173</v>
      </c>
      <c r="E486" s="181" t="s">
        <v>638</v>
      </c>
      <c r="F486" s="182" t="s">
        <v>639</v>
      </c>
      <c r="G486" s="183" t="s">
        <v>493</v>
      </c>
      <c r="H486" s="184">
        <v>1</v>
      </c>
      <c r="I486" s="185"/>
      <c r="J486" s="186">
        <f>ROUND(I486*H486,2)</f>
        <v>0</v>
      </c>
      <c r="K486" s="182" t="s">
        <v>177</v>
      </c>
      <c r="L486" s="41"/>
      <c r="M486" s="187" t="s">
        <v>19</v>
      </c>
      <c r="N486" s="188" t="s">
        <v>44</v>
      </c>
      <c r="O486" s="66"/>
      <c r="P486" s="189">
        <f>O486*H486</f>
        <v>0</v>
      </c>
      <c r="Q486" s="189">
        <v>6.4900000000000001E-3</v>
      </c>
      <c r="R486" s="189">
        <f>Q486*H486</f>
        <v>6.4900000000000001E-3</v>
      </c>
      <c r="S486" s="189">
        <v>0</v>
      </c>
      <c r="T486" s="190">
        <f>S486*H486</f>
        <v>0</v>
      </c>
      <c r="U486" s="36"/>
      <c r="V486" s="36"/>
      <c r="W486" s="36"/>
      <c r="X486" s="36"/>
      <c r="Y486" s="36"/>
      <c r="Z486" s="36"/>
      <c r="AA486" s="36"/>
      <c r="AB486" s="36"/>
      <c r="AC486" s="36"/>
      <c r="AD486" s="36"/>
      <c r="AE486" s="36"/>
      <c r="AR486" s="191" t="s">
        <v>178</v>
      </c>
      <c r="AT486" s="191" t="s">
        <v>173</v>
      </c>
      <c r="AU486" s="191" t="s">
        <v>82</v>
      </c>
      <c r="AY486" s="19" t="s">
        <v>171</v>
      </c>
      <c r="BE486" s="192">
        <f>IF(N486="základní",J486,0)</f>
        <v>0</v>
      </c>
      <c r="BF486" s="192">
        <f>IF(N486="snížená",J486,0)</f>
        <v>0</v>
      </c>
      <c r="BG486" s="192">
        <f>IF(N486="zákl. přenesená",J486,0)</f>
        <v>0</v>
      </c>
      <c r="BH486" s="192">
        <f>IF(N486="sníž. přenesená",J486,0)</f>
        <v>0</v>
      </c>
      <c r="BI486" s="192">
        <f>IF(N486="nulová",J486,0)</f>
        <v>0</v>
      </c>
      <c r="BJ486" s="19" t="s">
        <v>80</v>
      </c>
      <c r="BK486" s="192">
        <f>ROUND(I486*H486,2)</f>
        <v>0</v>
      </c>
      <c r="BL486" s="19" t="s">
        <v>178</v>
      </c>
      <c r="BM486" s="191" t="s">
        <v>1457</v>
      </c>
    </row>
    <row r="487" spans="1:65" s="2" customFormat="1" ht="19.5">
      <c r="A487" s="36"/>
      <c r="B487" s="37"/>
      <c r="C487" s="38"/>
      <c r="D487" s="193" t="s">
        <v>180</v>
      </c>
      <c r="E487" s="38"/>
      <c r="F487" s="194" t="s">
        <v>641</v>
      </c>
      <c r="G487" s="38"/>
      <c r="H487" s="38"/>
      <c r="I487" s="195"/>
      <c r="J487" s="38"/>
      <c r="K487" s="38"/>
      <c r="L487" s="41"/>
      <c r="M487" s="196"/>
      <c r="N487" s="197"/>
      <c r="O487" s="66"/>
      <c r="P487" s="66"/>
      <c r="Q487" s="66"/>
      <c r="R487" s="66"/>
      <c r="S487" s="66"/>
      <c r="T487" s="67"/>
      <c r="U487" s="36"/>
      <c r="V487" s="36"/>
      <c r="W487" s="36"/>
      <c r="X487" s="36"/>
      <c r="Y487" s="36"/>
      <c r="Z487" s="36"/>
      <c r="AA487" s="36"/>
      <c r="AB487" s="36"/>
      <c r="AC487" s="36"/>
      <c r="AD487" s="36"/>
      <c r="AE487" s="36"/>
      <c r="AT487" s="19" t="s">
        <v>180</v>
      </c>
      <c r="AU487" s="19" t="s">
        <v>82</v>
      </c>
    </row>
    <row r="488" spans="1:65" s="2" customFormat="1" ht="11.25">
      <c r="A488" s="36"/>
      <c r="B488" s="37"/>
      <c r="C488" s="38"/>
      <c r="D488" s="198" t="s">
        <v>182</v>
      </c>
      <c r="E488" s="38"/>
      <c r="F488" s="199" t="s">
        <v>642</v>
      </c>
      <c r="G488" s="38"/>
      <c r="H488" s="38"/>
      <c r="I488" s="195"/>
      <c r="J488" s="38"/>
      <c r="K488" s="38"/>
      <c r="L488" s="41"/>
      <c r="M488" s="196"/>
      <c r="N488" s="197"/>
      <c r="O488" s="66"/>
      <c r="P488" s="66"/>
      <c r="Q488" s="66"/>
      <c r="R488" s="66"/>
      <c r="S488" s="66"/>
      <c r="T488" s="67"/>
      <c r="U488" s="36"/>
      <c r="V488" s="36"/>
      <c r="W488" s="36"/>
      <c r="X488" s="36"/>
      <c r="Y488" s="36"/>
      <c r="Z488" s="36"/>
      <c r="AA488" s="36"/>
      <c r="AB488" s="36"/>
      <c r="AC488" s="36"/>
      <c r="AD488" s="36"/>
      <c r="AE488" s="36"/>
      <c r="AT488" s="19" t="s">
        <v>182</v>
      </c>
      <c r="AU488" s="19" t="s">
        <v>82</v>
      </c>
    </row>
    <row r="489" spans="1:65" s="13" customFormat="1" ht="11.25">
      <c r="B489" s="200"/>
      <c r="C489" s="201"/>
      <c r="D489" s="193" t="s">
        <v>184</v>
      </c>
      <c r="E489" s="202" t="s">
        <v>19</v>
      </c>
      <c r="F489" s="203" t="s">
        <v>1212</v>
      </c>
      <c r="G489" s="201"/>
      <c r="H489" s="202" t="s">
        <v>19</v>
      </c>
      <c r="I489" s="204"/>
      <c r="J489" s="201"/>
      <c r="K489" s="201"/>
      <c r="L489" s="205"/>
      <c r="M489" s="206"/>
      <c r="N489" s="207"/>
      <c r="O489" s="207"/>
      <c r="P489" s="207"/>
      <c r="Q489" s="207"/>
      <c r="R489" s="207"/>
      <c r="S489" s="207"/>
      <c r="T489" s="208"/>
      <c r="AT489" s="209" t="s">
        <v>184</v>
      </c>
      <c r="AU489" s="209" t="s">
        <v>82</v>
      </c>
      <c r="AV489" s="13" t="s">
        <v>80</v>
      </c>
      <c r="AW489" s="13" t="s">
        <v>35</v>
      </c>
      <c r="AX489" s="13" t="s">
        <v>73</v>
      </c>
      <c r="AY489" s="209" t="s">
        <v>171</v>
      </c>
    </row>
    <row r="490" spans="1:65" s="14" customFormat="1" ht="11.25">
      <c r="B490" s="210"/>
      <c r="C490" s="211"/>
      <c r="D490" s="193" t="s">
        <v>184</v>
      </c>
      <c r="E490" s="212" t="s">
        <v>19</v>
      </c>
      <c r="F490" s="213" t="s">
        <v>644</v>
      </c>
      <c r="G490" s="211"/>
      <c r="H490" s="214">
        <v>1</v>
      </c>
      <c r="I490" s="215"/>
      <c r="J490" s="211"/>
      <c r="K490" s="211"/>
      <c r="L490" s="216"/>
      <c r="M490" s="217"/>
      <c r="N490" s="218"/>
      <c r="O490" s="218"/>
      <c r="P490" s="218"/>
      <c r="Q490" s="218"/>
      <c r="R490" s="218"/>
      <c r="S490" s="218"/>
      <c r="T490" s="219"/>
      <c r="AT490" s="220" t="s">
        <v>184</v>
      </c>
      <c r="AU490" s="220" t="s">
        <v>82</v>
      </c>
      <c r="AV490" s="14" t="s">
        <v>82</v>
      </c>
      <c r="AW490" s="14" t="s">
        <v>35</v>
      </c>
      <c r="AX490" s="14" t="s">
        <v>73</v>
      </c>
      <c r="AY490" s="220" t="s">
        <v>171</v>
      </c>
    </row>
    <row r="491" spans="1:65" s="15" customFormat="1" ht="11.25">
      <c r="B491" s="221"/>
      <c r="C491" s="222"/>
      <c r="D491" s="193" t="s">
        <v>184</v>
      </c>
      <c r="E491" s="223" t="s">
        <v>19</v>
      </c>
      <c r="F491" s="224" t="s">
        <v>189</v>
      </c>
      <c r="G491" s="222"/>
      <c r="H491" s="225">
        <v>1</v>
      </c>
      <c r="I491" s="226"/>
      <c r="J491" s="222"/>
      <c r="K491" s="222"/>
      <c r="L491" s="227"/>
      <c r="M491" s="228"/>
      <c r="N491" s="229"/>
      <c r="O491" s="229"/>
      <c r="P491" s="229"/>
      <c r="Q491" s="229"/>
      <c r="R491" s="229"/>
      <c r="S491" s="229"/>
      <c r="T491" s="230"/>
      <c r="AT491" s="231" t="s">
        <v>184</v>
      </c>
      <c r="AU491" s="231" t="s">
        <v>82</v>
      </c>
      <c r="AV491" s="15" t="s">
        <v>178</v>
      </c>
      <c r="AW491" s="15" t="s">
        <v>35</v>
      </c>
      <c r="AX491" s="15" t="s">
        <v>80</v>
      </c>
      <c r="AY491" s="231" t="s">
        <v>171</v>
      </c>
    </row>
    <row r="492" spans="1:65" s="2" customFormat="1" ht="16.5" customHeight="1">
      <c r="A492" s="36"/>
      <c r="B492" s="37"/>
      <c r="C492" s="180" t="s">
        <v>630</v>
      </c>
      <c r="D492" s="180" t="s">
        <v>173</v>
      </c>
      <c r="E492" s="181" t="s">
        <v>646</v>
      </c>
      <c r="F492" s="182" t="s">
        <v>647</v>
      </c>
      <c r="G492" s="183" t="s">
        <v>220</v>
      </c>
      <c r="H492" s="184">
        <v>5.5579999999999998</v>
      </c>
      <c r="I492" s="185"/>
      <c r="J492" s="186">
        <f>ROUND(I492*H492,2)</f>
        <v>0</v>
      </c>
      <c r="K492" s="182" t="s">
        <v>177</v>
      </c>
      <c r="L492" s="41"/>
      <c r="M492" s="187" t="s">
        <v>19</v>
      </c>
      <c r="N492" s="188" t="s">
        <v>44</v>
      </c>
      <c r="O492" s="66"/>
      <c r="P492" s="189">
        <f>O492*H492</f>
        <v>0</v>
      </c>
      <c r="Q492" s="189">
        <v>0.12</v>
      </c>
      <c r="R492" s="189">
        <f>Q492*H492</f>
        <v>0.66696</v>
      </c>
      <c r="S492" s="189">
        <v>2.2000000000000002</v>
      </c>
      <c r="T492" s="190">
        <f>S492*H492</f>
        <v>12.227600000000001</v>
      </c>
      <c r="U492" s="36"/>
      <c r="V492" s="36"/>
      <c r="W492" s="36"/>
      <c r="X492" s="36"/>
      <c r="Y492" s="36"/>
      <c r="Z492" s="36"/>
      <c r="AA492" s="36"/>
      <c r="AB492" s="36"/>
      <c r="AC492" s="36"/>
      <c r="AD492" s="36"/>
      <c r="AE492" s="36"/>
      <c r="AR492" s="191" t="s">
        <v>178</v>
      </c>
      <c r="AT492" s="191" t="s">
        <v>173</v>
      </c>
      <c r="AU492" s="191" t="s">
        <v>82</v>
      </c>
      <c r="AY492" s="19" t="s">
        <v>171</v>
      </c>
      <c r="BE492" s="192">
        <f>IF(N492="základní",J492,0)</f>
        <v>0</v>
      </c>
      <c r="BF492" s="192">
        <f>IF(N492="snížená",J492,0)</f>
        <v>0</v>
      </c>
      <c r="BG492" s="192">
        <f>IF(N492="zákl. přenesená",J492,0)</f>
        <v>0</v>
      </c>
      <c r="BH492" s="192">
        <f>IF(N492="sníž. přenesená",J492,0)</f>
        <v>0</v>
      </c>
      <c r="BI492" s="192">
        <f>IF(N492="nulová",J492,0)</f>
        <v>0</v>
      </c>
      <c r="BJ492" s="19" t="s">
        <v>80</v>
      </c>
      <c r="BK492" s="192">
        <f>ROUND(I492*H492,2)</f>
        <v>0</v>
      </c>
      <c r="BL492" s="19" t="s">
        <v>178</v>
      </c>
      <c r="BM492" s="191" t="s">
        <v>1458</v>
      </c>
    </row>
    <row r="493" spans="1:65" s="2" customFormat="1" ht="11.25">
      <c r="A493" s="36"/>
      <c r="B493" s="37"/>
      <c r="C493" s="38"/>
      <c r="D493" s="193" t="s">
        <v>180</v>
      </c>
      <c r="E493" s="38"/>
      <c r="F493" s="194" t="s">
        <v>649</v>
      </c>
      <c r="G493" s="38"/>
      <c r="H493" s="38"/>
      <c r="I493" s="195"/>
      <c r="J493" s="38"/>
      <c r="K493" s="38"/>
      <c r="L493" s="41"/>
      <c r="M493" s="196"/>
      <c r="N493" s="197"/>
      <c r="O493" s="66"/>
      <c r="P493" s="66"/>
      <c r="Q493" s="66"/>
      <c r="R493" s="66"/>
      <c r="S493" s="66"/>
      <c r="T493" s="67"/>
      <c r="U493" s="36"/>
      <c r="V493" s="36"/>
      <c r="W493" s="36"/>
      <c r="X493" s="36"/>
      <c r="Y493" s="36"/>
      <c r="Z493" s="36"/>
      <c r="AA493" s="36"/>
      <c r="AB493" s="36"/>
      <c r="AC493" s="36"/>
      <c r="AD493" s="36"/>
      <c r="AE493" s="36"/>
      <c r="AT493" s="19" t="s">
        <v>180</v>
      </c>
      <c r="AU493" s="19" t="s">
        <v>82</v>
      </c>
    </row>
    <row r="494" spans="1:65" s="2" customFormat="1" ht="11.25">
      <c r="A494" s="36"/>
      <c r="B494" s="37"/>
      <c r="C494" s="38"/>
      <c r="D494" s="198" t="s">
        <v>182</v>
      </c>
      <c r="E494" s="38"/>
      <c r="F494" s="199" t="s">
        <v>650</v>
      </c>
      <c r="G494" s="38"/>
      <c r="H494" s="38"/>
      <c r="I494" s="195"/>
      <c r="J494" s="38"/>
      <c r="K494" s="38"/>
      <c r="L494" s="41"/>
      <c r="M494" s="196"/>
      <c r="N494" s="197"/>
      <c r="O494" s="66"/>
      <c r="P494" s="66"/>
      <c r="Q494" s="66"/>
      <c r="R494" s="66"/>
      <c r="S494" s="66"/>
      <c r="T494" s="67"/>
      <c r="U494" s="36"/>
      <c r="V494" s="36"/>
      <c r="W494" s="36"/>
      <c r="X494" s="36"/>
      <c r="Y494" s="36"/>
      <c r="Z494" s="36"/>
      <c r="AA494" s="36"/>
      <c r="AB494" s="36"/>
      <c r="AC494" s="36"/>
      <c r="AD494" s="36"/>
      <c r="AE494" s="36"/>
      <c r="AT494" s="19" t="s">
        <v>182</v>
      </c>
      <c r="AU494" s="19" t="s">
        <v>82</v>
      </c>
    </row>
    <row r="495" spans="1:65" s="13" customFormat="1" ht="11.25">
      <c r="B495" s="200"/>
      <c r="C495" s="201"/>
      <c r="D495" s="193" t="s">
        <v>184</v>
      </c>
      <c r="E495" s="202" t="s">
        <v>19</v>
      </c>
      <c r="F495" s="203" t="s">
        <v>651</v>
      </c>
      <c r="G495" s="201"/>
      <c r="H495" s="202" t="s">
        <v>19</v>
      </c>
      <c r="I495" s="204"/>
      <c r="J495" s="201"/>
      <c r="K495" s="201"/>
      <c r="L495" s="205"/>
      <c r="M495" s="206"/>
      <c r="N495" s="207"/>
      <c r="O495" s="207"/>
      <c r="P495" s="207"/>
      <c r="Q495" s="207"/>
      <c r="R495" s="207"/>
      <c r="S495" s="207"/>
      <c r="T495" s="208"/>
      <c r="AT495" s="209" t="s">
        <v>184</v>
      </c>
      <c r="AU495" s="209" t="s">
        <v>82</v>
      </c>
      <c r="AV495" s="13" t="s">
        <v>80</v>
      </c>
      <c r="AW495" s="13" t="s">
        <v>35</v>
      </c>
      <c r="AX495" s="13" t="s">
        <v>73</v>
      </c>
      <c r="AY495" s="209" t="s">
        <v>171</v>
      </c>
    </row>
    <row r="496" spans="1:65" s="13" customFormat="1" ht="11.25">
      <c r="B496" s="200"/>
      <c r="C496" s="201"/>
      <c r="D496" s="193" t="s">
        <v>184</v>
      </c>
      <c r="E496" s="202" t="s">
        <v>19</v>
      </c>
      <c r="F496" s="203" t="s">
        <v>185</v>
      </c>
      <c r="G496" s="201"/>
      <c r="H496" s="202" t="s">
        <v>19</v>
      </c>
      <c r="I496" s="204"/>
      <c r="J496" s="201"/>
      <c r="K496" s="201"/>
      <c r="L496" s="205"/>
      <c r="M496" s="206"/>
      <c r="N496" s="207"/>
      <c r="O496" s="207"/>
      <c r="P496" s="207"/>
      <c r="Q496" s="207"/>
      <c r="R496" s="207"/>
      <c r="S496" s="207"/>
      <c r="T496" s="208"/>
      <c r="AT496" s="209" t="s">
        <v>184</v>
      </c>
      <c r="AU496" s="209" t="s">
        <v>82</v>
      </c>
      <c r="AV496" s="13" t="s">
        <v>80</v>
      </c>
      <c r="AW496" s="13" t="s">
        <v>35</v>
      </c>
      <c r="AX496" s="13" t="s">
        <v>73</v>
      </c>
      <c r="AY496" s="209" t="s">
        <v>171</v>
      </c>
    </row>
    <row r="497" spans="1:65" s="14" customFormat="1" ht="11.25">
      <c r="B497" s="210"/>
      <c r="C497" s="211"/>
      <c r="D497" s="193" t="s">
        <v>184</v>
      </c>
      <c r="E497" s="212" t="s">
        <v>19</v>
      </c>
      <c r="F497" s="213" t="s">
        <v>1459</v>
      </c>
      <c r="G497" s="211"/>
      <c r="H497" s="214">
        <v>2.706</v>
      </c>
      <c r="I497" s="215"/>
      <c r="J497" s="211"/>
      <c r="K497" s="211"/>
      <c r="L497" s="216"/>
      <c r="M497" s="217"/>
      <c r="N497" s="218"/>
      <c r="O497" s="218"/>
      <c r="P497" s="218"/>
      <c r="Q497" s="218"/>
      <c r="R497" s="218"/>
      <c r="S497" s="218"/>
      <c r="T497" s="219"/>
      <c r="AT497" s="220" t="s">
        <v>184</v>
      </c>
      <c r="AU497" s="220" t="s">
        <v>82</v>
      </c>
      <c r="AV497" s="14" t="s">
        <v>82</v>
      </c>
      <c r="AW497" s="14" t="s">
        <v>35</v>
      </c>
      <c r="AX497" s="14" t="s">
        <v>73</v>
      </c>
      <c r="AY497" s="220" t="s">
        <v>171</v>
      </c>
    </row>
    <row r="498" spans="1:65" s="13" customFormat="1" ht="11.25">
      <c r="B498" s="200"/>
      <c r="C498" s="201"/>
      <c r="D498" s="193" t="s">
        <v>184</v>
      </c>
      <c r="E498" s="202" t="s">
        <v>19</v>
      </c>
      <c r="F498" s="203" t="s">
        <v>187</v>
      </c>
      <c r="G498" s="201"/>
      <c r="H498" s="202" t="s">
        <v>19</v>
      </c>
      <c r="I498" s="204"/>
      <c r="J498" s="201"/>
      <c r="K498" s="201"/>
      <c r="L498" s="205"/>
      <c r="M498" s="206"/>
      <c r="N498" s="207"/>
      <c r="O498" s="207"/>
      <c r="P498" s="207"/>
      <c r="Q498" s="207"/>
      <c r="R498" s="207"/>
      <c r="S498" s="207"/>
      <c r="T498" s="208"/>
      <c r="AT498" s="209" t="s">
        <v>184</v>
      </c>
      <c r="AU498" s="209" t="s">
        <v>82</v>
      </c>
      <c r="AV498" s="13" t="s">
        <v>80</v>
      </c>
      <c r="AW498" s="13" t="s">
        <v>35</v>
      </c>
      <c r="AX498" s="13" t="s">
        <v>73</v>
      </c>
      <c r="AY498" s="209" t="s">
        <v>171</v>
      </c>
    </row>
    <row r="499" spans="1:65" s="14" customFormat="1" ht="11.25">
      <c r="B499" s="210"/>
      <c r="C499" s="211"/>
      <c r="D499" s="193" t="s">
        <v>184</v>
      </c>
      <c r="E499" s="212" t="s">
        <v>19</v>
      </c>
      <c r="F499" s="213" t="s">
        <v>1460</v>
      </c>
      <c r="G499" s="211"/>
      <c r="H499" s="214">
        <v>2.8519999999999999</v>
      </c>
      <c r="I499" s="215"/>
      <c r="J499" s="211"/>
      <c r="K499" s="211"/>
      <c r="L499" s="216"/>
      <c r="M499" s="217"/>
      <c r="N499" s="218"/>
      <c r="O499" s="218"/>
      <c r="P499" s="218"/>
      <c r="Q499" s="218"/>
      <c r="R499" s="218"/>
      <c r="S499" s="218"/>
      <c r="T499" s="219"/>
      <c r="AT499" s="220" t="s">
        <v>184</v>
      </c>
      <c r="AU499" s="220" t="s">
        <v>82</v>
      </c>
      <c r="AV499" s="14" t="s">
        <v>82</v>
      </c>
      <c r="AW499" s="14" t="s">
        <v>35</v>
      </c>
      <c r="AX499" s="14" t="s">
        <v>73</v>
      </c>
      <c r="AY499" s="220" t="s">
        <v>171</v>
      </c>
    </row>
    <row r="500" spans="1:65" s="15" customFormat="1" ht="11.25">
      <c r="B500" s="221"/>
      <c r="C500" s="222"/>
      <c r="D500" s="193" t="s">
        <v>184</v>
      </c>
      <c r="E500" s="223" t="s">
        <v>19</v>
      </c>
      <c r="F500" s="224" t="s">
        <v>189</v>
      </c>
      <c r="G500" s="222"/>
      <c r="H500" s="225">
        <v>5.5579999999999998</v>
      </c>
      <c r="I500" s="226"/>
      <c r="J500" s="222"/>
      <c r="K500" s="222"/>
      <c r="L500" s="227"/>
      <c r="M500" s="228"/>
      <c r="N500" s="229"/>
      <c r="O500" s="229"/>
      <c r="P500" s="229"/>
      <c r="Q500" s="229"/>
      <c r="R500" s="229"/>
      <c r="S500" s="229"/>
      <c r="T500" s="230"/>
      <c r="AT500" s="231" t="s">
        <v>184</v>
      </c>
      <c r="AU500" s="231" t="s">
        <v>82</v>
      </c>
      <c r="AV500" s="15" t="s">
        <v>178</v>
      </c>
      <c r="AW500" s="15" t="s">
        <v>35</v>
      </c>
      <c r="AX500" s="15" t="s">
        <v>80</v>
      </c>
      <c r="AY500" s="231" t="s">
        <v>171</v>
      </c>
    </row>
    <row r="501" spans="1:65" s="2" customFormat="1" ht="24.2" customHeight="1">
      <c r="A501" s="36"/>
      <c r="B501" s="37"/>
      <c r="C501" s="180" t="s">
        <v>637</v>
      </c>
      <c r="D501" s="180" t="s">
        <v>173</v>
      </c>
      <c r="E501" s="181" t="s">
        <v>1461</v>
      </c>
      <c r="F501" s="182" t="s">
        <v>1462</v>
      </c>
      <c r="G501" s="183" t="s">
        <v>220</v>
      </c>
      <c r="H501" s="184">
        <v>10.454000000000001</v>
      </c>
      <c r="I501" s="185"/>
      <c r="J501" s="186">
        <f>ROUND(I501*H501,2)</f>
        <v>0</v>
      </c>
      <c r="K501" s="182" t="s">
        <v>177</v>
      </c>
      <c r="L501" s="41"/>
      <c r="M501" s="187" t="s">
        <v>19</v>
      </c>
      <c r="N501" s="188" t="s">
        <v>44</v>
      </c>
      <c r="O501" s="66"/>
      <c r="P501" s="189">
        <f>O501*H501</f>
        <v>0</v>
      </c>
      <c r="Q501" s="189">
        <v>0</v>
      </c>
      <c r="R501" s="189">
        <f>Q501*H501</f>
        <v>0</v>
      </c>
      <c r="S501" s="189">
        <v>2.5</v>
      </c>
      <c r="T501" s="190">
        <f>S501*H501</f>
        <v>26.135000000000002</v>
      </c>
      <c r="U501" s="36"/>
      <c r="V501" s="36"/>
      <c r="W501" s="36"/>
      <c r="X501" s="36"/>
      <c r="Y501" s="36"/>
      <c r="Z501" s="36"/>
      <c r="AA501" s="36"/>
      <c r="AB501" s="36"/>
      <c r="AC501" s="36"/>
      <c r="AD501" s="36"/>
      <c r="AE501" s="36"/>
      <c r="AR501" s="191" t="s">
        <v>178</v>
      </c>
      <c r="AT501" s="191" t="s">
        <v>173</v>
      </c>
      <c r="AU501" s="191" t="s">
        <v>82</v>
      </c>
      <c r="AY501" s="19" t="s">
        <v>171</v>
      </c>
      <c r="BE501" s="192">
        <f>IF(N501="základní",J501,0)</f>
        <v>0</v>
      </c>
      <c r="BF501" s="192">
        <f>IF(N501="snížená",J501,0)</f>
        <v>0</v>
      </c>
      <c r="BG501" s="192">
        <f>IF(N501="zákl. přenesená",J501,0)</f>
        <v>0</v>
      </c>
      <c r="BH501" s="192">
        <f>IF(N501="sníž. přenesená",J501,0)</f>
        <v>0</v>
      </c>
      <c r="BI501" s="192">
        <f>IF(N501="nulová",J501,0)</f>
        <v>0</v>
      </c>
      <c r="BJ501" s="19" t="s">
        <v>80</v>
      </c>
      <c r="BK501" s="192">
        <f>ROUND(I501*H501,2)</f>
        <v>0</v>
      </c>
      <c r="BL501" s="19" t="s">
        <v>178</v>
      </c>
      <c r="BM501" s="191" t="s">
        <v>1463</v>
      </c>
    </row>
    <row r="502" spans="1:65" s="2" customFormat="1" ht="19.5">
      <c r="A502" s="36"/>
      <c r="B502" s="37"/>
      <c r="C502" s="38"/>
      <c r="D502" s="193" t="s">
        <v>180</v>
      </c>
      <c r="E502" s="38"/>
      <c r="F502" s="194" t="s">
        <v>1464</v>
      </c>
      <c r="G502" s="38"/>
      <c r="H502" s="38"/>
      <c r="I502" s="195"/>
      <c r="J502" s="38"/>
      <c r="K502" s="38"/>
      <c r="L502" s="41"/>
      <c r="M502" s="196"/>
      <c r="N502" s="197"/>
      <c r="O502" s="66"/>
      <c r="P502" s="66"/>
      <c r="Q502" s="66"/>
      <c r="R502" s="66"/>
      <c r="S502" s="66"/>
      <c r="T502" s="67"/>
      <c r="U502" s="36"/>
      <c r="V502" s="36"/>
      <c r="W502" s="36"/>
      <c r="X502" s="36"/>
      <c r="Y502" s="36"/>
      <c r="Z502" s="36"/>
      <c r="AA502" s="36"/>
      <c r="AB502" s="36"/>
      <c r="AC502" s="36"/>
      <c r="AD502" s="36"/>
      <c r="AE502" s="36"/>
      <c r="AT502" s="19" t="s">
        <v>180</v>
      </c>
      <c r="AU502" s="19" t="s">
        <v>82</v>
      </c>
    </row>
    <row r="503" spans="1:65" s="2" customFormat="1" ht="11.25">
      <c r="A503" s="36"/>
      <c r="B503" s="37"/>
      <c r="C503" s="38"/>
      <c r="D503" s="198" t="s">
        <v>182</v>
      </c>
      <c r="E503" s="38"/>
      <c r="F503" s="199" t="s">
        <v>1465</v>
      </c>
      <c r="G503" s="38"/>
      <c r="H503" s="38"/>
      <c r="I503" s="195"/>
      <c r="J503" s="38"/>
      <c r="K503" s="38"/>
      <c r="L503" s="41"/>
      <c r="M503" s="196"/>
      <c r="N503" s="197"/>
      <c r="O503" s="66"/>
      <c r="P503" s="66"/>
      <c r="Q503" s="66"/>
      <c r="R503" s="66"/>
      <c r="S503" s="66"/>
      <c r="T503" s="67"/>
      <c r="U503" s="36"/>
      <c r="V503" s="36"/>
      <c r="W503" s="36"/>
      <c r="X503" s="36"/>
      <c r="Y503" s="36"/>
      <c r="Z503" s="36"/>
      <c r="AA503" s="36"/>
      <c r="AB503" s="36"/>
      <c r="AC503" s="36"/>
      <c r="AD503" s="36"/>
      <c r="AE503" s="36"/>
      <c r="AT503" s="19" t="s">
        <v>182</v>
      </c>
      <c r="AU503" s="19" t="s">
        <v>82</v>
      </c>
    </row>
    <row r="504" spans="1:65" s="13" customFormat="1" ht="11.25">
      <c r="B504" s="200"/>
      <c r="C504" s="201"/>
      <c r="D504" s="193" t="s">
        <v>184</v>
      </c>
      <c r="E504" s="202" t="s">
        <v>19</v>
      </c>
      <c r="F504" s="203" t="s">
        <v>1466</v>
      </c>
      <c r="G504" s="201"/>
      <c r="H504" s="202" t="s">
        <v>19</v>
      </c>
      <c r="I504" s="204"/>
      <c r="J504" s="201"/>
      <c r="K504" s="201"/>
      <c r="L504" s="205"/>
      <c r="M504" s="206"/>
      <c r="N504" s="207"/>
      <c r="O504" s="207"/>
      <c r="P504" s="207"/>
      <c r="Q504" s="207"/>
      <c r="R504" s="207"/>
      <c r="S504" s="207"/>
      <c r="T504" s="208"/>
      <c r="AT504" s="209" t="s">
        <v>184</v>
      </c>
      <c r="AU504" s="209" t="s">
        <v>82</v>
      </c>
      <c r="AV504" s="13" t="s">
        <v>80</v>
      </c>
      <c r="AW504" s="13" t="s">
        <v>35</v>
      </c>
      <c r="AX504" s="13" t="s">
        <v>73</v>
      </c>
      <c r="AY504" s="209" t="s">
        <v>171</v>
      </c>
    </row>
    <row r="505" spans="1:65" s="14" customFormat="1" ht="11.25">
      <c r="B505" s="210"/>
      <c r="C505" s="211"/>
      <c r="D505" s="193" t="s">
        <v>184</v>
      </c>
      <c r="E505" s="212" t="s">
        <v>19</v>
      </c>
      <c r="F505" s="213" t="s">
        <v>1467</v>
      </c>
      <c r="G505" s="211"/>
      <c r="H505" s="214">
        <v>4.734</v>
      </c>
      <c r="I505" s="215"/>
      <c r="J505" s="211"/>
      <c r="K505" s="211"/>
      <c r="L505" s="216"/>
      <c r="M505" s="217"/>
      <c r="N505" s="218"/>
      <c r="O505" s="218"/>
      <c r="P505" s="218"/>
      <c r="Q505" s="218"/>
      <c r="R505" s="218"/>
      <c r="S505" s="218"/>
      <c r="T505" s="219"/>
      <c r="AT505" s="220" t="s">
        <v>184</v>
      </c>
      <c r="AU505" s="220" t="s">
        <v>82</v>
      </c>
      <c r="AV505" s="14" t="s">
        <v>82</v>
      </c>
      <c r="AW505" s="14" t="s">
        <v>35</v>
      </c>
      <c r="AX505" s="14" t="s">
        <v>73</v>
      </c>
      <c r="AY505" s="220" t="s">
        <v>171</v>
      </c>
    </row>
    <row r="506" spans="1:65" s="13" customFormat="1" ht="11.25">
      <c r="B506" s="200"/>
      <c r="C506" s="201"/>
      <c r="D506" s="193" t="s">
        <v>184</v>
      </c>
      <c r="E506" s="202" t="s">
        <v>19</v>
      </c>
      <c r="F506" s="203" t="s">
        <v>1468</v>
      </c>
      <c r="G506" s="201"/>
      <c r="H506" s="202" t="s">
        <v>19</v>
      </c>
      <c r="I506" s="204"/>
      <c r="J506" s="201"/>
      <c r="K506" s="201"/>
      <c r="L506" s="205"/>
      <c r="M506" s="206"/>
      <c r="N506" s="207"/>
      <c r="O506" s="207"/>
      <c r="P506" s="207"/>
      <c r="Q506" s="207"/>
      <c r="R506" s="207"/>
      <c r="S506" s="207"/>
      <c r="T506" s="208"/>
      <c r="AT506" s="209" t="s">
        <v>184</v>
      </c>
      <c r="AU506" s="209" t="s">
        <v>82</v>
      </c>
      <c r="AV506" s="13" t="s">
        <v>80</v>
      </c>
      <c r="AW506" s="13" t="s">
        <v>35</v>
      </c>
      <c r="AX506" s="13" t="s">
        <v>73</v>
      </c>
      <c r="AY506" s="209" t="s">
        <v>171</v>
      </c>
    </row>
    <row r="507" spans="1:65" s="14" customFormat="1" ht="11.25">
      <c r="B507" s="210"/>
      <c r="C507" s="211"/>
      <c r="D507" s="193" t="s">
        <v>184</v>
      </c>
      <c r="E507" s="212" t="s">
        <v>19</v>
      </c>
      <c r="F507" s="213" t="s">
        <v>1469</v>
      </c>
      <c r="G507" s="211"/>
      <c r="H507" s="214">
        <v>5.72</v>
      </c>
      <c r="I507" s="215"/>
      <c r="J507" s="211"/>
      <c r="K507" s="211"/>
      <c r="L507" s="216"/>
      <c r="M507" s="217"/>
      <c r="N507" s="218"/>
      <c r="O507" s="218"/>
      <c r="P507" s="218"/>
      <c r="Q507" s="218"/>
      <c r="R507" s="218"/>
      <c r="S507" s="218"/>
      <c r="T507" s="219"/>
      <c r="AT507" s="220" t="s">
        <v>184</v>
      </c>
      <c r="AU507" s="220" t="s">
        <v>82</v>
      </c>
      <c r="AV507" s="14" t="s">
        <v>82</v>
      </c>
      <c r="AW507" s="14" t="s">
        <v>35</v>
      </c>
      <c r="AX507" s="14" t="s">
        <v>73</v>
      </c>
      <c r="AY507" s="220" t="s">
        <v>171</v>
      </c>
    </row>
    <row r="508" spans="1:65" s="15" customFormat="1" ht="11.25">
      <c r="B508" s="221"/>
      <c r="C508" s="222"/>
      <c r="D508" s="193" t="s">
        <v>184</v>
      </c>
      <c r="E508" s="223" t="s">
        <v>19</v>
      </c>
      <c r="F508" s="224" t="s">
        <v>189</v>
      </c>
      <c r="G508" s="222"/>
      <c r="H508" s="225">
        <v>10.454000000000001</v>
      </c>
      <c r="I508" s="226"/>
      <c r="J508" s="222"/>
      <c r="K508" s="222"/>
      <c r="L508" s="227"/>
      <c r="M508" s="228"/>
      <c r="N508" s="229"/>
      <c r="O508" s="229"/>
      <c r="P508" s="229"/>
      <c r="Q508" s="229"/>
      <c r="R508" s="229"/>
      <c r="S508" s="229"/>
      <c r="T508" s="230"/>
      <c r="AT508" s="231" t="s">
        <v>184</v>
      </c>
      <c r="AU508" s="231" t="s">
        <v>82</v>
      </c>
      <c r="AV508" s="15" t="s">
        <v>178</v>
      </c>
      <c r="AW508" s="15" t="s">
        <v>35</v>
      </c>
      <c r="AX508" s="15" t="s">
        <v>80</v>
      </c>
      <c r="AY508" s="231" t="s">
        <v>171</v>
      </c>
    </row>
    <row r="509" spans="1:65" s="2" customFormat="1" ht="21.75" customHeight="1">
      <c r="A509" s="36"/>
      <c r="B509" s="37"/>
      <c r="C509" s="180" t="s">
        <v>645</v>
      </c>
      <c r="D509" s="180" t="s">
        <v>173</v>
      </c>
      <c r="E509" s="181" t="s">
        <v>1470</v>
      </c>
      <c r="F509" s="182" t="s">
        <v>1471</v>
      </c>
      <c r="G509" s="183" t="s">
        <v>606</v>
      </c>
      <c r="H509" s="184">
        <v>5.9980000000000002</v>
      </c>
      <c r="I509" s="185"/>
      <c r="J509" s="186">
        <f>ROUND(I509*H509,2)</f>
        <v>0</v>
      </c>
      <c r="K509" s="182" t="s">
        <v>177</v>
      </c>
      <c r="L509" s="41"/>
      <c r="M509" s="187" t="s">
        <v>19</v>
      </c>
      <c r="N509" s="188" t="s">
        <v>44</v>
      </c>
      <c r="O509" s="66"/>
      <c r="P509" s="189">
        <f>O509*H509</f>
        <v>0</v>
      </c>
      <c r="Q509" s="189">
        <v>0</v>
      </c>
      <c r="R509" s="189">
        <f>Q509*H509</f>
        <v>0</v>
      </c>
      <c r="S509" s="189">
        <v>3.06</v>
      </c>
      <c r="T509" s="190">
        <f>S509*H509</f>
        <v>18.35388</v>
      </c>
      <c r="U509" s="36"/>
      <c r="V509" s="36"/>
      <c r="W509" s="36"/>
      <c r="X509" s="36"/>
      <c r="Y509" s="36"/>
      <c r="Z509" s="36"/>
      <c r="AA509" s="36"/>
      <c r="AB509" s="36"/>
      <c r="AC509" s="36"/>
      <c r="AD509" s="36"/>
      <c r="AE509" s="36"/>
      <c r="AR509" s="191" t="s">
        <v>178</v>
      </c>
      <c r="AT509" s="191" t="s">
        <v>173</v>
      </c>
      <c r="AU509" s="191" t="s">
        <v>82</v>
      </c>
      <c r="AY509" s="19" t="s">
        <v>171</v>
      </c>
      <c r="BE509" s="192">
        <f>IF(N509="základní",J509,0)</f>
        <v>0</v>
      </c>
      <c r="BF509" s="192">
        <f>IF(N509="snížená",J509,0)</f>
        <v>0</v>
      </c>
      <c r="BG509" s="192">
        <f>IF(N509="zákl. přenesená",J509,0)</f>
        <v>0</v>
      </c>
      <c r="BH509" s="192">
        <f>IF(N509="sníž. přenesená",J509,0)</f>
        <v>0</v>
      </c>
      <c r="BI509" s="192">
        <f>IF(N509="nulová",J509,0)</f>
        <v>0</v>
      </c>
      <c r="BJ509" s="19" t="s">
        <v>80</v>
      </c>
      <c r="BK509" s="192">
        <f>ROUND(I509*H509,2)</f>
        <v>0</v>
      </c>
      <c r="BL509" s="19" t="s">
        <v>178</v>
      </c>
      <c r="BM509" s="191" t="s">
        <v>1472</v>
      </c>
    </row>
    <row r="510" spans="1:65" s="2" customFormat="1" ht="39">
      <c r="A510" s="36"/>
      <c r="B510" s="37"/>
      <c r="C510" s="38"/>
      <c r="D510" s="193" t="s">
        <v>180</v>
      </c>
      <c r="E510" s="38"/>
      <c r="F510" s="194" t="s">
        <v>1473</v>
      </c>
      <c r="G510" s="38"/>
      <c r="H510" s="38"/>
      <c r="I510" s="195"/>
      <c r="J510" s="38"/>
      <c r="K510" s="38"/>
      <c r="L510" s="41"/>
      <c r="M510" s="196"/>
      <c r="N510" s="197"/>
      <c r="O510" s="66"/>
      <c r="P510" s="66"/>
      <c r="Q510" s="66"/>
      <c r="R510" s="66"/>
      <c r="S510" s="66"/>
      <c r="T510" s="67"/>
      <c r="U510" s="36"/>
      <c r="V510" s="36"/>
      <c r="W510" s="36"/>
      <c r="X510" s="36"/>
      <c r="Y510" s="36"/>
      <c r="Z510" s="36"/>
      <c r="AA510" s="36"/>
      <c r="AB510" s="36"/>
      <c r="AC510" s="36"/>
      <c r="AD510" s="36"/>
      <c r="AE510" s="36"/>
      <c r="AT510" s="19" t="s">
        <v>180</v>
      </c>
      <c r="AU510" s="19" t="s">
        <v>82</v>
      </c>
    </row>
    <row r="511" spans="1:65" s="2" customFormat="1" ht="11.25">
      <c r="A511" s="36"/>
      <c r="B511" s="37"/>
      <c r="C511" s="38"/>
      <c r="D511" s="198" t="s">
        <v>182</v>
      </c>
      <c r="E511" s="38"/>
      <c r="F511" s="199" t="s">
        <v>1474</v>
      </c>
      <c r="G511" s="38"/>
      <c r="H511" s="38"/>
      <c r="I511" s="195"/>
      <c r="J511" s="38"/>
      <c r="K511" s="38"/>
      <c r="L511" s="41"/>
      <c r="M511" s="196"/>
      <c r="N511" s="197"/>
      <c r="O511" s="66"/>
      <c r="P511" s="66"/>
      <c r="Q511" s="66"/>
      <c r="R511" s="66"/>
      <c r="S511" s="66"/>
      <c r="T511" s="67"/>
      <c r="U511" s="36"/>
      <c r="V511" s="36"/>
      <c r="W511" s="36"/>
      <c r="X511" s="36"/>
      <c r="Y511" s="36"/>
      <c r="Z511" s="36"/>
      <c r="AA511" s="36"/>
      <c r="AB511" s="36"/>
      <c r="AC511" s="36"/>
      <c r="AD511" s="36"/>
      <c r="AE511" s="36"/>
      <c r="AT511" s="19" t="s">
        <v>182</v>
      </c>
      <c r="AU511" s="19" t="s">
        <v>82</v>
      </c>
    </row>
    <row r="512" spans="1:65" s="13" customFormat="1" ht="11.25">
      <c r="B512" s="200"/>
      <c r="C512" s="201"/>
      <c r="D512" s="193" t="s">
        <v>184</v>
      </c>
      <c r="E512" s="202" t="s">
        <v>19</v>
      </c>
      <c r="F512" s="203" t="s">
        <v>660</v>
      </c>
      <c r="G512" s="201"/>
      <c r="H512" s="202" t="s">
        <v>19</v>
      </c>
      <c r="I512" s="204"/>
      <c r="J512" s="201"/>
      <c r="K512" s="201"/>
      <c r="L512" s="205"/>
      <c r="M512" s="206"/>
      <c r="N512" s="207"/>
      <c r="O512" s="207"/>
      <c r="P512" s="207"/>
      <c r="Q512" s="207"/>
      <c r="R512" s="207"/>
      <c r="S512" s="207"/>
      <c r="T512" s="208"/>
      <c r="AT512" s="209" t="s">
        <v>184</v>
      </c>
      <c r="AU512" s="209" t="s">
        <v>82</v>
      </c>
      <c r="AV512" s="13" t="s">
        <v>80</v>
      </c>
      <c r="AW512" s="13" t="s">
        <v>35</v>
      </c>
      <c r="AX512" s="13" t="s">
        <v>73</v>
      </c>
      <c r="AY512" s="209" t="s">
        <v>171</v>
      </c>
    </row>
    <row r="513" spans="1:65" s="14" customFormat="1" ht="11.25">
      <c r="B513" s="210"/>
      <c r="C513" s="211"/>
      <c r="D513" s="193" t="s">
        <v>184</v>
      </c>
      <c r="E513" s="212" t="s">
        <v>19</v>
      </c>
      <c r="F513" s="213" t="s">
        <v>1475</v>
      </c>
      <c r="G513" s="211"/>
      <c r="H513" s="214">
        <v>5.9980000000000002</v>
      </c>
      <c r="I513" s="215"/>
      <c r="J513" s="211"/>
      <c r="K513" s="211"/>
      <c r="L513" s="216"/>
      <c r="M513" s="217"/>
      <c r="N513" s="218"/>
      <c r="O513" s="218"/>
      <c r="P513" s="218"/>
      <c r="Q513" s="218"/>
      <c r="R513" s="218"/>
      <c r="S513" s="218"/>
      <c r="T513" s="219"/>
      <c r="AT513" s="220" t="s">
        <v>184</v>
      </c>
      <c r="AU513" s="220" t="s">
        <v>82</v>
      </c>
      <c r="AV513" s="14" t="s">
        <v>82</v>
      </c>
      <c r="AW513" s="14" t="s">
        <v>35</v>
      </c>
      <c r="AX513" s="14" t="s">
        <v>73</v>
      </c>
      <c r="AY513" s="220" t="s">
        <v>171</v>
      </c>
    </row>
    <row r="514" spans="1:65" s="15" customFormat="1" ht="11.25">
      <c r="B514" s="221"/>
      <c r="C514" s="222"/>
      <c r="D514" s="193" t="s">
        <v>184</v>
      </c>
      <c r="E514" s="223" t="s">
        <v>19</v>
      </c>
      <c r="F514" s="224" t="s">
        <v>189</v>
      </c>
      <c r="G514" s="222"/>
      <c r="H514" s="225">
        <v>5.9980000000000002</v>
      </c>
      <c r="I514" s="226"/>
      <c r="J514" s="222"/>
      <c r="K514" s="222"/>
      <c r="L514" s="227"/>
      <c r="M514" s="228"/>
      <c r="N514" s="229"/>
      <c r="O514" s="229"/>
      <c r="P514" s="229"/>
      <c r="Q514" s="229"/>
      <c r="R514" s="229"/>
      <c r="S514" s="229"/>
      <c r="T514" s="230"/>
      <c r="AT514" s="231" t="s">
        <v>184</v>
      </c>
      <c r="AU514" s="231" t="s">
        <v>82</v>
      </c>
      <c r="AV514" s="15" t="s">
        <v>178</v>
      </c>
      <c r="AW514" s="15" t="s">
        <v>35</v>
      </c>
      <c r="AX514" s="15" t="s">
        <v>80</v>
      </c>
      <c r="AY514" s="231" t="s">
        <v>171</v>
      </c>
    </row>
    <row r="515" spans="1:65" s="2" customFormat="1" ht="21.75" customHeight="1">
      <c r="A515" s="36"/>
      <c r="B515" s="37"/>
      <c r="C515" s="180" t="s">
        <v>654</v>
      </c>
      <c r="D515" s="180" t="s">
        <v>173</v>
      </c>
      <c r="E515" s="181" t="s">
        <v>665</v>
      </c>
      <c r="F515" s="182" t="s">
        <v>666</v>
      </c>
      <c r="G515" s="183" t="s">
        <v>220</v>
      </c>
      <c r="H515" s="184">
        <v>0.56799999999999995</v>
      </c>
      <c r="I515" s="185"/>
      <c r="J515" s="186">
        <f>ROUND(I515*H515,2)</f>
        <v>0</v>
      </c>
      <c r="K515" s="182" t="s">
        <v>177</v>
      </c>
      <c r="L515" s="41"/>
      <c r="M515" s="187" t="s">
        <v>19</v>
      </c>
      <c r="N515" s="188" t="s">
        <v>44</v>
      </c>
      <c r="O515" s="66"/>
      <c r="P515" s="189">
        <f>O515*H515</f>
        <v>0</v>
      </c>
      <c r="Q515" s="189">
        <v>0</v>
      </c>
      <c r="R515" s="189">
        <f>Q515*H515</f>
        <v>0</v>
      </c>
      <c r="S515" s="189">
        <v>2.4</v>
      </c>
      <c r="T515" s="190">
        <f>S515*H515</f>
        <v>1.3631999999999997</v>
      </c>
      <c r="U515" s="36"/>
      <c r="V515" s="36"/>
      <c r="W515" s="36"/>
      <c r="X515" s="36"/>
      <c r="Y515" s="36"/>
      <c r="Z515" s="36"/>
      <c r="AA515" s="36"/>
      <c r="AB515" s="36"/>
      <c r="AC515" s="36"/>
      <c r="AD515" s="36"/>
      <c r="AE515" s="36"/>
      <c r="AR515" s="191" t="s">
        <v>178</v>
      </c>
      <c r="AT515" s="191" t="s">
        <v>173</v>
      </c>
      <c r="AU515" s="191" t="s">
        <v>82</v>
      </c>
      <c r="AY515" s="19" t="s">
        <v>171</v>
      </c>
      <c r="BE515" s="192">
        <f>IF(N515="základní",J515,0)</f>
        <v>0</v>
      </c>
      <c r="BF515" s="192">
        <f>IF(N515="snížená",J515,0)</f>
        <v>0</v>
      </c>
      <c r="BG515" s="192">
        <f>IF(N515="zákl. přenesená",J515,0)</f>
        <v>0</v>
      </c>
      <c r="BH515" s="192">
        <f>IF(N515="sníž. přenesená",J515,0)</f>
        <v>0</v>
      </c>
      <c r="BI515" s="192">
        <f>IF(N515="nulová",J515,0)</f>
        <v>0</v>
      </c>
      <c r="BJ515" s="19" t="s">
        <v>80</v>
      </c>
      <c r="BK515" s="192">
        <f>ROUND(I515*H515,2)</f>
        <v>0</v>
      </c>
      <c r="BL515" s="19" t="s">
        <v>178</v>
      </c>
      <c r="BM515" s="191" t="s">
        <v>1476</v>
      </c>
    </row>
    <row r="516" spans="1:65" s="2" customFormat="1" ht="29.25">
      <c r="A516" s="36"/>
      <c r="B516" s="37"/>
      <c r="C516" s="38"/>
      <c r="D516" s="193" t="s">
        <v>180</v>
      </c>
      <c r="E516" s="38"/>
      <c r="F516" s="194" t="s">
        <v>668</v>
      </c>
      <c r="G516" s="38"/>
      <c r="H516" s="38"/>
      <c r="I516" s="195"/>
      <c r="J516" s="38"/>
      <c r="K516" s="38"/>
      <c r="L516" s="41"/>
      <c r="M516" s="196"/>
      <c r="N516" s="197"/>
      <c r="O516" s="66"/>
      <c r="P516" s="66"/>
      <c r="Q516" s="66"/>
      <c r="R516" s="66"/>
      <c r="S516" s="66"/>
      <c r="T516" s="67"/>
      <c r="U516" s="36"/>
      <c r="V516" s="36"/>
      <c r="W516" s="36"/>
      <c r="X516" s="36"/>
      <c r="Y516" s="36"/>
      <c r="Z516" s="36"/>
      <c r="AA516" s="36"/>
      <c r="AB516" s="36"/>
      <c r="AC516" s="36"/>
      <c r="AD516" s="36"/>
      <c r="AE516" s="36"/>
      <c r="AT516" s="19" t="s">
        <v>180</v>
      </c>
      <c r="AU516" s="19" t="s">
        <v>82</v>
      </c>
    </row>
    <row r="517" spans="1:65" s="2" customFormat="1" ht="11.25">
      <c r="A517" s="36"/>
      <c r="B517" s="37"/>
      <c r="C517" s="38"/>
      <c r="D517" s="198" t="s">
        <v>182</v>
      </c>
      <c r="E517" s="38"/>
      <c r="F517" s="199" t="s">
        <v>669</v>
      </c>
      <c r="G517" s="38"/>
      <c r="H517" s="38"/>
      <c r="I517" s="195"/>
      <c r="J517" s="38"/>
      <c r="K517" s="38"/>
      <c r="L517" s="41"/>
      <c r="M517" s="196"/>
      <c r="N517" s="197"/>
      <c r="O517" s="66"/>
      <c r="P517" s="66"/>
      <c r="Q517" s="66"/>
      <c r="R517" s="66"/>
      <c r="S517" s="66"/>
      <c r="T517" s="67"/>
      <c r="U517" s="36"/>
      <c r="V517" s="36"/>
      <c r="W517" s="36"/>
      <c r="X517" s="36"/>
      <c r="Y517" s="36"/>
      <c r="Z517" s="36"/>
      <c r="AA517" s="36"/>
      <c r="AB517" s="36"/>
      <c r="AC517" s="36"/>
      <c r="AD517" s="36"/>
      <c r="AE517" s="36"/>
      <c r="AT517" s="19" t="s">
        <v>182</v>
      </c>
      <c r="AU517" s="19" t="s">
        <v>82</v>
      </c>
    </row>
    <row r="518" spans="1:65" s="13" customFormat="1" ht="11.25">
      <c r="B518" s="200"/>
      <c r="C518" s="201"/>
      <c r="D518" s="193" t="s">
        <v>184</v>
      </c>
      <c r="E518" s="202" t="s">
        <v>19</v>
      </c>
      <c r="F518" s="203" t="s">
        <v>1477</v>
      </c>
      <c r="G518" s="201"/>
      <c r="H518" s="202" t="s">
        <v>19</v>
      </c>
      <c r="I518" s="204"/>
      <c r="J518" s="201"/>
      <c r="K518" s="201"/>
      <c r="L518" s="205"/>
      <c r="M518" s="206"/>
      <c r="N518" s="207"/>
      <c r="O518" s="207"/>
      <c r="P518" s="207"/>
      <c r="Q518" s="207"/>
      <c r="R518" s="207"/>
      <c r="S518" s="207"/>
      <c r="T518" s="208"/>
      <c r="AT518" s="209" t="s">
        <v>184</v>
      </c>
      <c r="AU518" s="209" t="s">
        <v>82</v>
      </c>
      <c r="AV518" s="13" t="s">
        <v>80</v>
      </c>
      <c r="AW518" s="13" t="s">
        <v>35</v>
      </c>
      <c r="AX518" s="13" t="s">
        <v>73</v>
      </c>
      <c r="AY518" s="209" t="s">
        <v>171</v>
      </c>
    </row>
    <row r="519" spans="1:65" s="13" customFormat="1" ht="11.25">
      <c r="B519" s="200"/>
      <c r="C519" s="201"/>
      <c r="D519" s="193" t="s">
        <v>184</v>
      </c>
      <c r="E519" s="202" t="s">
        <v>19</v>
      </c>
      <c r="F519" s="203" t="s">
        <v>1478</v>
      </c>
      <c r="G519" s="201"/>
      <c r="H519" s="202" t="s">
        <v>19</v>
      </c>
      <c r="I519" s="204"/>
      <c r="J519" s="201"/>
      <c r="K519" s="201"/>
      <c r="L519" s="205"/>
      <c r="M519" s="206"/>
      <c r="N519" s="207"/>
      <c r="O519" s="207"/>
      <c r="P519" s="207"/>
      <c r="Q519" s="207"/>
      <c r="R519" s="207"/>
      <c r="S519" s="207"/>
      <c r="T519" s="208"/>
      <c r="AT519" s="209" t="s">
        <v>184</v>
      </c>
      <c r="AU519" s="209" t="s">
        <v>82</v>
      </c>
      <c r="AV519" s="13" t="s">
        <v>80</v>
      </c>
      <c r="AW519" s="13" t="s">
        <v>35</v>
      </c>
      <c r="AX519" s="13" t="s">
        <v>73</v>
      </c>
      <c r="AY519" s="209" t="s">
        <v>171</v>
      </c>
    </row>
    <row r="520" spans="1:65" s="14" customFormat="1" ht="11.25">
      <c r="B520" s="210"/>
      <c r="C520" s="211"/>
      <c r="D520" s="193" t="s">
        <v>184</v>
      </c>
      <c r="E520" s="212" t="s">
        <v>19</v>
      </c>
      <c r="F520" s="213" t="s">
        <v>1479</v>
      </c>
      <c r="G520" s="211"/>
      <c r="H520" s="214">
        <v>0.56799999999999995</v>
      </c>
      <c r="I520" s="215"/>
      <c r="J520" s="211"/>
      <c r="K520" s="211"/>
      <c r="L520" s="216"/>
      <c r="M520" s="217"/>
      <c r="N520" s="218"/>
      <c r="O520" s="218"/>
      <c r="P520" s="218"/>
      <c r="Q520" s="218"/>
      <c r="R520" s="218"/>
      <c r="S520" s="218"/>
      <c r="T520" s="219"/>
      <c r="AT520" s="220" t="s">
        <v>184</v>
      </c>
      <c r="AU520" s="220" t="s">
        <v>82</v>
      </c>
      <c r="AV520" s="14" t="s">
        <v>82</v>
      </c>
      <c r="AW520" s="14" t="s">
        <v>35</v>
      </c>
      <c r="AX520" s="14" t="s">
        <v>73</v>
      </c>
      <c r="AY520" s="220" t="s">
        <v>171</v>
      </c>
    </row>
    <row r="521" spans="1:65" s="15" customFormat="1" ht="11.25">
      <c r="B521" s="221"/>
      <c r="C521" s="222"/>
      <c r="D521" s="193" t="s">
        <v>184</v>
      </c>
      <c r="E521" s="223" t="s">
        <v>19</v>
      </c>
      <c r="F521" s="224" t="s">
        <v>189</v>
      </c>
      <c r="G521" s="222"/>
      <c r="H521" s="225">
        <v>0.56799999999999995</v>
      </c>
      <c r="I521" s="226"/>
      <c r="J521" s="222"/>
      <c r="K521" s="222"/>
      <c r="L521" s="227"/>
      <c r="M521" s="228"/>
      <c r="N521" s="229"/>
      <c r="O521" s="229"/>
      <c r="P521" s="229"/>
      <c r="Q521" s="229"/>
      <c r="R521" s="229"/>
      <c r="S521" s="229"/>
      <c r="T521" s="230"/>
      <c r="AT521" s="231" t="s">
        <v>184</v>
      </c>
      <c r="AU521" s="231" t="s">
        <v>82</v>
      </c>
      <c r="AV521" s="15" t="s">
        <v>178</v>
      </c>
      <c r="AW521" s="15" t="s">
        <v>35</v>
      </c>
      <c r="AX521" s="15" t="s">
        <v>80</v>
      </c>
      <c r="AY521" s="231" t="s">
        <v>171</v>
      </c>
    </row>
    <row r="522" spans="1:65" s="2" customFormat="1" ht="24.2" customHeight="1">
      <c r="A522" s="36"/>
      <c r="B522" s="37"/>
      <c r="C522" s="180" t="s">
        <v>664</v>
      </c>
      <c r="D522" s="180" t="s">
        <v>173</v>
      </c>
      <c r="E522" s="181" t="s">
        <v>714</v>
      </c>
      <c r="F522" s="182" t="s">
        <v>715</v>
      </c>
      <c r="G522" s="183" t="s">
        <v>493</v>
      </c>
      <c r="H522" s="184">
        <v>7</v>
      </c>
      <c r="I522" s="185"/>
      <c r="J522" s="186">
        <f>ROUND(I522*H522,2)</f>
        <v>0</v>
      </c>
      <c r="K522" s="182" t="s">
        <v>19</v>
      </c>
      <c r="L522" s="41"/>
      <c r="M522" s="187" t="s">
        <v>19</v>
      </c>
      <c r="N522" s="188" t="s">
        <v>44</v>
      </c>
      <c r="O522" s="66"/>
      <c r="P522" s="189">
        <f>O522*H522</f>
        <v>0</v>
      </c>
      <c r="Q522" s="189">
        <v>2.7699999999999999E-3</v>
      </c>
      <c r="R522" s="189">
        <f>Q522*H522</f>
        <v>1.9389999999999998E-2</v>
      </c>
      <c r="S522" s="189">
        <v>0</v>
      </c>
      <c r="T522" s="190">
        <f>S522*H522</f>
        <v>0</v>
      </c>
      <c r="U522" s="36"/>
      <c r="V522" s="36"/>
      <c r="W522" s="36"/>
      <c r="X522" s="36"/>
      <c r="Y522" s="36"/>
      <c r="Z522" s="36"/>
      <c r="AA522" s="36"/>
      <c r="AB522" s="36"/>
      <c r="AC522" s="36"/>
      <c r="AD522" s="36"/>
      <c r="AE522" s="36"/>
      <c r="AR522" s="191" t="s">
        <v>178</v>
      </c>
      <c r="AT522" s="191" t="s">
        <v>173</v>
      </c>
      <c r="AU522" s="191" t="s">
        <v>82</v>
      </c>
      <c r="AY522" s="19" t="s">
        <v>171</v>
      </c>
      <c r="BE522" s="192">
        <f>IF(N522="základní",J522,0)</f>
        <v>0</v>
      </c>
      <c r="BF522" s="192">
        <f>IF(N522="snížená",J522,0)</f>
        <v>0</v>
      </c>
      <c r="BG522" s="192">
        <f>IF(N522="zákl. přenesená",J522,0)</f>
        <v>0</v>
      </c>
      <c r="BH522" s="192">
        <f>IF(N522="sníž. přenesená",J522,0)</f>
        <v>0</v>
      </c>
      <c r="BI522" s="192">
        <f>IF(N522="nulová",J522,0)</f>
        <v>0</v>
      </c>
      <c r="BJ522" s="19" t="s">
        <v>80</v>
      </c>
      <c r="BK522" s="192">
        <f>ROUND(I522*H522,2)</f>
        <v>0</v>
      </c>
      <c r="BL522" s="19" t="s">
        <v>178</v>
      </c>
      <c r="BM522" s="191" t="s">
        <v>1480</v>
      </c>
    </row>
    <row r="523" spans="1:65" s="2" customFormat="1" ht="19.5">
      <c r="A523" s="36"/>
      <c r="B523" s="37"/>
      <c r="C523" s="38"/>
      <c r="D523" s="193" t="s">
        <v>180</v>
      </c>
      <c r="E523" s="38"/>
      <c r="F523" s="194" t="s">
        <v>717</v>
      </c>
      <c r="G523" s="38"/>
      <c r="H523" s="38"/>
      <c r="I523" s="195"/>
      <c r="J523" s="38"/>
      <c r="K523" s="38"/>
      <c r="L523" s="41"/>
      <c r="M523" s="196"/>
      <c r="N523" s="197"/>
      <c r="O523" s="66"/>
      <c r="P523" s="66"/>
      <c r="Q523" s="66"/>
      <c r="R523" s="66"/>
      <c r="S523" s="66"/>
      <c r="T523" s="67"/>
      <c r="U523" s="36"/>
      <c r="V523" s="36"/>
      <c r="W523" s="36"/>
      <c r="X523" s="36"/>
      <c r="Y523" s="36"/>
      <c r="Z523" s="36"/>
      <c r="AA523" s="36"/>
      <c r="AB523" s="36"/>
      <c r="AC523" s="36"/>
      <c r="AD523" s="36"/>
      <c r="AE523" s="36"/>
      <c r="AT523" s="19" t="s">
        <v>180</v>
      </c>
      <c r="AU523" s="19" t="s">
        <v>82</v>
      </c>
    </row>
    <row r="524" spans="1:65" s="13" customFormat="1" ht="11.25">
      <c r="B524" s="200"/>
      <c r="C524" s="201"/>
      <c r="D524" s="193" t="s">
        <v>184</v>
      </c>
      <c r="E524" s="202" t="s">
        <v>19</v>
      </c>
      <c r="F524" s="203" t="s">
        <v>719</v>
      </c>
      <c r="G524" s="201"/>
      <c r="H524" s="202" t="s">
        <v>19</v>
      </c>
      <c r="I524" s="204"/>
      <c r="J524" s="201"/>
      <c r="K524" s="201"/>
      <c r="L524" s="205"/>
      <c r="M524" s="206"/>
      <c r="N524" s="207"/>
      <c r="O524" s="207"/>
      <c r="P524" s="207"/>
      <c r="Q524" s="207"/>
      <c r="R524" s="207"/>
      <c r="S524" s="207"/>
      <c r="T524" s="208"/>
      <c r="AT524" s="209" t="s">
        <v>184</v>
      </c>
      <c r="AU524" s="209" t="s">
        <v>82</v>
      </c>
      <c r="AV524" s="13" t="s">
        <v>80</v>
      </c>
      <c r="AW524" s="13" t="s">
        <v>35</v>
      </c>
      <c r="AX524" s="13" t="s">
        <v>73</v>
      </c>
      <c r="AY524" s="209" t="s">
        <v>171</v>
      </c>
    </row>
    <row r="525" spans="1:65" s="14" customFormat="1" ht="11.25">
      <c r="B525" s="210"/>
      <c r="C525" s="211"/>
      <c r="D525" s="193" t="s">
        <v>184</v>
      </c>
      <c r="E525" s="212" t="s">
        <v>19</v>
      </c>
      <c r="F525" s="213" t="s">
        <v>720</v>
      </c>
      <c r="G525" s="211"/>
      <c r="H525" s="214">
        <v>7</v>
      </c>
      <c r="I525" s="215"/>
      <c r="J525" s="211"/>
      <c r="K525" s="211"/>
      <c r="L525" s="216"/>
      <c r="M525" s="217"/>
      <c r="N525" s="218"/>
      <c r="O525" s="218"/>
      <c r="P525" s="218"/>
      <c r="Q525" s="218"/>
      <c r="R525" s="218"/>
      <c r="S525" s="218"/>
      <c r="T525" s="219"/>
      <c r="AT525" s="220" t="s">
        <v>184</v>
      </c>
      <c r="AU525" s="220" t="s">
        <v>82</v>
      </c>
      <c r="AV525" s="14" t="s">
        <v>82</v>
      </c>
      <c r="AW525" s="14" t="s">
        <v>35</v>
      </c>
      <c r="AX525" s="14" t="s">
        <v>73</v>
      </c>
      <c r="AY525" s="220" t="s">
        <v>171</v>
      </c>
    </row>
    <row r="526" spans="1:65" s="15" customFormat="1" ht="11.25">
      <c r="B526" s="221"/>
      <c r="C526" s="222"/>
      <c r="D526" s="193" t="s">
        <v>184</v>
      </c>
      <c r="E526" s="223" t="s">
        <v>19</v>
      </c>
      <c r="F526" s="224" t="s">
        <v>189</v>
      </c>
      <c r="G526" s="222"/>
      <c r="H526" s="225">
        <v>7</v>
      </c>
      <c r="I526" s="226"/>
      <c r="J526" s="222"/>
      <c r="K526" s="222"/>
      <c r="L526" s="227"/>
      <c r="M526" s="228"/>
      <c r="N526" s="229"/>
      <c r="O526" s="229"/>
      <c r="P526" s="229"/>
      <c r="Q526" s="229"/>
      <c r="R526" s="229"/>
      <c r="S526" s="229"/>
      <c r="T526" s="230"/>
      <c r="AT526" s="231" t="s">
        <v>184</v>
      </c>
      <c r="AU526" s="231" t="s">
        <v>82</v>
      </c>
      <c r="AV526" s="15" t="s">
        <v>178</v>
      </c>
      <c r="AW526" s="15" t="s">
        <v>35</v>
      </c>
      <c r="AX526" s="15" t="s">
        <v>80</v>
      </c>
      <c r="AY526" s="231" t="s">
        <v>171</v>
      </c>
    </row>
    <row r="527" spans="1:65" s="12" customFormat="1" ht="22.9" customHeight="1">
      <c r="B527" s="164"/>
      <c r="C527" s="165"/>
      <c r="D527" s="166" t="s">
        <v>72</v>
      </c>
      <c r="E527" s="178" t="s">
        <v>721</v>
      </c>
      <c r="F527" s="178" t="s">
        <v>722</v>
      </c>
      <c r="G527" s="165"/>
      <c r="H527" s="165"/>
      <c r="I527" s="168"/>
      <c r="J527" s="179">
        <f>BK527</f>
        <v>0</v>
      </c>
      <c r="K527" s="165"/>
      <c r="L527" s="170"/>
      <c r="M527" s="171"/>
      <c r="N527" s="172"/>
      <c r="O527" s="172"/>
      <c r="P527" s="173">
        <f>SUM(P528:P558)</f>
        <v>0</v>
      </c>
      <c r="Q527" s="172"/>
      <c r="R527" s="173">
        <f>SUM(R528:R558)</f>
        <v>0</v>
      </c>
      <c r="S527" s="172"/>
      <c r="T527" s="174">
        <f>SUM(T528:T558)</f>
        <v>0</v>
      </c>
      <c r="AR527" s="175" t="s">
        <v>80</v>
      </c>
      <c r="AT527" s="176" t="s">
        <v>72</v>
      </c>
      <c r="AU527" s="176" t="s">
        <v>80</v>
      </c>
      <c r="AY527" s="175" t="s">
        <v>171</v>
      </c>
      <c r="BK527" s="177">
        <f>SUM(BK528:BK558)</f>
        <v>0</v>
      </c>
    </row>
    <row r="528" spans="1:65" s="2" customFormat="1" ht="24.2" customHeight="1">
      <c r="A528" s="36"/>
      <c r="B528" s="37"/>
      <c r="C528" s="180" t="s">
        <v>673</v>
      </c>
      <c r="D528" s="180" t="s">
        <v>173</v>
      </c>
      <c r="E528" s="181" t="s">
        <v>724</v>
      </c>
      <c r="F528" s="182" t="s">
        <v>725</v>
      </c>
      <c r="G528" s="183" t="s">
        <v>252</v>
      </c>
      <c r="H528" s="184">
        <v>31.945</v>
      </c>
      <c r="I528" s="185"/>
      <c r="J528" s="186">
        <f>ROUND(I528*H528,2)</f>
        <v>0</v>
      </c>
      <c r="K528" s="182" t="s">
        <v>177</v>
      </c>
      <c r="L528" s="41"/>
      <c r="M528" s="187" t="s">
        <v>19</v>
      </c>
      <c r="N528" s="188" t="s">
        <v>44</v>
      </c>
      <c r="O528" s="66"/>
      <c r="P528" s="189">
        <f>O528*H528</f>
        <v>0</v>
      </c>
      <c r="Q528" s="189">
        <v>0</v>
      </c>
      <c r="R528" s="189">
        <f>Q528*H528</f>
        <v>0</v>
      </c>
      <c r="S528" s="189">
        <v>0</v>
      </c>
      <c r="T528" s="190">
        <f>S528*H528</f>
        <v>0</v>
      </c>
      <c r="U528" s="36"/>
      <c r="V528" s="36"/>
      <c r="W528" s="36"/>
      <c r="X528" s="36"/>
      <c r="Y528" s="36"/>
      <c r="Z528" s="36"/>
      <c r="AA528" s="36"/>
      <c r="AB528" s="36"/>
      <c r="AC528" s="36"/>
      <c r="AD528" s="36"/>
      <c r="AE528" s="36"/>
      <c r="AR528" s="191" t="s">
        <v>178</v>
      </c>
      <c r="AT528" s="191" t="s">
        <v>173</v>
      </c>
      <c r="AU528" s="191" t="s">
        <v>82</v>
      </c>
      <c r="AY528" s="19" t="s">
        <v>171</v>
      </c>
      <c r="BE528" s="192">
        <f>IF(N528="základní",J528,0)</f>
        <v>0</v>
      </c>
      <c r="BF528" s="192">
        <f>IF(N528="snížená",J528,0)</f>
        <v>0</v>
      </c>
      <c r="BG528" s="192">
        <f>IF(N528="zákl. přenesená",J528,0)</f>
        <v>0</v>
      </c>
      <c r="BH528" s="192">
        <f>IF(N528="sníž. přenesená",J528,0)</f>
        <v>0</v>
      </c>
      <c r="BI528" s="192">
        <f>IF(N528="nulová",J528,0)</f>
        <v>0</v>
      </c>
      <c r="BJ528" s="19" t="s">
        <v>80</v>
      </c>
      <c r="BK528" s="192">
        <f>ROUND(I528*H528,2)</f>
        <v>0</v>
      </c>
      <c r="BL528" s="19" t="s">
        <v>178</v>
      </c>
      <c r="BM528" s="191" t="s">
        <v>1481</v>
      </c>
    </row>
    <row r="529" spans="1:65" s="2" customFormat="1" ht="19.5">
      <c r="A529" s="36"/>
      <c r="B529" s="37"/>
      <c r="C529" s="38"/>
      <c r="D529" s="193" t="s">
        <v>180</v>
      </c>
      <c r="E529" s="38"/>
      <c r="F529" s="194" t="s">
        <v>727</v>
      </c>
      <c r="G529" s="38"/>
      <c r="H529" s="38"/>
      <c r="I529" s="195"/>
      <c r="J529" s="38"/>
      <c r="K529" s="38"/>
      <c r="L529" s="41"/>
      <c r="M529" s="196"/>
      <c r="N529" s="197"/>
      <c r="O529" s="66"/>
      <c r="P529" s="66"/>
      <c r="Q529" s="66"/>
      <c r="R529" s="66"/>
      <c r="S529" s="66"/>
      <c r="T529" s="67"/>
      <c r="U529" s="36"/>
      <c r="V529" s="36"/>
      <c r="W529" s="36"/>
      <c r="X529" s="36"/>
      <c r="Y529" s="36"/>
      <c r="Z529" s="36"/>
      <c r="AA529" s="36"/>
      <c r="AB529" s="36"/>
      <c r="AC529" s="36"/>
      <c r="AD529" s="36"/>
      <c r="AE529" s="36"/>
      <c r="AT529" s="19" t="s">
        <v>180</v>
      </c>
      <c r="AU529" s="19" t="s">
        <v>82</v>
      </c>
    </row>
    <row r="530" spans="1:65" s="2" customFormat="1" ht="11.25">
      <c r="A530" s="36"/>
      <c r="B530" s="37"/>
      <c r="C530" s="38"/>
      <c r="D530" s="198" t="s">
        <v>182</v>
      </c>
      <c r="E530" s="38"/>
      <c r="F530" s="199" t="s">
        <v>728</v>
      </c>
      <c r="G530" s="38"/>
      <c r="H530" s="38"/>
      <c r="I530" s="195"/>
      <c r="J530" s="38"/>
      <c r="K530" s="38"/>
      <c r="L530" s="41"/>
      <c r="M530" s="196"/>
      <c r="N530" s="197"/>
      <c r="O530" s="66"/>
      <c r="P530" s="66"/>
      <c r="Q530" s="66"/>
      <c r="R530" s="66"/>
      <c r="S530" s="66"/>
      <c r="T530" s="67"/>
      <c r="U530" s="36"/>
      <c r="V530" s="36"/>
      <c r="W530" s="36"/>
      <c r="X530" s="36"/>
      <c r="Y530" s="36"/>
      <c r="Z530" s="36"/>
      <c r="AA530" s="36"/>
      <c r="AB530" s="36"/>
      <c r="AC530" s="36"/>
      <c r="AD530" s="36"/>
      <c r="AE530" s="36"/>
      <c r="AT530" s="19" t="s">
        <v>182</v>
      </c>
      <c r="AU530" s="19" t="s">
        <v>82</v>
      </c>
    </row>
    <row r="531" spans="1:65" s="2" customFormat="1" ht="24.2" customHeight="1">
      <c r="A531" s="36"/>
      <c r="B531" s="37"/>
      <c r="C531" s="180" t="s">
        <v>680</v>
      </c>
      <c r="D531" s="180" t="s">
        <v>173</v>
      </c>
      <c r="E531" s="181" t="s">
        <v>730</v>
      </c>
      <c r="F531" s="182" t="s">
        <v>731</v>
      </c>
      <c r="G531" s="183" t="s">
        <v>252</v>
      </c>
      <c r="H531" s="184">
        <v>638.9</v>
      </c>
      <c r="I531" s="185"/>
      <c r="J531" s="186">
        <f>ROUND(I531*H531,2)</f>
        <v>0</v>
      </c>
      <c r="K531" s="182" t="s">
        <v>177</v>
      </c>
      <c r="L531" s="41"/>
      <c r="M531" s="187" t="s">
        <v>19</v>
      </c>
      <c r="N531" s="188" t="s">
        <v>44</v>
      </c>
      <c r="O531" s="66"/>
      <c r="P531" s="189">
        <f>O531*H531</f>
        <v>0</v>
      </c>
      <c r="Q531" s="189">
        <v>0</v>
      </c>
      <c r="R531" s="189">
        <f>Q531*H531</f>
        <v>0</v>
      </c>
      <c r="S531" s="189">
        <v>0</v>
      </c>
      <c r="T531" s="190">
        <f>S531*H531</f>
        <v>0</v>
      </c>
      <c r="U531" s="36"/>
      <c r="V531" s="36"/>
      <c r="W531" s="36"/>
      <c r="X531" s="36"/>
      <c r="Y531" s="36"/>
      <c r="Z531" s="36"/>
      <c r="AA531" s="36"/>
      <c r="AB531" s="36"/>
      <c r="AC531" s="36"/>
      <c r="AD531" s="36"/>
      <c r="AE531" s="36"/>
      <c r="AR531" s="191" t="s">
        <v>178</v>
      </c>
      <c r="AT531" s="191" t="s">
        <v>173</v>
      </c>
      <c r="AU531" s="191" t="s">
        <v>82</v>
      </c>
      <c r="AY531" s="19" t="s">
        <v>171</v>
      </c>
      <c r="BE531" s="192">
        <f>IF(N531="základní",J531,0)</f>
        <v>0</v>
      </c>
      <c r="BF531" s="192">
        <f>IF(N531="snížená",J531,0)</f>
        <v>0</v>
      </c>
      <c r="BG531" s="192">
        <f>IF(N531="zákl. přenesená",J531,0)</f>
        <v>0</v>
      </c>
      <c r="BH531" s="192">
        <f>IF(N531="sníž. přenesená",J531,0)</f>
        <v>0</v>
      </c>
      <c r="BI531" s="192">
        <f>IF(N531="nulová",J531,0)</f>
        <v>0</v>
      </c>
      <c r="BJ531" s="19" t="s">
        <v>80</v>
      </c>
      <c r="BK531" s="192">
        <f>ROUND(I531*H531,2)</f>
        <v>0</v>
      </c>
      <c r="BL531" s="19" t="s">
        <v>178</v>
      </c>
      <c r="BM531" s="191" t="s">
        <v>1482</v>
      </c>
    </row>
    <row r="532" spans="1:65" s="2" customFormat="1" ht="29.25">
      <c r="A532" s="36"/>
      <c r="B532" s="37"/>
      <c r="C532" s="38"/>
      <c r="D532" s="193" t="s">
        <v>180</v>
      </c>
      <c r="E532" s="38"/>
      <c r="F532" s="194" t="s">
        <v>733</v>
      </c>
      <c r="G532" s="38"/>
      <c r="H532" s="38"/>
      <c r="I532" s="195"/>
      <c r="J532" s="38"/>
      <c r="K532" s="38"/>
      <c r="L532" s="41"/>
      <c r="M532" s="196"/>
      <c r="N532" s="197"/>
      <c r="O532" s="66"/>
      <c r="P532" s="66"/>
      <c r="Q532" s="66"/>
      <c r="R532" s="66"/>
      <c r="S532" s="66"/>
      <c r="T532" s="67"/>
      <c r="U532" s="36"/>
      <c r="V532" s="36"/>
      <c r="W532" s="36"/>
      <c r="X532" s="36"/>
      <c r="Y532" s="36"/>
      <c r="Z532" s="36"/>
      <c r="AA532" s="36"/>
      <c r="AB532" s="36"/>
      <c r="AC532" s="36"/>
      <c r="AD532" s="36"/>
      <c r="AE532" s="36"/>
      <c r="AT532" s="19" t="s">
        <v>180</v>
      </c>
      <c r="AU532" s="19" t="s">
        <v>82</v>
      </c>
    </row>
    <row r="533" spans="1:65" s="2" customFormat="1" ht="11.25">
      <c r="A533" s="36"/>
      <c r="B533" s="37"/>
      <c r="C533" s="38"/>
      <c r="D533" s="198" t="s">
        <v>182</v>
      </c>
      <c r="E533" s="38"/>
      <c r="F533" s="199" t="s">
        <v>734</v>
      </c>
      <c r="G533" s="38"/>
      <c r="H533" s="38"/>
      <c r="I533" s="195"/>
      <c r="J533" s="38"/>
      <c r="K533" s="38"/>
      <c r="L533" s="41"/>
      <c r="M533" s="196"/>
      <c r="N533" s="197"/>
      <c r="O533" s="66"/>
      <c r="P533" s="66"/>
      <c r="Q533" s="66"/>
      <c r="R533" s="66"/>
      <c r="S533" s="66"/>
      <c r="T533" s="67"/>
      <c r="U533" s="36"/>
      <c r="V533" s="36"/>
      <c r="W533" s="36"/>
      <c r="X533" s="36"/>
      <c r="Y533" s="36"/>
      <c r="Z533" s="36"/>
      <c r="AA533" s="36"/>
      <c r="AB533" s="36"/>
      <c r="AC533" s="36"/>
      <c r="AD533" s="36"/>
      <c r="AE533" s="36"/>
      <c r="AT533" s="19" t="s">
        <v>182</v>
      </c>
      <c r="AU533" s="19" t="s">
        <v>82</v>
      </c>
    </row>
    <row r="534" spans="1:65" s="14" customFormat="1" ht="11.25">
      <c r="B534" s="210"/>
      <c r="C534" s="211"/>
      <c r="D534" s="193" t="s">
        <v>184</v>
      </c>
      <c r="E534" s="212" t="s">
        <v>19</v>
      </c>
      <c r="F534" s="213" t="s">
        <v>1483</v>
      </c>
      <c r="G534" s="211"/>
      <c r="H534" s="214">
        <v>638.9</v>
      </c>
      <c r="I534" s="215"/>
      <c r="J534" s="211"/>
      <c r="K534" s="211"/>
      <c r="L534" s="216"/>
      <c r="M534" s="217"/>
      <c r="N534" s="218"/>
      <c r="O534" s="218"/>
      <c r="P534" s="218"/>
      <c r="Q534" s="218"/>
      <c r="R534" s="218"/>
      <c r="S534" s="218"/>
      <c r="T534" s="219"/>
      <c r="AT534" s="220" t="s">
        <v>184</v>
      </c>
      <c r="AU534" s="220" t="s">
        <v>82</v>
      </c>
      <c r="AV534" s="14" t="s">
        <v>82</v>
      </c>
      <c r="AW534" s="14" t="s">
        <v>35</v>
      </c>
      <c r="AX534" s="14" t="s">
        <v>73</v>
      </c>
      <c r="AY534" s="220" t="s">
        <v>171</v>
      </c>
    </row>
    <row r="535" spans="1:65" s="15" customFormat="1" ht="11.25">
      <c r="B535" s="221"/>
      <c r="C535" s="222"/>
      <c r="D535" s="193" t="s">
        <v>184</v>
      </c>
      <c r="E535" s="223" t="s">
        <v>19</v>
      </c>
      <c r="F535" s="224" t="s">
        <v>189</v>
      </c>
      <c r="G535" s="222"/>
      <c r="H535" s="225">
        <v>638.9</v>
      </c>
      <c r="I535" s="226"/>
      <c r="J535" s="222"/>
      <c r="K535" s="222"/>
      <c r="L535" s="227"/>
      <c r="M535" s="228"/>
      <c r="N535" s="229"/>
      <c r="O535" s="229"/>
      <c r="P535" s="229"/>
      <c r="Q535" s="229"/>
      <c r="R535" s="229"/>
      <c r="S535" s="229"/>
      <c r="T535" s="230"/>
      <c r="AT535" s="231" t="s">
        <v>184</v>
      </c>
      <c r="AU535" s="231" t="s">
        <v>82</v>
      </c>
      <c r="AV535" s="15" t="s">
        <v>178</v>
      </c>
      <c r="AW535" s="15" t="s">
        <v>35</v>
      </c>
      <c r="AX535" s="15" t="s">
        <v>80</v>
      </c>
      <c r="AY535" s="231" t="s">
        <v>171</v>
      </c>
    </row>
    <row r="536" spans="1:65" s="2" customFormat="1" ht="33" customHeight="1">
      <c r="A536" s="36"/>
      <c r="B536" s="37"/>
      <c r="C536" s="180" t="s">
        <v>692</v>
      </c>
      <c r="D536" s="180" t="s">
        <v>173</v>
      </c>
      <c r="E536" s="181" t="s">
        <v>737</v>
      </c>
      <c r="F536" s="182" t="s">
        <v>738</v>
      </c>
      <c r="G536" s="183" t="s">
        <v>252</v>
      </c>
      <c r="H536" s="184">
        <v>31.945</v>
      </c>
      <c r="I536" s="185"/>
      <c r="J536" s="186">
        <f>ROUND(I536*H536,2)</f>
        <v>0</v>
      </c>
      <c r="K536" s="182" t="s">
        <v>177</v>
      </c>
      <c r="L536" s="41"/>
      <c r="M536" s="187" t="s">
        <v>19</v>
      </c>
      <c r="N536" s="188" t="s">
        <v>44</v>
      </c>
      <c r="O536" s="66"/>
      <c r="P536" s="189">
        <f>O536*H536</f>
        <v>0</v>
      </c>
      <c r="Q536" s="189">
        <v>0</v>
      </c>
      <c r="R536" s="189">
        <f>Q536*H536</f>
        <v>0</v>
      </c>
      <c r="S536" s="189">
        <v>0</v>
      </c>
      <c r="T536" s="190">
        <f>S536*H536</f>
        <v>0</v>
      </c>
      <c r="U536" s="36"/>
      <c r="V536" s="36"/>
      <c r="W536" s="36"/>
      <c r="X536" s="36"/>
      <c r="Y536" s="36"/>
      <c r="Z536" s="36"/>
      <c r="AA536" s="36"/>
      <c r="AB536" s="36"/>
      <c r="AC536" s="36"/>
      <c r="AD536" s="36"/>
      <c r="AE536" s="36"/>
      <c r="AR536" s="191" t="s">
        <v>178</v>
      </c>
      <c r="AT536" s="191" t="s">
        <v>173</v>
      </c>
      <c r="AU536" s="191" t="s">
        <v>82</v>
      </c>
      <c r="AY536" s="19" t="s">
        <v>171</v>
      </c>
      <c r="BE536" s="192">
        <f>IF(N536="základní",J536,0)</f>
        <v>0</v>
      </c>
      <c r="BF536" s="192">
        <f>IF(N536="snížená",J536,0)</f>
        <v>0</v>
      </c>
      <c r="BG536" s="192">
        <f>IF(N536="zákl. přenesená",J536,0)</f>
        <v>0</v>
      </c>
      <c r="BH536" s="192">
        <f>IF(N536="sníž. přenesená",J536,0)</f>
        <v>0</v>
      </c>
      <c r="BI536" s="192">
        <f>IF(N536="nulová",J536,0)</f>
        <v>0</v>
      </c>
      <c r="BJ536" s="19" t="s">
        <v>80</v>
      </c>
      <c r="BK536" s="192">
        <f>ROUND(I536*H536,2)</f>
        <v>0</v>
      </c>
      <c r="BL536" s="19" t="s">
        <v>178</v>
      </c>
      <c r="BM536" s="191" t="s">
        <v>1484</v>
      </c>
    </row>
    <row r="537" spans="1:65" s="2" customFormat="1" ht="29.25">
      <c r="A537" s="36"/>
      <c r="B537" s="37"/>
      <c r="C537" s="38"/>
      <c r="D537" s="193" t="s">
        <v>180</v>
      </c>
      <c r="E537" s="38"/>
      <c r="F537" s="194" t="s">
        <v>740</v>
      </c>
      <c r="G537" s="38"/>
      <c r="H537" s="38"/>
      <c r="I537" s="195"/>
      <c r="J537" s="38"/>
      <c r="K537" s="38"/>
      <c r="L537" s="41"/>
      <c r="M537" s="196"/>
      <c r="N537" s="197"/>
      <c r="O537" s="66"/>
      <c r="P537" s="66"/>
      <c r="Q537" s="66"/>
      <c r="R537" s="66"/>
      <c r="S537" s="66"/>
      <c r="T537" s="67"/>
      <c r="U537" s="36"/>
      <c r="V537" s="36"/>
      <c r="W537" s="36"/>
      <c r="X537" s="36"/>
      <c r="Y537" s="36"/>
      <c r="Z537" s="36"/>
      <c r="AA537" s="36"/>
      <c r="AB537" s="36"/>
      <c r="AC537" s="36"/>
      <c r="AD537" s="36"/>
      <c r="AE537" s="36"/>
      <c r="AT537" s="19" t="s">
        <v>180</v>
      </c>
      <c r="AU537" s="19" t="s">
        <v>82</v>
      </c>
    </row>
    <row r="538" spans="1:65" s="2" customFormat="1" ht="11.25">
      <c r="A538" s="36"/>
      <c r="B538" s="37"/>
      <c r="C538" s="38"/>
      <c r="D538" s="198" t="s">
        <v>182</v>
      </c>
      <c r="E538" s="38"/>
      <c r="F538" s="199" t="s">
        <v>741</v>
      </c>
      <c r="G538" s="38"/>
      <c r="H538" s="38"/>
      <c r="I538" s="195"/>
      <c r="J538" s="38"/>
      <c r="K538" s="38"/>
      <c r="L538" s="41"/>
      <c r="M538" s="196"/>
      <c r="N538" s="197"/>
      <c r="O538" s="66"/>
      <c r="P538" s="66"/>
      <c r="Q538" s="66"/>
      <c r="R538" s="66"/>
      <c r="S538" s="66"/>
      <c r="T538" s="67"/>
      <c r="U538" s="36"/>
      <c r="V538" s="36"/>
      <c r="W538" s="36"/>
      <c r="X538" s="36"/>
      <c r="Y538" s="36"/>
      <c r="Z538" s="36"/>
      <c r="AA538" s="36"/>
      <c r="AB538" s="36"/>
      <c r="AC538" s="36"/>
      <c r="AD538" s="36"/>
      <c r="AE538" s="36"/>
      <c r="AT538" s="19" t="s">
        <v>182</v>
      </c>
      <c r="AU538" s="19" t="s">
        <v>82</v>
      </c>
    </row>
    <row r="539" spans="1:65" s="13" customFormat="1" ht="11.25">
      <c r="B539" s="200"/>
      <c r="C539" s="201"/>
      <c r="D539" s="193" t="s">
        <v>184</v>
      </c>
      <c r="E539" s="202" t="s">
        <v>19</v>
      </c>
      <c r="F539" s="203" t="s">
        <v>1485</v>
      </c>
      <c r="G539" s="201"/>
      <c r="H539" s="202" t="s">
        <v>19</v>
      </c>
      <c r="I539" s="204"/>
      <c r="J539" s="201"/>
      <c r="K539" s="201"/>
      <c r="L539" s="205"/>
      <c r="M539" s="206"/>
      <c r="N539" s="207"/>
      <c r="O539" s="207"/>
      <c r="P539" s="207"/>
      <c r="Q539" s="207"/>
      <c r="R539" s="207"/>
      <c r="S539" s="207"/>
      <c r="T539" s="208"/>
      <c r="AT539" s="209" t="s">
        <v>184</v>
      </c>
      <c r="AU539" s="209" t="s">
        <v>82</v>
      </c>
      <c r="AV539" s="13" t="s">
        <v>80</v>
      </c>
      <c r="AW539" s="13" t="s">
        <v>35</v>
      </c>
      <c r="AX539" s="13" t="s">
        <v>73</v>
      </c>
      <c r="AY539" s="209" t="s">
        <v>171</v>
      </c>
    </row>
    <row r="540" spans="1:65" s="14" customFormat="1" ht="11.25">
      <c r="B540" s="210"/>
      <c r="C540" s="211"/>
      <c r="D540" s="193" t="s">
        <v>184</v>
      </c>
      <c r="E540" s="212" t="s">
        <v>19</v>
      </c>
      <c r="F540" s="213" t="s">
        <v>1486</v>
      </c>
      <c r="G540" s="211"/>
      <c r="H540" s="214">
        <v>12.228</v>
      </c>
      <c r="I540" s="215"/>
      <c r="J540" s="211"/>
      <c r="K540" s="211"/>
      <c r="L540" s="216"/>
      <c r="M540" s="217"/>
      <c r="N540" s="218"/>
      <c r="O540" s="218"/>
      <c r="P540" s="218"/>
      <c r="Q540" s="218"/>
      <c r="R540" s="218"/>
      <c r="S540" s="218"/>
      <c r="T540" s="219"/>
      <c r="AT540" s="220" t="s">
        <v>184</v>
      </c>
      <c r="AU540" s="220" t="s">
        <v>82</v>
      </c>
      <c r="AV540" s="14" t="s">
        <v>82</v>
      </c>
      <c r="AW540" s="14" t="s">
        <v>35</v>
      </c>
      <c r="AX540" s="14" t="s">
        <v>73</v>
      </c>
      <c r="AY540" s="220" t="s">
        <v>171</v>
      </c>
    </row>
    <row r="541" spans="1:65" s="13" customFormat="1" ht="11.25">
      <c r="B541" s="200"/>
      <c r="C541" s="201"/>
      <c r="D541" s="193" t="s">
        <v>184</v>
      </c>
      <c r="E541" s="202" t="s">
        <v>19</v>
      </c>
      <c r="F541" s="203" t="s">
        <v>1487</v>
      </c>
      <c r="G541" s="201"/>
      <c r="H541" s="202" t="s">
        <v>19</v>
      </c>
      <c r="I541" s="204"/>
      <c r="J541" s="201"/>
      <c r="K541" s="201"/>
      <c r="L541" s="205"/>
      <c r="M541" s="206"/>
      <c r="N541" s="207"/>
      <c r="O541" s="207"/>
      <c r="P541" s="207"/>
      <c r="Q541" s="207"/>
      <c r="R541" s="207"/>
      <c r="S541" s="207"/>
      <c r="T541" s="208"/>
      <c r="AT541" s="209" t="s">
        <v>184</v>
      </c>
      <c r="AU541" s="209" t="s">
        <v>82</v>
      </c>
      <c r="AV541" s="13" t="s">
        <v>80</v>
      </c>
      <c r="AW541" s="13" t="s">
        <v>35</v>
      </c>
      <c r="AX541" s="13" t="s">
        <v>73</v>
      </c>
      <c r="AY541" s="209" t="s">
        <v>171</v>
      </c>
    </row>
    <row r="542" spans="1:65" s="14" customFormat="1" ht="11.25">
      <c r="B542" s="210"/>
      <c r="C542" s="211"/>
      <c r="D542" s="193" t="s">
        <v>184</v>
      </c>
      <c r="E542" s="212" t="s">
        <v>19</v>
      </c>
      <c r="F542" s="213" t="s">
        <v>1488</v>
      </c>
      <c r="G542" s="211"/>
      <c r="H542" s="214">
        <v>19.716999999999999</v>
      </c>
      <c r="I542" s="215"/>
      <c r="J542" s="211"/>
      <c r="K542" s="211"/>
      <c r="L542" s="216"/>
      <c r="M542" s="217"/>
      <c r="N542" s="218"/>
      <c r="O542" s="218"/>
      <c r="P542" s="218"/>
      <c r="Q542" s="218"/>
      <c r="R542" s="218"/>
      <c r="S542" s="218"/>
      <c r="T542" s="219"/>
      <c r="AT542" s="220" t="s">
        <v>184</v>
      </c>
      <c r="AU542" s="220" t="s">
        <v>82</v>
      </c>
      <c r="AV542" s="14" t="s">
        <v>82</v>
      </c>
      <c r="AW542" s="14" t="s">
        <v>35</v>
      </c>
      <c r="AX542" s="14" t="s">
        <v>73</v>
      </c>
      <c r="AY542" s="220" t="s">
        <v>171</v>
      </c>
    </row>
    <row r="543" spans="1:65" s="15" customFormat="1" ht="11.25">
      <c r="B543" s="221"/>
      <c r="C543" s="222"/>
      <c r="D543" s="193" t="s">
        <v>184</v>
      </c>
      <c r="E543" s="223" t="s">
        <v>19</v>
      </c>
      <c r="F543" s="224" t="s">
        <v>189</v>
      </c>
      <c r="G543" s="222"/>
      <c r="H543" s="225">
        <v>31.945</v>
      </c>
      <c r="I543" s="226"/>
      <c r="J543" s="222"/>
      <c r="K543" s="222"/>
      <c r="L543" s="227"/>
      <c r="M543" s="228"/>
      <c r="N543" s="229"/>
      <c r="O543" s="229"/>
      <c r="P543" s="229"/>
      <c r="Q543" s="229"/>
      <c r="R543" s="229"/>
      <c r="S543" s="229"/>
      <c r="T543" s="230"/>
      <c r="AT543" s="231" t="s">
        <v>184</v>
      </c>
      <c r="AU543" s="231" t="s">
        <v>82</v>
      </c>
      <c r="AV543" s="15" t="s">
        <v>178</v>
      </c>
      <c r="AW543" s="15" t="s">
        <v>35</v>
      </c>
      <c r="AX543" s="15" t="s">
        <v>80</v>
      </c>
      <c r="AY543" s="231" t="s">
        <v>171</v>
      </c>
    </row>
    <row r="544" spans="1:65" s="2" customFormat="1" ht="37.9" customHeight="1">
      <c r="A544" s="36"/>
      <c r="B544" s="37"/>
      <c r="C544" s="180" t="s">
        <v>699</v>
      </c>
      <c r="D544" s="180" t="s">
        <v>173</v>
      </c>
      <c r="E544" s="181" t="s">
        <v>743</v>
      </c>
      <c r="F544" s="182" t="s">
        <v>744</v>
      </c>
      <c r="G544" s="183" t="s">
        <v>252</v>
      </c>
      <c r="H544" s="184">
        <v>1.363</v>
      </c>
      <c r="I544" s="185"/>
      <c r="J544" s="186">
        <f>ROUND(I544*H544,2)</f>
        <v>0</v>
      </c>
      <c r="K544" s="182" t="s">
        <v>177</v>
      </c>
      <c r="L544" s="41"/>
      <c r="M544" s="187" t="s">
        <v>19</v>
      </c>
      <c r="N544" s="188" t="s">
        <v>44</v>
      </c>
      <c r="O544" s="66"/>
      <c r="P544" s="189">
        <f>O544*H544</f>
        <v>0</v>
      </c>
      <c r="Q544" s="189">
        <v>0</v>
      </c>
      <c r="R544" s="189">
        <f>Q544*H544</f>
        <v>0</v>
      </c>
      <c r="S544" s="189">
        <v>0</v>
      </c>
      <c r="T544" s="190">
        <f>S544*H544</f>
        <v>0</v>
      </c>
      <c r="U544" s="36"/>
      <c r="V544" s="36"/>
      <c r="W544" s="36"/>
      <c r="X544" s="36"/>
      <c r="Y544" s="36"/>
      <c r="Z544" s="36"/>
      <c r="AA544" s="36"/>
      <c r="AB544" s="36"/>
      <c r="AC544" s="36"/>
      <c r="AD544" s="36"/>
      <c r="AE544" s="36"/>
      <c r="AR544" s="191" t="s">
        <v>178</v>
      </c>
      <c r="AT544" s="191" t="s">
        <v>173</v>
      </c>
      <c r="AU544" s="191" t="s">
        <v>82</v>
      </c>
      <c r="AY544" s="19" t="s">
        <v>171</v>
      </c>
      <c r="BE544" s="192">
        <f>IF(N544="základní",J544,0)</f>
        <v>0</v>
      </c>
      <c r="BF544" s="192">
        <f>IF(N544="snížená",J544,0)</f>
        <v>0</v>
      </c>
      <c r="BG544" s="192">
        <f>IF(N544="zákl. přenesená",J544,0)</f>
        <v>0</v>
      </c>
      <c r="BH544" s="192">
        <f>IF(N544="sníž. přenesená",J544,0)</f>
        <v>0</v>
      </c>
      <c r="BI544" s="192">
        <f>IF(N544="nulová",J544,0)</f>
        <v>0</v>
      </c>
      <c r="BJ544" s="19" t="s">
        <v>80</v>
      </c>
      <c r="BK544" s="192">
        <f>ROUND(I544*H544,2)</f>
        <v>0</v>
      </c>
      <c r="BL544" s="19" t="s">
        <v>178</v>
      </c>
      <c r="BM544" s="191" t="s">
        <v>1489</v>
      </c>
    </row>
    <row r="545" spans="1:65" s="2" customFormat="1" ht="29.25">
      <c r="A545" s="36"/>
      <c r="B545" s="37"/>
      <c r="C545" s="38"/>
      <c r="D545" s="193" t="s">
        <v>180</v>
      </c>
      <c r="E545" s="38"/>
      <c r="F545" s="194" t="s">
        <v>746</v>
      </c>
      <c r="G545" s="38"/>
      <c r="H545" s="38"/>
      <c r="I545" s="195"/>
      <c r="J545" s="38"/>
      <c r="K545" s="38"/>
      <c r="L545" s="41"/>
      <c r="M545" s="196"/>
      <c r="N545" s="197"/>
      <c r="O545" s="66"/>
      <c r="P545" s="66"/>
      <c r="Q545" s="66"/>
      <c r="R545" s="66"/>
      <c r="S545" s="66"/>
      <c r="T545" s="67"/>
      <c r="U545" s="36"/>
      <c r="V545" s="36"/>
      <c r="W545" s="36"/>
      <c r="X545" s="36"/>
      <c r="Y545" s="36"/>
      <c r="Z545" s="36"/>
      <c r="AA545" s="36"/>
      <c r="AB545" s="36"/>
      <c r="AC545" s="36"/>
      <c r="AD545" s="36"/>
      <c r="AE545" s="36"/>
      <c r="AT545" s="19" t="s">
        <v>180</v>
      </c>
      <c r="AU545" s="19" t="s">
        <v>82</v>
      </c>
    </row>
    <row r="546" spans="1:65" s="2" customFormat="1" ht="11.25">
      <c r="A546" s="36"/>
      <c r="B546" s="37"/>
      <c r="C546" s="38"/>
      <c r="D546" s="198" t="s">
        <v>182</v>
      </c>
      <c r="E546" s="38"/>
      <c r="F546" s="199" t="s">
        <v>747</v>
      </c>
      <c r="G546" s="38"/>
      <c r="H546" s="38"/>
      <c r="I546" s="195"/>
      <c r="J546" s="38"/>
      <c r="K546" s="38"/>
      <c r="L546" s="41"/>
      <c r="M546" s="196"/>
      <c r="N546" s="197"/>
      <c r="O546" s="66"/>
      <c r="P546" s="66"/>
      <c r="Q546" s="66"/>
      <c r="R546" s="66"/>
      <c r="S546" s="66"/>
      <c r="T546" s="67"/>
      <c r="U546" s="36"/>
      <c r="V546" s="36"/>
      <c r="W546" s="36"/>
      <c r="X546" s="36"/>
      <c r="Y546" s="36"/>
      <c r="Z546" s="36"/>
      <c r="AA546" s="36"/>
      <c r="AB546" s="36"/>
      <c r="AC546" s="36"/>
      <c r="AD546" s="36"/>
      <c r="AE546" s="36"/>
      <c r="AT546" s="19" t="s">
        <v>182</v>
      </c>
      <c r="AU546" s="19" t="s">
        <v>82</v>
      </c>
    </row>
    <row r="547" spans="1:65" s="2" customFormat="1" ht="24.2" customHeight="1">
      <c r="A547" s="36"/>
      <c r="B547" s="37"/>
      <c r="C547" s="180" t="s">
        <v>706</v>
      </c>
      <c r="D547" s="180" t="s">
        <v>173</v>
      </c>
      <c r="E547" s="181" t="s">
        <v>749</v>
      </c>
      <c r="F547" s="182" t="s">
        <v>750</v>
      </c>
      <c r="G547" s="183" t="s">
        <v>252</v>
      </c>
      <c r="H547" s="184">
        <v>31.945</v>
      </c>
      <c r="I547" s="185"/>
      <c r="J547" s="186">
        <f>ROUND(I547*H547,2)</f>
        <v>0</v>
      </c>
      <c r="K547" s="182" t="s">
        <v>177</v>
      </c>
      <c r="L547" s="41"/>
      <c r="M547" s="187" t="s">
        <v>19</v>
      </c>
      <c r="N547" s="188" t="s">
        <v>44</v>
      </c>
      <c r="O547" s="66"/>
      <c r="P547" s="189">
        <f>O547*H547</f>
        <v>0</v>
      </c>
      <c r="Q547" s="189">
        <v>0</v>
      </c>
      <c r="R547" s="189">
        <f>Q547*H547</f>
        <v>0</v>
      </c>
      <c r="S547" s="189">
        <v>0</v>
      </c>
      <c r="T547" s="190">
        <f>S547*H547</f>
        <v>0</v>
      </c>
      <c r="U547" s="36"/>
      <c r="V547" s="36"/>
      <c r="W547" s="36"/>
      <c r="X547" s="36"/>
      <c r="Y547" s="36"/>
      <c r="Z547" s="36"/>
      <c r="AA547" s="36"/>
      <c r="AB547" s="36"/>
      <c r="AC547" s="36"/>
      <c r="AD547" s="36"/>
      <c r="AE547" s="36"/>
      <c r="AR547" s="191" t="s">
        <v>178</v>
      </c>
      <c r="AT547" s="191" t="s">
        <v>173</v>
      </c>
      <c r="AU547" s="191" t="s">
        <v>82</v>
      </c>
      <c r="AY547" s="19" t="s">
        <v>171</v>
      </c>
      <c r="BE547" s="192">
        <f>IF(N547="základní",J547,0)</f>
        <v>0</v>
      </c>
      <c r="BF547" s="192">
        <f>IF(N547="snížená",J547,0)</f>
        <v>0</v>
      </c>
      <c r="BG547" s="192">
        <f>IF(N547="zákl. přenesená",J547,0)</f>
        <v>0</v>
      </c>
      <c r="BH547" s="192">
        <f>IF(N547="sníž. přenesená",J547,0)</f>
        <v>0</v>
      </c>
      <c r="BI547" s="192">
        <f>IF(N547="nulová",J547,0)</f>
        <v>0</v>
      </c>
      <c r="BJ547" s="19" t="s">
        <v>80</v>
      </c>
      <c r="BK547" s="192">
        <f>ROUND(I547*H547,2)</f>
        <v>0</v>
      </c>
      <c r="BL547" s="19" t="s">
        <v>178</v>
      </c>
      <c r="BM547" s="191" t="s">
        <v>1490</v>
      </c>
    </row>
    <row r="548" spans="1:65" s="2" customFormat="1" ht="29.25">
      <c r="A548" s="36"/>
      <c r="B548" s="37"/>
      <c r="C548" s="38"/>
      <c r="D548" s="193" t="s">
        <v>180</v>
      </c>
      <c r="E548" s="38"/>
      <c r="F548" s="194" t="s">
        <v>752</v>
      </c>
      <c r="G548" s="38"/>
      <c r="H548" s="38"/>
      <c r="I548" s="195"/>
      <c r="J548" s="38"/>
      <c r="K548" s="38"/>
      <c r="L548" s="41"/>
      <c r="M548" s="196"/>
      <c r="N548" s="197"/>
      <c r="O548" s="66"/>
      <c r="P548" s="66"/>
      <c r="Q548" s="66"/>
      <c r="R548" s="66"/>
      <c r="S548" s="66"/>
      <c r="T548" s="67"/>
      <c r="U548" s="36"/>
      <c r="V548" s="36"/>
      <c r="W548" s="36"/>
      <c r="X548" s="36"/>
      <c r="Y548" s="36"/>
      <c r="Z548" s="36"/>
      <c r="AA548" s="36"/>
      <c r="AB548" s="36"/>
      <c r="AC548" s="36"/>
      <c r="AD548" s="36"/>
      <c r="AE548" s="36"/>
      <c r="AT548" s="19" t="s">
        <v>180</v>
      </c>
      <c r="AU548" s="19" t="s">
        <v>82</v>
      </c>
    </row>
    <row r="549" spans="1:65" s="2" customFormat="1" ht="11.25">
      <c r="A549" s="36"/>
      <c r="B549" s="37"/>
      <c r="C549" s="38"/>
      <c r="D549" s="198" t="s">
        <v>182</v>
      </c>
      <c r="E549" s="38"/>
      <c r="F549" s="199" t="s">
        <v>753</v>
      </c>
      <c r="G549" s="38"/>
      <c r="H549" s="38"/>
      <c r="I549" s="195"/>
      <c r="J549" s="38"/>
      <c r="K549" s="38"/>
      <c r="L549" s="41"/>
      <c r="M549" s="196"/>
      <c r="N549" s="197"/>
      <c r="O549" s="66"/>
      <c r="P549" s="66"/>
      <c r="Q549" s="66"/>
      <c r="R549" s="66"/>
      <c r="S549" s="66"/>
      <c r="T549" s="67"/>
      <c r="U549" s="36"/>
      <c r="V549" s="36"/>
      <c r="W549" s="36"/>
      <c r="X549" s="36"/>
      <c r="Y549" s="36"/>
      <c r="Z549" s="36"/>
      <c r="AA549" s="36"/>
      <c r="AB549" s="36"/>
      <c r="AC549" s="36"/>
      <c r="AD549" s="36"/>
      <c r="AE549" s="36"/>
      <c r="AT549" s="19" t="s">
        <v>182</v>
      </c>
      <c r="AU549" s="19" t="s">
        <v>82</v>
      </c>
    </row>
    <row r="550" spans="1:65" s="2" customFormat="1" ht="24.2" customHeight="1">
      <c r="A550" s="36"/>
      <c r="B550" s="37"/>
      <c r="C550" s="180" t="s">
        <v>713</v>
      </c>
      <c r="D550" s="180" t="s">
        <v>173</v>
      </c>
      <c r="E550" s="181" t="s">
        <v>755</v>
      </c>
      <c r="F550" s="182" t="s">
        <v>756</v>
      </c>
      <c r="G550" s="183" t="s">
        <v>252</v>
      </c>
      <c r="H550" s="184">
        <v>95.834999999999994</v>
      </c>
      <c r="I550" s="185"/>
      <c r="J550" s="186">
        <f>ROUND(I550*H550,2)</f>
        <v>0</v>
      </c>
      <c r="K550" s="182" t="s">
        <v>177</v>
      </c>
      <c r="L550" s="41"/>
      <c r="M550" s="187" t="s">
        <v>19</v>
      </c>
      <c r="N550" s="188" t="s">
        <v>44</v>
      </c>
      <c r="O550" s="66"/>
      <c r="P550" s="189">
        <f>O550*H550</f>
        <v>0</v>
      </c>
      <c r="Q550" s="189">
        <v>0</v>
      </c>
      <c r="R550" s="189">
        <f>Q550*H550</f>
        <v>0</v>
      </c>
      <c r="S550" s="189">
        <v>0</v>
      </c>
      <c r="T550" s="190">
        <f>S550*H550</f>
        <v>0</v>
      </c>
      <c r="U550" s="36"/>
      <c r="V550" s="36"/>
      <c r="W550" s="36"/>
      <c r="X550" s="36"/>
      <c r="Y550" s="36"/>
      <c r="Z550" s="36"/>
      <c r="AA550" s="36"/>
      <c r="AB550" s="36"/>
      <c r="AC550" s="36"/>
      <c r="AD550" s="36"/>
      <c r="AE550" s="36"/>
      <c r="AR550" s="191" t="s">
        <v>178</v>
      </c>
      <c r="AT550" s="191" t="s">
        <v>173</v>
      </c>
      <c r="AU550" s="191" t="s">
        <v>82</v>
      </c>
      <c r="AY550" s="19" t="s">
        <v>171</v>
      </c>
      <c r="BE550" s="192">
        <f>IF(N550="základní",J550,0)</f>
        <v>0</v>
      </c>
      <c r="BF550" s="192">
        <f>IF(N550="snížená",J550,0)</f>
        <v>0</v>
      </c>
      <c r="BG550" s="192">
        <f>IF(N550="zákl. přenesená",J550,0)</f>
        <v>0</v>
      </c>
      <c r="BH550" s="192">
        <f>IF(N550="sníž. přenesená",J550,0)</f>
        <v>0</v>
      </c>
      <c r="BI550" s="192">
        <f>IF(N550="nulová",J550,0)</f>
        <v>0</v>
      </c>
      <c r="BJ550" s="19" t="s">
        <v>80</v>
      </c>
      <c r="BK550" s="192">
        <f>ROUND(I550*H550,2)</f>
        <v>0</v>
      </c>
      <c r="BL550" s="19" t="s">
        <v>178</v>
      </c>
      <c r="BM550" s="191" t="s">
        <v>1491</v>
      </c>
    </row>
    <row r="551" spans="1:65" s="2" customFormat="1" ht="39">
      <c r="A551" s="36"/>
      <c r="B551" s="37"/>
      <c r="C551" s="38"/>
      <c r="D551" s="193" t="s">
        <v>180</v>
      </c>
      <c r="E551" s="38"/>
      <c r="F551" s="194" t="s">
        <v>758</v>
      </c>
      <c r="G551" s="38"/>
      <c r="H551" s="38"/>
      <c r="I551" s="195"/>
      <c r="J551" s="38"/>
      <c r="K551" s="38"/>
      <c r="L551" s="41"/>
      <c r="M551" s="196"/>
      <c r="N551" s="197"/>
      <c r="O551" s="66"/>
      <c r="P551" s="66"/>
      <c r="Q551" s="66"/>
      <c r="R551" s="66"/>
      <c r="S551" s="66"/>
      <c r="T551" s="67"/>
      <c r="U551" s="36"/>
      <c r="V551" s="36"/>
      <c r="W551" s="36"/>
      <c r="X551" s="36"/>
      <c r="Y551" s="36"/>
      <c r="Z551" s="36"/>
      <c r="AA551" s="36"/>
      <c r="AB551" s="36"/>
      <c r="AC551" s="36"/>
      <c r="AD551" s="36"/>
      <c r="AE551" s="36"/>
      <c r="AT551" s="19" t="s">
        <v>180</v>
      </c>
      <c r="AU551" s="19" t="s">
        <v>82</v>
      </c>
    </row>
    <row r="552" spans="1:65" s="2" customFormat="1" ht="11.25">
      <c r="A552" s="36"/>
      <c r="B552" s="37"/>
      <c r="C552" s="38"/>
      <c r="D552" s="198" t="s">
        <v>182</v>
      </c>
      <c r="E552" s="38"/>
      <c r="F552" s="199" t="s">
        <v>759</v>
      </c>
      <c r="G552" s="38"/>
      <c r="H552" s="38"/>
      <c r="I552" s="195"/>
      <c r="J552" s="38"/>
      <c r="K552" s="38"/>
      <c r="L552" s="41"/>
      <c r="M552" s="196"/>
      <c r="N552" s="197"/>
      <c r="O552" s="66"/>
      <c r="P552" s="66"/>
      <c r="Q552" s="66"/>
      <c r="R552" s="66"/>
      <c r="S552" s="66"/>
      <c r="T552" s="67"/>
      <c r="U552" s="36"/>
      <c r="V552" s="36"/>
      <c r="W552" s="36"/>
      <c r="X552" s="36"/>
      <c r="Y552" s="36"/>
      <c r="Z552" s="36"/>
      <c r="AA552" s="36"/>
      <c r="AB552" s="36"/>
      <c r="AC552" s="36"/>
      <c r="AD552" s="36"/>
      <c r="AE552" s="36"/>
      <c r="AT552" s="19" t="s">
        <v>182</v>
      </c>
      <c r="AU552" s="19" t="s">
        <v>82</v>
      </c>
    </row>
    <row r="553" spans="1:65" s="13" customFormat="1" ht="11.25">
      <c r="B553" s="200"/>
      <c r="C553" s="201"/>
      <c r="D553" s="193" t="s">
        <v>184</v>
      </c>
      <c r="E553" s="202" t="s">
        <v>19</v>
      </c>
      <c r="F553" s="203" t="s">
        <v>760</v>
      </c>
      <c r="G553" s="201"/>
      <c r="H553" s="202" t="s">
        <v>19</v>
      </c>
      <c r="I553" s="204"/>
      <c r="J553" s="201"/>
      <c r="K553" s="201"/>
      <c r="L553" s="205"/>
      <c r="M553" s="206"/>
      <c r="N553" s="207"/>
      <c r="O553" s="207"/>
      <c r="P553" s="207"/>
      <c r="Q553" s="207"/>
      <c r="R553" s="207"/>
      <c r="S553" s="207"/>
      <c r="T553" s="208"/>
      <c r="AT553" s="209" t="s">
        <v>184</v>
      </c>
      <c r="AU553" s="209" t="s">
        <v>82</v>
      </c>
      <c r="AV553" s="13" t="s">
        <v>80</v>
      </c>
      <c r="AW553" s="13" t="s">
        <v>35</v>
      </c>
      <c r="AX553" s="13" t="s">
        <v>73</v>
      </c>
      <c r="AY553" s="209" t="s">
        <v>171</v>
      </c>
    </row>
    <row r="554" spans="1:65" s="14" customFormat="1" ht="11.25">
      <c r="B554" s="210"/>
      <c r="C554" s="211"/>
      <c r="D554" s="193" t="s">
        <v>184</v>
      </c>
      <c r="E554" s="212" t="s">
        <v>19</v>
      </c>
      <c r="F554" s="213" t="s">
        <v>1492</v>
      </c>
      <c r="G554" s="211"/>
      <c r="H554" s="214">
        <v>95.834999999999994</v>
      </c>
      <c r="I554" s="215"/>
      <c r="J554" s="211"/>
      <c r="K554" s="211"/>
      <c r="L554" s="216"/>
      <c r="M554" s="217"/>
      <c r="N554" s="218"/>
      <c r="O554" s="218"/>
      <c r="P554" s="218"/>
      <c r="Q554" s="218"/>
      <c r="R554" s="218"/>
      <c r="S554" s="218"/>
      <c r="T554" s="219"/>
      <c r="AT554" s="220" t="s">
        <v>184</v>
      </c>
      <c r="AU554" s="220" t="s">
        <v>82</v>
      </c>
      <c r="AV554" s="14" t="s">
        <v>82</v>
      </c>
      <c r="AW554" s="14" t="s">
        <v>35</v>
      </c>
      <c r="AX554" s="14" t="s">
        <v>73</v>
      </c>
      <c r="AY554" s="220" t="s">
        <v>171</v>
      </c>
    </row>
    <row r="555" spans="1:65" s="15" customFormat="1" ht="11.25">
      <c r="B555" s="221"/>
      <c r="C555" s="222"/>
      <c r="D555" s="193" t="s">
        <v>184</v>
      </c>
      <c r="E555" s="223" t="s">
        <v>19</v>
      </c>
      <c r="F555" s="224" t="s">
        <v>189</v>
      </c>
      <c r="G555" s="222"/>
      <c r="H555" s="225">
        <v>95.834999999999994</v>
      </c>
      <c r="I555" s="226"/>
      <c r="J555" s="222"/>
      <c r="K555" s="222"/>
      <c r="L555" s="227"/>
      <c r="M555" s="228"/>
      <c r="N555" s="229"/>
      <c r="O555" s="229"/>
      <c r="P555" s="229"/>
      <c r="Q555" s="229"/>
      <c r="R555" s="229"/>
      <c r="S555" s="229"/>
      <c r="T555" s="230"/>
      <c r="AT555" s="231" t="s">
        <v>184</v>
      </c>
      <c r="AU555" s="231" t="s">
        <v>82</v>
      </c>
      <c r="AV555" s="15" t="s">
        <v>178</v>
      </c>
      <c r="AW555" s="15" t="s">
        <v>35</v>
      </c>
      <c r="AX555" s="15" t="s">
        <v>80</v>
      </c>
      <c r="AY555" s="231" t="s">
        <v>171</v>
      </c>
    </row>
    <row r="556" spans="1:65" s="2" customFormat="1" ht="24.2" customHeight="1">
      <c r="A556" s="36"/>
      <c r="B556" s="37"/>
      <c r="C556" s="180" t="s">
        <v>723</v>
      </c>
      <c r="D556" s="180" t="s">
        <v>173</v>
      </c>
      <c r="E556" s="181" t="s">
        <v>763</v>
      </c>
      <c r="F556" s="182" t="s">
        <v>764</v>
      </c>
      <c r="G556" s="183" t="s">
        <v>252</v>
      </c>
      <c r="H556" s="184">
        <v>31.945</v>
      </c>
      <c r="I556" s="185"/>
      <c r="J556" s="186">
        <f>ROUND(I556*H556,2)</f>
        <v>0</v>
      </c>
      <c r="K556" s="182" t="s">
        <v>177</v>
      </c>
      <c r="L556" s="41"/>
      <c r="M556" s="187" t="s">
        <v>19</v>
      </c>
      <c r="N556" s="188" t="s">
        <v>44</v>
      </c>
      <c r="O556" s="66"/>
      <c r="P556" s="189">
        <f>O556*H556</f>
        <v>0</v>
      </c>
      <c r="Q556" s="189">
        <v>0</v>
      </c>
      <c r="R556" s="189">
        <f>Q556*H556</f>
        <v>0</v>
      </c>
      <c r="S556" s="189">
        <v>0</v>
      </c>
      <c r="T556" s="190">
        <f>S556*H556</f>
        <v>0</v>
      </c>
      <c r="U556" s="36"/>
      <c r="V556" s="36"/>
      <c r="W556" s="36"/>
      <c r="X556" s="36"/>
      <c r="Y556" s="36"/>
      <c r="Z556" s="36"/>
      <c r="AA556" s="36"/>
      <c r="AB556" s="36"/>
      <c r="AC556" s="36"/>
      <c r="AD556" s="36"/>
      <c r="AE556" s="36"/>
      <c r="AR556" s="191" t="s">
        <v>178</v>
      </c>
      <c r="AT556" s="191" t="s">
        <v>173</v>
      </c>
      <c r="AU556" s="191" t="s">
        <v>82</v>
      </c>
      <c r="AY556" s="19" t="s">
        <v>171</v>
      </c>
      <c r="BE556" s="192">
        <f>IF(N556="základní",J556,0)</f>
        <v>0</v>
      </c>
      <c r="BF556" s="192">
        <f>IF(N556="snížená",J556,0)</f>
        <v>0</v>
      </c>
      <c r="BG556" s="192">
        <f>IF(N556="zákl. přenesená",J556,0)</f>
        <v>0</v>
      </c>
      <c r="BH556" s="192">
        <f>IF(N556="sníž. přenesená",J556,0)</f>
        <v>0</v>
      </c>
      <c r="BI556" s="192">
        <f>IF(N556="nulová",J556,0)</f>
        <v>0</v>
      </c>
      <c r="BJ556" s="19" t="s">
        <v>80</v>
      </c>
      <c r="BK556" s="192">
        <f>ROUND(I556*H556,2)</f>
        <v>0</v>
      </c>
      <c r="BL556" s="19" t="s">
        <v>178</v>
      </c>
      <c r="BM556" s="191" t="s">
        <v>1493</v>
      </c>
    </row>
    <row r="557" spans="1:65" s="2" customFormat="1" ht="19.5">
      <c r="A557" s="36"/>
      <c r="B557" s="37"/>
      <c r="C557" s="38"/>
      <c r="D557" s="193" t="s">
        <v>180</v>
      </c>
      <c r="E557" s="38"/>
      <c r="F557" s="194" t="s">
        <v>766</v>
      </c>
      <c r="G557" s="38"/>
      <c r="H557" s="38"/>
      <c r="I557" s="195"/>
      <c r="J557" s="38"/>
      <c r="K557" s="38"/>
      <c r="L557" s="41"/>
      <c r="M557" s="196"/>
      <c r="N557" s="197"/>
      <c r="O557" s="66"/>
      <c r="P557" s="66"/>
      <c r="Q557" s="66"/>
      <c r="R557" s="66"/>
      <c r="S557" s="66"/>
      <c r="T557" s="67"/>
      <c r="U557" s="36"/>
      <c r="V557" s="36"/>
      <c r="W557" s="36"/>
      <c r="X557" s="36"/>
      <c r="Y557" s="36"/>
      <c r="Z557" s="36"/>
      <c r="AA557" s="36"/>
      <c r="AB557" s="36"/>
      <c r="AC557" s="36"/>
      <c r="AD557" s="36"/>
      <c r="AE557" s="36"/>
      <c r="AT557" s="19" t="s">
        <v>180</v>
      </c>
      <c r="AU557" s="19" t="s">
        <v>82</v>
      </c>
    </row>
    <row r="558" spans="1:65" s="2" customFormat="1" ht="11.25">
      <c r="A558" s="36"/>
      <c r="B558" s="37"/>
      <c r="C558" s="38"/>
      <c r="D558" s="198" t="s">
        <v>182</v>
      </c>
      <c r="E558" s="38"/>
      <c r="F558" s="199" t="s">
        <v>767</v>
      </c>
      <c r="G558" s="38"/>
      <c r="H558" s="38"/>
      <c r="I558" s="195"/>
      <c r="J558" s="38"/>
      <c r="K558" s="38"/>
      <c r="L558" s="41"/>
      <c r="M558" s="196"/>
      <c r="N558" s="197"/>
      <c r="O558" s="66"/>
      <c r="P558" s="66"/>
      <c r="Q558" s="66"/>
      <c r="R558" s="66"/>
      <c r="S558" s="66"/>
      <c r="T558" s="67"/>
      <c r="U558" s="36"/>
      <c r="V558" s="36"/>
      <c r="W558" s="36"/>
      <c r="X558" s="36"/>
      <c r="Y558" s="36"/>
      <c r="Z558" s="36"/>
      <c r="AA558" s="36"/>
      <c r="AB558" s="36"/>
      <c r="AC558" s="36"/>
      <c r="AD558" s="36"/>
      <c r="AE558" s="36"/>
      <c r="AT558" s="19" t="s">
        <v>182</v>
      </c>
      <c r="AU558" s="19" t="s">
        <v>82</v>
      </c>
    </row>
    <row r="559" spans="1:65" s="12" customFormat="1" ht="22.9" customHeight="1">
      <c r="B559" s="164"/>
      <c r="C559" s="165"/>
      <c r="D559" s="166" t="s">
        <v>72</v>
      </c>
      <c r="E559" s="178" t="s">
        <v>768</v>
      </c>
      <c r="F559" s="178" t="s">
        <v>769</v>
      </c>
      <c r="G559" s="165"/>
      <c r="H559" s="165"/>
      <c r="I559" s="168"/>
      <c r="J559" s="179">
        <f>BK559</f>
        <v>0</v>
      </c>
      <c r="K559" s="165"/>
      <c r="L559" s="170"/>
      <c r="M559" s="171"/>
      <c r="N559" s="172"/>
      <c r="O559" s="172"/>
      <c r="P559" s="173">
        <f>SUM(P560:P565)</f>
        <v>0</v>
      </c>
      <c r="Q559" s="172"/>
      <c r="R559" s="173">
        <f>SUM(R560:R565)</f>
        <v>0</v>
      </c>
      <c r="S559" s="172"/>
      <c r="T559" s="174">
        <f>SUM(T560:T565)</f>
        <v>0</v>
      </c>
      <c r="AR559" s="175" t="s">
        <v>80</v>
      </c>
      <c r="AT559" s="176" t="s">
        <v>72</v>
      </c>
      <c r="AU559" s="176" t="s">
        <v>80</v>
      </c>
      <c r="AY559" s="175" t="s">
        <v>171</v>
      </c>
      <c r="BK559" s="177">
        <f>SUM(BK560:BK565)</f>
        <v>0</v>
      </c>
    </row>
    <row r="560" spans="1:65" s="2" customFormat="1" ht="24.2" customHeight="1">
      <c r="A560" s="36"/>
      <c r="B560" s="37"/>
      <c r="C560" s="180" t="s">
        <v>729</v>
      </c>
      <c r="D560" s="180" t="s">
        <v>173</v>
      </c>
      <c r="E560" s="181" t="s">
        <v>771</v>
      </c>
      <c r="F560" s="182" t="s">
        <v>772</v>
      </c>
      <c r="G560" s="183" t="s">
        <v>252</v>
      </c>
      <c r="H560" s="184">
        <v>212.44499999999999</v>
      </c>
      <c r="I560" s="185"/>
      <c r="J560" s="186">
        <f>ROUND(I560*H560,2)</f>
        <v>0</v>
      </c>
      <c r="K560" s="182" t="s">
        <v>177</v>
      </c>
      <c r="L560" s="41"/>
      <c r="M560" s="187" t="s">
        <v>19</v>
      </c>
      <c r="N560" s="188" t="s">
        <v>44</v>
      </c>
      <c r="O560" s="66"/>
      <c r="P560" s="189">
        <f>O560*H560</f>
        <v>0</v>
      </c>
      <c r="Q560" s="189">
        <v>0</v>
      </c>
      <c r="R560" s="189">
        <f>Q560*H560</f>
        <v>0</v>
      </c>
      <c r="S560" s="189">
        <v>0</v>
      </c>
      <c r="T560" s="190">
        <f>S560*H560</f>
        <v>0</v>
      </c>
      <c r="U560" s="36"/>
      <c r="V560" s="36"/>
      <c r="W560" s="36"/>
      <c r="X560" s="36"/>
      <c r="Y560" s="36"/>
      <c r="Z560" s="36"/>
      <c r="AA560" s="36"/>
      <c r="AB560" s="36"/>
      <c r="AC560" s="36"/>
      <c r="AD560" s="36"/>
      <c r="AE560" s="36"/>
      <c r="AR560" s="191" t="s">
        <v>178</v>
      </c>
      <c r="AT560" s="191" t="s">
        <v>173</v>
      </c>
      <c r="AU560" s="191" t="s">
        <v>82</v>
      </c>
      <c r="AY560" s="19" t="s">
        <v>171</v>
      </c>
      <c r="BE560" s="192">
        <f>IF(N560="základní",J560,0)</f>
        <v>0</v>
      </c>
      <c r="BF560" s="192">
        <f>IF(N560="snížená",J560,0)</f>
        <v>0</v>
      </c>
      <c r="BG560" s="192">
        <f>IF(N560="zákl. přenesená",J560,0)</f>
        <v>0</v>
      </c>
      <c r="BH560" s="192">
        <f>IF(N560="sníž. přenesená",J560,0)</f>
        <v>0</v>
      </c>
      <c r="BI560" s="192">
        <f>IF(N560="nulová",J560,0)</f>
        <v>0</v>
      </c>
      <c r="BJ560" s="19" t="s">
        <v>80</v>
      </c>
      <c r="BK560" s="192">
        <f>ROUND(I560*H560,2)</f>
        <v>0</v>
      </c>
      <c r="BL560" s="19" t="s">
        <v>178</v>
      </c>
      <c r="BM560" s="191" t="s">
        <v>1494</v>
      </c>
    </row>
    <row r="561" spans="1:65" s="2" customFormat="1" ht="29.25">
      <c r="A561" s="36"/>
      <c r="B561" s="37"/>
      <c r="C561" s="38"/>
      <c r="D561" s="193" t="s">
        <v>180</v>
      </c>
      <c r="E561" s="38"/>
      <c r="F561" s="194" t="s">
        <v>774</v>
      </c>
      <c r="G561" s="38"/>
      <c r="H561" s="38"/>
      <c r="I561" s="195"/>
      <c r="J561" s="38"/>
      <c r="K561" s="38"/>
      <c r="L561" s="41"/>
      <c r="M561" s="196"/>
      <c r="N561" s="197"/>
      <c r="O561" s="66"/>
      <c r="P561" s="66"/>
      <c r="Q561" s="66"/>
      <c r="R561" s="66"/>
      <c r="S561" s="66"/>
      <c r="T561" s="67"/>
      <c r="U561" s="36"/>
      <c r="V561" s="36"/>
      <c r="W561" s="36"/>
      <c r="X561" s="36"/>
      <c r="Y561" s="36"/>
      <c r="Z561" s="36"/>
      <c r="AA561" s="36"/>
      <c r="AB561" s="36"/>
      <c r="AC561" s="36"/>
      <c r="AD561" s="36"/>
      <c r="AE561" s="36"/>
      <c r="AT561" s="19" t="s">
        <v>180</v>
      </c>
      <c r="AU561" s="19" t="s">
        <v>82</v>
      </c>
    </row>
    <row r="562" spans="1:65" s="2" customFormat="1" ht="11.25">
      <c r="A562" s="36"/>
      <c r="B562" s="37"/>
      <c r="C562" s="38"/>
      <c r="D562" s="198" t="s">
        <v>182</v>
      </c>
      <c r="E562" s="38"/>
      <c r="F562" s="199" t="s">
        <v>775</v>
      </c>
      <c r="G562" s="38"/>
      <c r="H562" s="38"/>
      <c r="I562" s="195"/>
      <c r="J562" s="38"/>
      <c r="K562" s="38"/>
      <c r="L562" s="41"/>
      <c r="M562" s="196"/>
      <c r="N562" s="197"/>
      <c r="O562" s="66"/>
      <c r="P562" s="66"/>
      <c r="Q562" s="66"/>
      <c r="R562" s="66"/>
      <c r="S562" s="66"/>
      <c r="T562" s="67"/>
      <c r="U562" s="36"/>
      <c r="V562" s="36"/>
      <c r="W562" s="36"/>
      <c r="X562" s="36"/>
      <c r="Y562" s="36"/>
      <c r="Z562" s="36"/>
      <c r="AA562" s="36"/>
      <c r="AB562" s="36"/>
      <c r="AC562" s="36"/>
      <c r="AD562" s="36"/>
      <c r="AE562" s="36"/>
      <c r="AT562" s="19" t="s">
        <v>182</v>
      </c>
      <c r="AU562" s="19" t="s">
        <v>82</v>
      </c>
    </row>
    <row r="563" spans="1:65" s="2" customFormat="1" ht="33" customHeight="1">
      <c r="A563" s="36"/>
      <c r="B563" s="37"/>
      <c r="C563" s="180" t="s">
        <v>736</v>
      </c>
      <c r="D563" s="180" t="s">
        <v>173</v>
      </c>
      <c r="E563" s="181" t="s">
        <v>1495</v>
      </c>
      <c r="F563" s="182" t="s">
        <v>1496</v>
      </c>
      <c r="G563" s="183" t="s">
        <v>252</v>
      </c>
      <c r="H563" s="184">
        <v>212.44499999999999</v>
      </c>
      <c r="I563" s="185"/>
      <c r="J563" s="186">
        <f>ROUND(I563*H563,2)</f>
        <v>0</v>
      </c>
      <c r="K563" s="182" t="s">
        <v>177</v>
      </c>
      <c r="L563" s="41"/>
      <c r="M563" s="187" t="s">
        <v>19</v>
      </c>
      <c r="N563" s="188" t="s">
        <v>44</v>
      </c>
      <c r="O563" s="66"/>
      <c r="P563" s="189">
        <f>O563*H563</f>
        <v>0</v>
      </c>
      <c r="Q563" s="189">
        <v>0</v>
      </c>
      <c r="R563" s="189">
        <f>Q563*H563</f>
        <v>0</v>
      </c>
      <c r="S563" s="189">
        <v>0</v>
      </c>
      <c r="T563" s="190">
        <f>S563*H563</f>
        <v>0</v>
      </c>
      <c r="U563" s="36"/>
      <c r="V563" s="36"/>
      <c r="W563" s="36"/>
      <c r="X563" s="36"/>
      <c r="Y563" s="36"/>
      <c r="Z563" s="36"/>
      <c r="AA563" s="36"/>
      <c r="AB563" s="36"/>
      <c r="AC563" s="36"/>
      <c r="AD563" s="36"/>
      <c r="AE563" s="36"/>
      <c r="AR563" s="191" t="s">
        <v>178</v>
      </c>
      <c r="AT563" s="191" t="s">
        <v>173</v>
      </c>
      <c r="AU563" s="191" t="s">
        <v>82</v>
      </c>
      <c r="AY563" s="19" t="s">
        <v>171</v>
      </c>
      <c r="BE563" s="192">
        <f>IF(N563="základní",J563,0)</f>
        <v>0</v>
      </c>
      <c r="BF563" s="192">
        <f>IF(N563="snížená",J563,0)</f>
        <v>0</v>
      </c>
      <c r="BG563" s="192">
        <f>IF(N563="zákl. přenesená",J563,0)</f>
        <v>0</v>
      </c>
      <c r="BH563" s="192">
        <f>IF(N563="sníž. přenesená",J563,0)</f>
        <v>0</v>
      </c>
      <c r="BI563" s="192">
        <f>IF(N563="nulová",J563,0)</f>
        <v>0</v>
      </c>
      <c r="BJ563" s="19" t="s">
        <v>80</v>
      </c>
      <c r="BK563" s="192">
        <f>ROUND(I563*H563,2)</f>
        <v>0</v>
      </c>
      <c r="BL563" s="19" t="s">
        <v>178</v>
      </c>
      <c r="BM563" s="191" t="s">
        <v>1497</v>
      </c>
    </row>
    <row r="564" spans="1:65" s="2" customFormat="1" ht="29.25">
      <c r="A564" s="36"/>
      <c r="B564" s="37"/>
      <c r="C564" s="38"/>
      <c r="D564" s="193" t="s">
        <v>180</v>
      </c>
      <c r="E564" s="38"/>
      <c r="F564" s="194" t="s">
        <v>1498</v>
      </c>
      <c r="G564" s="38"/>
      <c r="H564" s="38"/>
      <c r="I564" s="195"/>
      <c r="J564" s="38"/>
      <c r="K564" s="38"/>
      <c r="L564" s="41"/>
      <c r="M564" s="196"/>
      <c r="N564" s="197"/>
      <c r="O564" s="66"/>
      <c r="P564" s="66"/>
      <c r="Q564" s="66"/>
      <c r="R564" s="66"/>
      <c r="S564" s="66"/>
      <c r="T564" s="67"/>
      <c r="U564" s="36"/>
      <c r="V564" s="36"/>
      <c r="W564" s="36"/>
      <c r="X564" s="36"/>
      <c r="Y564" s="36"/>
      <c r="Z564" s="36"/>
      <c r="AA564" s="36"/>
      <c r="AB564" s="36"/>
      <c r="AC564" s="36"/>
      <c r="AD564" s="36"/>
      <c r="AE564" s="36"/>
      <c r="AT564" s="19" t="s">
        <v>180</v>
      </c>
      <c r="AU564" s="19" t="s">
        <v>82</v>
      </c>
    </row>
    <row r="565" spans="1:65" s="2" customFormat="1" ht="11.25">
      <c r="A565" s="36"/>
      <c r="B565" s="37"/>
      <c r="C565" s="38"/>
      <c r="D565" s="198" t="s">
        <v>182</v>
      </c>
      <c r="E565" s="38"/>
      <c r="F565" s="199" t="s">
        <v>1499</v>
      </c>
      <c r="G565" s="38"/>
      <c r="H565" s="38"/>
      <c r="I565" s="195"/>
      <c r="J565" s="38"/>
      <c r="K565" s="38"/>
      <c r="L565" s="41"/>
      <c r="M565" s="196"/>
      <c r="N565" s="197"/>
      <c r="O565" s="66"/>
      <c r="P565" s="66"/>
      <c r="Q565" s="66"/>
      <c r="R565" s="66"/>
      <c r="S565" s="66"/>
      <c r="T565" s="67"/>
      <c r="U565" s="36"/>
      <c r="V565" s="36"/>
      <c r="W565" s="36"/>
      <c r="X565" s="36"/>
      <c r="Y565" s="36"/>
      <c r="Z565" s="36"/>
      <c r="AA565" s="36"/>
      <c r="AB565" s="36"/>
      <c r="AC565" s="36"/>
      <c r="AD565" s="36"/>
      <c r="AE565" s="36"/>
      <c r="AT565" s="19" t="s">
        <v>182</v>
      </c>
      <c r="AU565" s="19" t="s">
        <v>82</v>
      </c>
    </row>
    <row r="566" spans="1:65" s="12" customFormat="1" ht="25.9" customHeight="1">
      <c r="B566" s="164"/>
      <c r="C566" s="165"/>
      <c r="D566" s="166" t="s">
        <v>72</v>
      </c>
      <c r="E566" s="167" t="s">
        <v>782</v>
      </c>
      <c r="F566" s="167" t="s">
        <v>783</v>
      </c>
      <c r="G566" s="165"/>
      <c r="H566" s="165"/>
      <c r="I566" s="168"/>
      <c r="J566" s="169">
        <f>BK566</f>
        <v>0</v>
      </c>
      <c r="K566" s="165"/>
      <c r="L566" s="170"/>
      <c r="M566" s="171"/>
      <c r="N566" s="172"/>
      <c r="O566" s="172"/>
      <c r="P566" s="173">
        <f>P567</f>
        <v>0</v>
      </c>
      <c r="Q566" s="172"/>
      <c r="R566" s="173">
        <f>R567</f>
        <v>5.5E-2</v>
      </c>
      <c r="S566" s="172"/>
      <c r="T566" s="174">
        <f>T567</f>
        <v>0</v>
      </c>
      <c r="AR566" s="175" t="s">
        <v>82</v>
      </c>
      <c r="AT566" s="176" t="s">
        <v>72</v>
      </c>
      <c r="AU566" s="176" t="s">
        <v>73</v>
      </c>
      <c r="AY566" s="175" t="s">
        <v>171</v>
      </c>
      <c r="BK566" s="177">
        <f>BK567</f>
        <v>0</v>
      </c>
    </row>
    <row r="567" spans="1:65" s="12" customFormat="1" ht="22.9" customHeight="1">
      <c r="B567" s="164"/>
      <c r="C567" s="165"/>
      <c r="D567" s="166" t="s">
        <v>72</v>
      </c>
      <c r="E567" s="178" t="s">
        <v>784</v>
      </c>
      <c r="F567" s="178" t="s">
        <v>785</v>
      </c>
      <c r="G567" s="165"/>
      <c r="H567" s="165"/>
      <c r="I567" s="168"/>
      <c r="J567" s="179">
        <f>BK567</f>
        <v>0</v>
      </c>
      <c r="K567" s="165"/>
      <c r="L567" s="170"/>
      <c r="M567" s="171"/>
      <c r="N567" s="172"/>
      <c r="O567" s="172"/>
      <c r="P567" s="173">
        <f>SUM(P568:P602)</f>
        <v>0</v>
      </c>
      <c r="Q567" s="172"/>
      <c r="R567" s="173">
        <f>SUM(R568:R602)</f>
        <v>5.5E-2</v>
      </c>
      <c r="S567" s="172"/>
      <c r="T567" s="174">
        <f>SUM(T568:T602)</f>
        <v>0</v>
      </c>
      <c r="AR567" s="175" t="s">
        <v>82</v>
      </c>
      <c r="AT567" s="176" t="s">
        <v>72</v>
      </c>
      <c r="AU567" s="176" t="s">
        <v>80</v>
      </c>
      <c r="AY567" s="175" t="s">
        <v>171</v>
      </c>
      <c r="BK567" s="177">
        <f>SUM(BK568:BK602)</f>
        <v>0</v>
      </c>
    </row>
    <row r="568" spans="1:65" s="2" customFormat="1" ht="24.2" customHeight="1">
      <c r="A568" s="36"/>
      <c r="B568" s="37"/>
      <c r="C568" s="180" t="s">
        <v>742</v>
      </c>
      <c r="D568" s="180" t="s">
        <v>173</v>
      </c>
      <c r="E568" s="181" t="s">
        <v>787</v>
      </c>
      <c r="F568" s="182" t="s">
        <v>788</v>
      </c>
      <c r="G568" s="183" t="s">
        <v>176</v>
      </c>
      <c r="H568" s="184">
        <v>46.966000000000001</v>
      </c>
      <c r="I568" s="185"/>
      <c r="J568" s="186">
        <f>ROUND(I568*H568,2)</f>
        <v>0</v>
      </c>
      <c r="K568" s="182" t="s">
        <v>177</v>
      </c>
      <c r="L568" s="41"/>
      <c r="M568" s="187" t="s">
        <v>19</v>
      </c>
      <c r="N568" s="188" t="s">
        <v>44</v>
      </c>
      <c r="O568" s="66"/>
      <c r="P568" s="189">
        <f>O568*H568</f>
        <v>0</v>
      </c>
      <c r="Q568" s="189">
        <v>0</v>
      </c>
      <c r="R568" s="189">
        <f>Q568*H568</f>
        <v>0</v>
      </c>
      <c r="S568" s="189">
        <v>0</v>
      </c>
      <c r="T568" s="190">
        <f>S568*H568</f>
        <v>0</v>
      </c>
      <c r="U568" s="36"/>
      <c r="V568" s="36"/>
      <c r="W568" s="36"/>
      <c r="X568" s="36"/>
      <c r="Y568" s="36"/>
      <c r="Z568" s="36"/>
      <c r="AA568" s="36"/>
      <c r="AB568" s="36"/>
      <c r="AC568" s="36"/>
      <c r="AD568" s="36"/>
      <c r="AE568" s="36"/>
      <c r="AR568" s="191" t="s">
        <v>301</v>
      </c>
      <c r="AT568" s="191" t="s">
        <v>173</v>
      </c>
      <c r="AU568" s="191" t="s">
        <v>82</v>
      </c>
      <c r="AY568" s="19" t="s">
        <v>171</v>
      </c>
      <c r="BE568" s="192">
        <f>IF(N568="základní",J568,0)</f>
        <v>0</v>
      </c>
      <c r="BF568" s="192">
        <f>IF(N568="snížená",J568,0)</f>
        <v>0</v>
      </c>
      <c r="BG568" s="192">
        <f>IF(N568="zákl. přenesená",J568,0)</f>
        <v>0</v>
      </c>
      <c r="BH568" s="192">
        <f>IF(N568="sníž. přenesená",J568,0)</f>
        <v>0</v>
      </c>
      <c r="BI568" s="192">
        <f>IF(N568="nulová",J568,0)</f>
        <v>0</v>
      </c>
      <c r="BJ568" s="19" t="s">
        <v>80</v>
      </c>
      <c r="BK568" s="192">
        <f>ROUND(I568*H568,2)</f>
        <v>0</v>
      </c>
      <c r="BL568" s="19" t="s">
        <v>301</v>
      </c>
      <c r="BM568" s="191" t="s">
        <v>1500</v>
      </c>
    </row>
    <row r="569" spans="1:65" s="2" customFormat="1" ht="19.5">
      <c r="A569" s="36"/>
      <c r="B569" s="37"/>
      <c r="C569" s="38"/>
      <c r="D569" s="193" t="s">
        <v>180</v>
      </c>
      <c r="E569" s="38"/>
      <c r="F569" s="194" t="s">
        <v>790</v>
      </c>
      <c r="G569" s="38"/>
      <c r="H569" s="38"/>
      <c r="I569" s="195"/>
      <c r="J569" s="38"/>
      <c r="K569" s="38"/>
      <c r="L569" s="41"/>
      <c r="M569" s="196"/>
      <c r="N569" s="197"/>
      <c r="O569" s="66"/>
      <c r="P569" s="66"/>
      <c r="Q569" s="66"/>
      <c r="R569" s="66"/>
      <c r="S569" s="66"/>
      <c r="T569" s="67"/>
      <c r="U569" s="36"/>
      <c r="V569" s="36"/>
      <c r="W569" s="36"/>
      <c r="X569" s="36"/>
      <c r="Y569" s="36"/>
      <c r="Z569" s="36"/>
      <c r="AA569" s="36"/>
      <c r="AB569" s="36"/>
      <c r="AC569" s="36"/>
      <c r="AD569" s="36"/>
      <c r="AE569" s="36"/>
      <c r="AT569" s="19" t="s">
        <v>180</v>
      </c>
      <c r="AU569" s="19" t="s">
        <v>82</v>
      </c>
    </row>
    <row r="570" spans="1:65" s="2" customFormat="1" ht="11.25">
      <c r="A570" s="36"/>
      <c r="B570" s="37"/>
      <c r="C570" s="38"/>
      <c r="D570" s="198" t="s">
        <v>182</v>
      </c>
      <c r="E570" s="38"/>
      <c r="F570" s="199" t="s">
        <v>791</v>
      </c>
      <c r="G570" s="38"/>
      <c r="H570" s="38"/>
      <c r="I570" s="195"/>
      <c r="J570" s="38"/>
      <c r="K570" s="38"/>
      <c r="L570" s="41"/>
      <c r="M570" s="196"/>
      <c r="N570" s="197"/>
      <c r="O570" s="66"/>
      <c r="P570" s="66"/>
      <c r="Q570" s="66"/>
      <c r="R570" s="66"/>
      <c r="S570" s="66"/>
      <c r="T570" s="67"/>
      <c r="U570" s="36"/>
      <c r="V570" s="36"/>
      <c r="W570" s="36"/>
      <c r="X570" s="36"/>
      <c r="Y570" s="36"/>
      <c r="Z570" s="36"/>
      <c r="AA570" s="36"/>
      <c r="AB570" s="36"/>
      <c r="AC570" s="36"/>
      <c r="AD570" s="36"/>
      <c r="AE570" s="36"/>
      <c r="AT570" s="19" t="s">
        <v>182</v>
      </c>
      <c r="AU570" s="19" t="s">
        <v>82</v>
      </c>
    </row>
    <row r="571" spans="1:65" s="13" customFormat="1" ht="11.25">
      <c r="B571" s="200"/>
      <c r="C571" s="201"/>
      <c r="D571" s="193" t="s">
        <v>184</v>
      </c>
      <c r="E571" s="202" t="s">
        <v>19</v>
      </c>
      <c r="F571" s="203" t="s">
        <v>792</v>
      </c>
      <c r="G571" s="201"/>
      <c r="H571" s="202" t="s">
        <v>19</v>
      </c>
      <c r="I571" s="204"/>
      <c r="J571" s="201"/>
      <c r="K571" s="201"/>
      <c r="L571" s="205"/>
      <c r="M571" s="206"/>
      <c r="N571" s="207"/>
      <c r="O571" s="207"/>
      <c r="P571" s="207"/>
      <c r="Q571" s="207"/>
      <c r="R571" s="207"/>
      <c r="S571" s="207"/>
      <c r="T571" s="208"/>
      <c r="AT571" s="209" t="s">
        <v>184</v>
      </c>
      <c r="AU571" s="209" t="s">
        <v>82</v>
      </c>
      <c r="AV571" s="13" t="s">
        <v>80</v>
      </c>
      <c r="AW571" s="13" t="s">
        <v>35</v>
      </c>
      <c r="AX571" s="13" t="s">
        <v>73</v>
      </c>
      <c r="AY571" s="209" t="s">
        <v>171</v>
      </c>
    </row>
    <row r="572" spans="1:65" s="14" customFormat="1" ht="11.25">
      <c r="B572" s="210"/>
      <c r="C572" s="211"/>
      <c r="D572" s="193" t="s">
        <v>184</v>
      </c>
      <c r="E572" s="212" t="s">
        <v>19</v>
      </c>
      <c r="F572" s="213" t="s">
        <v>1501</v>
      </c>
      <c r="G572" s="211"/>
      <c r="H572" s="214">
        <v>22.568000000000001</v>
      </c>
      <c r="I572" s="215"/>
      <c r="J572" s="211"/>
      <c r="K572" s="211"/>
      <c r="L572" s="216"/>
      <c r="M572" s="217"/>
      <c r="N572" s="218"/>
      <c r="O572" s="218"/>
      <c r="P572" s="218"/>
      <c r="Q572" s="218"/>
      <c r="R572" s="218"/>
      <c r="S572" s="218"/>
      <c r="T572" s="219"/>
      <c r="AT572" s="220" t="s">
        <v>184</v>
      </c>
      <c r="AU572" s="220" t="s">
        <v>82</v>
      </c>
      <c r="AV572" s="14" t="s">
        <v>82</v>
      </c>
      <c r="AW572" s="14" t="s">
        <v>35</v>
      </c>
      <c r="AX572" s="14" t="s">
        <v>73</v>
      </c>
      <c r="AY572" s="220" t="s">
        <v>171</v>
      </c>
    </row>
    <row r="573" spans="1:65" s="13" customFormat="1" ht="11.25">
      <c r="B573" s="200"/>
      <c r="C573" s="201"/>
      <c r="D573" s="193" t="s">
        <v>184</v>
      </c>
      <c r="E573" s="202" t="s">
        <v>19</v>
      </c>
      <c r="F573" s="203" t="s">
        <v>794</v>
      </c>
      <c r="G573" s="201"/>
      <c r="H573" s="202" t="s">
        <v>19</v>
      </c>
      <c r="I573" s="204"/>
      <c r="J573" s="201"/>
      <c r="K573" s="201"/>
      <c r="L573" s="205"/>
      <c r="M573" s="206"/>
      <c r="N573" s="207"/>
      <c r="O573" s="207"/>
      <c r="P573" s="207"/>
      <c r="Q573" s="207"/>
      <c r="R573" s="207"/>
      <c r="S573" s="207"/>
      <c r="T573" s="208"/>
      <c r="AT573" s="209" t="s">
        <v>184</v>
      </c>
      <c r="AU573" s="209" t="s">
        <v>82</v>
      </c>
      <c r="AV573" s="13" t="s">
        <v>80</v>
      </c>
      <c r="AW573" s="13" t="s">
        <v>35</v>
      </c>
      <c r="AX573" s="13" t="s">
        <v>73</v>
      </c>
      <c r="AY573" s="209" t="s">
        <v>171</v>
      </c>
    </row>
    <row r="574" spans="1:65" s="14" customFormat="1" ht="11.25">
      <c r="B574" s="210"/>
      <c r="C574" s="211"/>
      <c r="D574" s="193" t="s">
        <v>184</v>
      </c>
      <c r="E574" s="212" t="s">
        <v>19</v>
      </c>
      <c r="F574" s="213" t="s">
        <v>1502</v>
      </c>
      <c r="G574" s="211"/>
      <c r="H574" s="214">
        <v>13.02</v>
      </c>
      <c r="I574" s="215"/>
      <c r="J574" s="211"/>
      <c r="K574" s="211"/>
      <c r="L574" s="216"/>
      <c r="M574" s="217"/>
      <c r="N574" s="218"/>
      <c r="O574" s="218"/>
      <c r="P574" s="218"/>
      <c r="Q574" s="218"/>
      <c r="R574" s="218"/>
      <c r="S574" s="218"/>
      <c r="T574" s="219"/>
      <c r="AT574" s="220" t="s">
        <v>184</v>
      </c>
      <c r="AU574" s="220" t="s">
        <v>82</v>
      </c>
      <c r="AV574" s="14" t="s">
        <v>82</v>
      </c>
      <c r="AW574" s="14" t="s">
        <v>35</v>
      </c>
      <c r="AX574" s="14" t="s">
        <v>73</v>
      </c>
      <c r="AY574" s="220" t="s">
        <v>171</v>
      </c>
    </row>
    <row r="575" spans="1:65" s="13" customFormat="1" ht="11.25">
      <c r="B575" s="200"/>
      <c r="C575" s="201"/>
      <c r="D575" s="193" t="s">
        <v>184</v>
      </c>
      <c r="E575" s="202" t="s">
        <v>19</v>
      </c>
      <c r="F575" s="203" t="s">
        <v>796</v>
      </c>
      <c r="G575" s="201"/>
      <c r="H575" s="202" t="s">
        <v>19</v>
      </c>
      <c r="I575" s="204"/>
      <c r="J575" s="201"/>
      <c r="K575" s="201"/>
      <c r="L575" s="205"/>
      <c r="M575" s="206"/>
      <c r="N575" s="207"/>
      <c r="O575" s="207"/>
      <c r="P575" s="207"/>
      <c r="Q575" s="207"/>
      <c r="R575" s="207"/>
      <c r="S575" s="207"/>
      <c r="T575" s="208"/>
      <c r="AT575" s="209" t="s">
        <v>184</v>
      </c>
      <c r="AU575" s="209" t="s">
        <v>82</v>
      </c>
      <c r="AV575" s="13" t="s">
        <v>80</v>
      </c>
      <c r="AW575" s="13" t="s">
        <v>35</v>
      </c>
      <c r="AX575" s="13" t="s">
        <v>73</v>
      </c>
      <c r="AY575" s="209" t="s">
        <v>171</v>
      </c>
    </row>
    <row r="576" spans="1:65" s="13" customFormat="1" ht="11.25">
      <c r="B576" s="200"/>
      <c r="C576" s="201"/>
      <c r="D576" s="193" t="s">
        <v>184</v>
      </c>
      <c r="E576" s="202" t="s">
        <v>19</v>
      </c>
      <c r="F576" s="203" t="s">
        <v>185</v>
      </c>
      <c r="G576" s="201"/>
      <c r="H576" s="202" t="s">
        <v>19</v>
      </c>
      <c r="I576" s="204"/>
      <c r="J576" s="201"/>
      <c r="K576" s="201"/>
      <c r="L576" s="205"/>
      <c r="M576" s="206"/>
      <c r="N576" s="207"/>
      <c r="O576" s="207"/>
      <c r="P576" s="207"/>
      <c r="Q576" s="207"/>
      <c r="R576" s="207"/>
      <c r="S576" s="207"/>
      <c r="T576" s="208"/>
      <c r="AT576" s="209" t="s">
        <v>184</v>
      </c>
      <c r="AU576" s="209" t="s">
        <v>82</v>
      </c>
      <c r="AV576" s="13" t="s">
        <v>80</v>
      </c>
      <c r="AW576" s="13" t="s">
        <v>35</v>
      </c>
      <c r="AX576" s="13" t="s">
        <v>73</v>
      </c>
      <c r="AY576" s="209" t="s">
        <v>171</v>
      </c>
    </row>
    <row r="577" spans="1:65" s="14" customFormat="1" ht="11.25">
      <c r="B577" s="210"/>
      <c r="C577" s="211"/>
      <c r="D577" s="193" t="s">
        <v>184</v>
      </c>
      <c r="E577" s="212" t="s">
        <v>19</v>
      </c>
      <c r="F577" s="213" t="s">
        <v>1503</v>
      </c>
      <c r="G577" s="211"/>
      <c r="H577" s="214">
        <v>5.4039999999999999</v>
      </c>
      <c r="I577" s="215"/>
      <c r="J577" s="211"/>
      <c r="K577" s="211"/>
      <c r="L577" s="216"/>
      <c r="M577" s="217"/>
      <c r="N577" s="218"/>
      <c r="O577" s="218"/>
      <c r="P577" s="218"/>
      <c r="Q577" s="218"/>
      <c r="R577" s="218"/>
      <c r="S577" s="218"/>
      <c r="T577" s="219"/>
      <c r="AT577" s="220" t="s">
        <v>184</v>
      </c>
      <c r="AU577" s="220" t="s">
        <v>82</v>
      </c>
      <c r="AV577" s="14" t="s">
        <v>82</v>
      </c>
      <c r="AW577" s="14" t="s">
        <v>35</v>
      </c>
      <c r="AX577" s="14" t="s">
        <v>73</v>
      </c>
      <c r="AY577" s="220" t="s">
        <v>171</v>
      </c>
    </row>
    <row r="578" spans="1:65" s="13" customFormat="1" ht="11.25">
      <c r="B578" s="200"/>
      <c r="C578" s="201"/>
      <c r="D578" s="193" t="s">
        <v>184</v>
      </c>
      <c r="E578" s="202" t="s">
        <v>19</v>
      </c>
      <c r="F578" s="203" t="s">
        <v>187</v>
      </c>
      <c r="G578" s="201"/>
      <c r="H578" s="202" t="s">
        <v>19</v>
      </c>
      <c r="I578" s="204"/>
      <c r="J578" s="201"/>
      <c r="K578" s="201"/>
      <c r="L578" s="205"/>
      <c r="M578" s="206"/>
      <c r="N578" s="207"/>
      <c r="O578" s="207"/>
      <c r="P578" s="207"/>
      <c r="Q578" s="207"/>
      <c r="R578" s="207"/>
      <c r="S578" s="207"/>
      <c r="T578" s="208"/>
      <c r="AT578" s="209" t="s">
        <v>184</v>
      </c>
      <c r="AU578" s="209" t="s">
        <v>82</v>
      </c>
      <c r="AV578" s="13" t="s">
        <v>80</v>
      </c>
      <c r="AW578" s="13" t="s">
        <v>35</v>
      </c>
      <c r="AX578" s="13" t="s">
        <v>73</v>
      </c>
      <c r="AY578" s="209" t="s">
        <v>171</v>
      </c>
    </row>
    <row r="579" spans="1:65" s="14" customFormat="1" ht="11.25">
      <c r="B579" s="210"/>
      <c r="C579" s="211"/>
      <c r="D579" s="193" t="s">
        <v>184</v>
      </c>
      <c r="E579" s="212" t="s">
        <v>19</v>
      </c>
      <c r="F579" s="213" t="s">
        <v>1504</v>
      </c>
      <c r="G579" s="211"/>
      <c r="H579" s="214">
        <v>5.9740000000000002</v>
      </c>
      <c r="I579" s="215"/>
      <c r="J579" s="211"/>
      <c r="K579" s="211"/>
      <c r="L579" s="216"/>
      <c r="M579" s="217"/>
      <c r="N579" s="218"/>
      <c r="O579" s="218"/>
      <c r="P579" s="218"/>
      <c r="Q579" s="218"/>
      <c r="R579" s="218"/>
      <c r="S579" s="218"/>
      <c r="T579" s="219"/>
      <c r="AT579" s="220" t="s">
        <v>184</v>
      </c>
      <c r="AU579" s="220" t="s">
        <v>82</v>
      </c>
      <c r="AV579" s="14" t="s">
        <v>82</v>
      </c>
      <c r="AW579" s="14" t="s">
        <v>35</v>
      </c>
      <c r="AX579" s="14" t="s">
        <v>73</v>
      </c>
      <c r="AY579" s="220" t="s">
        <v>171</v>
      </c>
    </row>
    <row r="580" spans="1:65" s="15" customFormat="1" ht="11.25">
      <c r="B580" s="221"/>
      <c r="C580" s="222"/>
      <c r="D580" s="193" t="s">
        <v>184</v>
      </c>
      <c r="E580" s="223" t="s">
        <v>19</v>
      </c>
      <c r="F580" s="224" t="s">
        <v>189</v>
      </c>
      <c r="G580" s="222"/>
      <c r="H580" s="225">
        <v>46.966000000000008</v>
      </c>
      <c r="I580" s="226"/>
      <c r="J580" s="222"/>
      <c r="K580" s="222"/>
      <c r="L580" s="227"/>
      <c r="M580" s="228"/>
      <c r="N580" s="229"/>
      <c r="O580" s="229"/>
      <c r="P580" s="229"/>
      <c r="Q580" s="229"/>
      <c r="R580" s="229"/>
      <c r="S580" s="229"/>
      <c r="T580" s="230"/>
      <c r="AT580" s="231" t="s">
        <v>184</v>
      </c>
      <c r="AU580" s="231" t="s">
        <v>82</v>
      </c>
      <c r="AV580" s="15" t="s">
        <v>178</v>
      </c>
      <c r="AW580" s="15" t="s">
        <v>35</v>
      </c>
      <c r="AX580" s="15" t="s">
        <v>80</v>
      </c>
      <c r="AY580" s="231" t="s">
        <v>171</v>
      </c>
    </row>
    <row r="581" spans="1:65" s="2" customFormat="1" ht="16.5" customHeight="1">
      <c r="A581" s="36"/>
      <c r="B581" s="37"/>
      <c r="C581" s="232" t="s">
        <v>748</v>
      </c>
      <c r="D581" s="232" t="s">
        <v>335</v>
      </c>
      <c r="E581" s="233" t="s">
        <v>800</v>
      </c>
      <c r="F581" s="234" t="s">
        <v>801</v>
      </c>
      <c r="G581" s="235" t="s">
        <v>252</v>
      </c>
      <c r="H581" s="236">
        <v>1.6E-2</v>
      </c>
      <c r="I581" s="237"/>
      <c r="J581" s="238">
        <f>ROUND(I581*H581,2)</f>
        <v>0</v>
      </c>
      <c r="K581" s="234" t="s">
        <v>177</v>
      </c>
      <c r="L581" s="239"/>
      <c r="M581" s="240" t="s">
        <v>19</v>
      </c>
      <c r="N581" s="241" t="s">
        <v>44</v>
      </c>
      <c r="O581" s="66"/>
      <c r="P581" s="189">
        <f>O581*H581</f>
        <v>0</v>
      </c>
      <c r="Q581" s="189">
        <v>1</v>
      </c>
      <c r="R581" s="189">
        <f>Q581*H581</f>
        <v>1.6E-2</v>
      </c>
      <c r="S581" s="189">
        <v>0</v>
      </c>
      <c r="T581" s="190">
        <f>S581*H581</f>
        <v>0</v>
      </c>
      <c r="U581" s="36"/>
      <c r="V581" s="36"/>
      <c r="W581" s="36"/>
      <c r="X581" s="36"/>
      <c r="Y581" s="36"/>
      <c r="Z581" s="36"/>
      <c r="AA581" s="36"/>
      <c r="AB581" s="36"/>
      <c r="AC581" s="36"/>
      <c r="AD581" s="36"/>
      <c r="AE581" s="36"/>
      <c r="AR581" s="191" t="s">
        <v>429</v>
      </c>
      <c r="AT581" s="191" t="s">
        <v>335</v>
      </c>
      <c r="AU581" s="191" t="s">
        <v>82</v>
      </c>
      <c r="AY581" s="19" t="s">
        <v>171</v>
      </c>
      <c r="BE581" s="192">
        <f>IF(N581="základní",J581,0)</f>
        <v>0</v>
      </c>
      <c r="BF581" s="192">
        <f>IF(N581="snížená",J581,0)</f>
        <v>0</v>
      </c>
      <c r="BG581" s="192">
        <f>IF(N581="zákl. přenesená",J581,0)</f>
        <v>0</v>
      </c>
      <c r="BH581" s="192">
        <f>IF(N581="sníž. přenesená",J581,0)</f>
        <v>0</v>
      </c>
      <c r="BI581" s="192">
        <f>IF(N581="nulová",J581,0)</f>
        <v>0</v>
      </c>
      <c r="BJ581" s="19" t="s">
        <v>80</v>
      </c>
      <c r="BK581" s="192">
        <f>ROUND(I581*H581,2)</f>
        <v>0</v>
      </c>
      <c r="BL581" s="19" t="s">
        <v>301</v>
      </c>
      <c r="BM581" s="191" t="s">
        <v>1505</v>
      </c>
    </row>
    <row r="582" spans="1:65" s="2" customFormat="1" ht="11.25">
      <c r="A582" s="36"/>
      <c r="B582" s="37"/>
      <c r="C582" s="38"/>
      <c r="D582" s="193" t="s">
        <v>180</v>
      </c>
      <c r="E582" s="38"/>
      <c r="F582" s="194" t="s">
        <v>801</v>
      </c>
      <c r="G582" s="38"/>
      <c r="H582" s="38"/>
      <c r="I582" s="195"/>
      <c r="J582" s="38"/>
      <c r="K582" s="38"/>
      <c r="L582" s="41"/>
      <c r="M582" s="196"/>
      <c r="N582" s="197"/>
      <c r="O582" s="66"/>
      <c r="P582" s="66"/>
      <c r="Q582" s="66"/>
      <c r="R582" s="66"/>
      <c r="S582" s="66"/>
      <c r="T582" s="67"/>
      <c r="U582" s="36"/>
      <c r="V582" s="36"/>
      <c r="W582" s="36"/>
      <c r="X582" s="36"/>
      <c r="Y582" s="36"/>
      <c r="Z582" s="36"/>
      <c r="AA582" s="36"/>
      <c r="AB582" s="36"/>
      <c r="AC582" s="36"/>
      <c r="AD582" s="36"/>
      <c r="AE582" s="36"/>
      <c r="AT582" s="19" t="s">
        <v>180</v>
      </c>
      <c r="AU582" s="19" t="s">
        <v>82</v>
      </c>
    </row>
    <row r="583" spans="1:65" s="14" customFormat="1" ht="11.25">
      <c r="B583" s="210"/>
      <c r="C583" s="211"/>
      <c r="D583" s="193" t="s">
        <v>184</v>
      </c>
      <c r="E583" s="212" t="s">
        <v>19</v>
      </c>
      <c r="F583" s="213" t="s">
        <v>1506</v>
      </c>
      <c r="G583" s="211"/>
      <c r="H583" s="214">
        <v>1.6E-2</v>
      </c>
      <c r="I583" s="215"/>
      <c r="J583" s="211"/>
      <c r="K583" s="211"/>
      <c r="L583" s="216"/>
      <c r="M583" s="217"/>
      <c r="N583" s="218"/>
      <c r="O583" s="218"/>
      <c r="P583" s="218"/>
      <c r="Q583" s="218"/>
      <c r="R583" s="218"/>
      <c r="S583" s="218"/>
      <c r="T583" s="219"/>
      <c r="AT583" s="220" t="s">
        <v>184</v>
      </c>
      <c r="AU583" s="220" t="s">
        <v>82</v>
      </c>
      <c r="AV583" s="14" t="s">
        <v>82</v>
      </c>
      <c r="AW583" s="14" t="s">
        <v>35</v>
      </c>
      <c r="AX583" s="14" t="s">
        <v>73</v>
      </c>
      <c r="AY583" s="220" t="s">
        <v>171</v>
      </c>
    </row>
    <row r="584" spans="1:65" s="15" customFormat="1" ht="11.25">
      <c r="B584" s="221"/>
      <c r="C584" s="222"/>
      <c r="D584" s="193" t="s">
        <v>184</v>
      </c>
      <c r="E584" s="223" t="s">
        <v>19</v>
      </c>
      <c r="F584" s="224" t="s">
        <v>189</v>
      </c>
      <c r="G584" s="222"/>
      <c r="H584" s="225">
        <v>1.6E-2</v>
      </c>
      <c r="I584" s="226"/>
      <c r="J584" s="222"/>
      <c r="K584" s="222"/>
      <c r="L584" s="227"/>
      <c r="M584" s="228"/>
      <c r="N584" s="229"/>
      <c r="O584" s="229"/>
      <c r="P584" s="229"/>
      <c r="Q584" s="229"/>
      <c r="R584" s="229"/>
      <c r="S584" s="229"/>
      <c r="T584" s="230"/>
      <c r="AT584" s="231" t="s">
        <v>184</v>
      </c>
      <c r="AU584" s="231" t="s">
        <v>82</v>
      </c>
      <c r="AV584" s="15" t="s">
        <v>178</v>
      </c>
      <c r="AW584" s="15" t="s">
        <v>35</v>
      </c>
      <c r="AX584" s="15" t="s">
        <v>80</v>
      </c>
      <c r="AY584" s="231" t="s">
        <v>171</v>
      </c>
    </row>
    <row r="585" spans="1:65" s="2" customFormat="1" ht="24.2" customHeight="1">
      <c r="A585" s="36"/>
      <c r="B585" s="37"/>
      <c r="C585" s="180" t="s">
        <v>754</v>
      </c>
      <c r="D585" s="180" t="s">
        <v>173</v>
      </c>
      <c r="E585" s="181" t="s">
        <v>805</v>
      </c>
      <c r="F585" s="182" t="s">
        <v>806</v>
      </c>
      <c r="G585" s="183" t="s">
        <v>176</v>
      </c>
      <c r="H585" s="184">
        <v>93.93</v>
      </c>
      <c r="I585" s="185"/>
      <c r="J585" s="186">
        <f>ROUND(I585*H585,2)</f>
        <v>0</v>
      </c>
      <c r="K585" s="182" t="s">
        <v>177</v>
      </c>
      <c r="L585" s="41"/>
      <c r="M585" s="187" t="s">
        <v>19</v>
      </c>
      <c r="N585" s="188" t="s">
        <v>44</v>
      </c>
      <c r="O585" s="66"/>
      <c r="P585" s="189">
        <f>O585*H585</f>
        <v>0</v>
      </c>
      <c r="Q585" s="189">
        <v>0</v>
      </c>
      <c r="R585" s="189">
        <f>Q585*H585</f>
        <v>0</v>
      </c>
      <c r="S585" s="189">
        <v>0</v>
      </c>
      <c r="T585" s="190">
        <f>S585*H585</f>
        <v>0</v>
      </c>
      <c r="U585" s="36"/>
      <c r="V585" s="36"/>
      <c r="W585" s="36"/>
      <c r="X585" s="36"/>
      <c r="Y585" s="36"/>
      <c r="Z585" s="36"/>
      <c r="AA585" s="36"/>
      <c r="AB585" s="36"/>
      <c r="AC585" s="36"/>
      <c r="AD585" s="36"/>
      <c r="AE585" s="36"/>
      <c r="AR585" s="191" t="s">
        <v>301</v>
      </c>
      <c r="AT585" s="191" t="s">
        <v>173</v>
      </c>
      <c r="AU585" s="191" t="s">
        <v>82</v>
      </c>
      <c r="AY585" s="19" t="s">
        <v>171</v>
      </c>
      <c r="BE585" s="192">
        <f>IF(N585="základní",J585,0)</f>
        <v>0</v>
      </c>
      <c r="BF585" s="192">
        <f>IF(N585="snížená",J585,0)</f>
        <v>0</v>
      </c>
      <c r="BG585" s="192">
        <f>IF(N585="zákl. přenesená",J585,0)</f>
        <v>0</v>
      </c>
      <c r="BH585" s="192">
        <f>IF(N585="sníž. přenesená",J585,0)</f>
        <v>0</v>
      </c>
      <c r="BI585" s="192">
        <f>IF(N585="nulová",J585,0)</f>
        <v>0</v>
      </c>
      <c r="BJ585" s="19" t="s">
        <v>80</v>
      </c>
      <c r="BK585" s="192">
        <f>ROUND(I585*H585,2)</f>
        <v>0</v>
      </c>
      <c r="BL585" s="19" t="s">
        <v>301</v>
      </c>
      <c r="BM585" s="191" t="s">
        <v>1507</v>
      </c>
    </row>
    <row r="586" spans="1:65" s="2" customFormat="1" ht="19.5">
      <c r="A586" s="36"/>
      <c r="B586" s="37"/>
      <c r="C586" s="38"/>
      <c r="D586" s="193" t="s">
        <v>180</v>
      </c>
      <c r="E586" s="38"/>
      <c r="F586" s="194" t="s">
        <v>808</v>
      </c>
      <c r="G586" s="38"/>
      <c r="H586" s="38"/>
      <c r="I586" s="195"/>
      <c r="J586" s="38"/>
      <c r="K586" s="38"/>
      <c r="L586" s="41"/>
      <c r="M586" s="196"/>
      <c r="N586" s="197"/>
      <c r="O586" s="66"/>
      <c r="P586" s="66"/>
      <c r="Q586" s="66"/>
      <c r="R586" s="66"/>
      <c r="S586" s="66"/>
      <c r="T586" s="67"/>
      <c r="U586" s="36"/>
      <c r="V586" s="36"/>
      <c r="W586" s="36"/>
      <c r="X586" s="36"/>
      <c r="Y586" s="36"/>
      <c r="Z586" s="36"/>
      <c r="AA586" s="36"/>
      <c r="AB586" s="36"/>
      <c r="AC586" s="36"/>
      <c r="AD586" s="36"/>
      <c r="AE586" s="36"/>
      <c r="AT586" s="19" t="s">
        <v>180</v>
      </c>
      <c r="AU586" s="19" t="s">
        <v>82</v>
      </c>
    </row>
    <row r="587" spans="1:65" s="2" customFormat="1" ht="11.25">
      <c r="A587" s="36"/>
      <c r="B587" s="37"/>
      <c r="C587" s="38"/>
      <c r="D587" s="198" t="s">
        <v>182</v>
      </c>
      <c r="E587" s="38"/>
      <c r="F587" s="199" t="s">
        <v>809</v>
      </c>
      <c r="G587" s="38"/>
      <c r="H587" s="38"/>
      <c r="I587" s="195"/>
      <c r="J587" s="38"/>
      <c r="K587" s="38"/>
      <c r="L587" s="41"/>
      <c r="M587" s="196"/>
      <c r="N587" s="197"/>
      <c r="O587" s="66"/>
      <c r="P587" s="66"/>
      <c r="Q587" s="66"/>
      <c r="R587" s="66"/>
      <c r="S587" s="66"/>
      <c r="T587" s="67"/>
      <c r="U587" s="36"/>
      <c r="V587" s="36"/>
      <c r="W587" s="36"/>
      <c r="X587" s="36"/>
      <c r="Y587" s="36"/>
      <c r="Z587" s="36"/>
      <c r="AA587" s="36"/>
      <c r="AB587" s="36"/>
      <c r="AC587" s="36"/>
      <c r="AD587" s="36"/>
      <c r="AE587" s="36"/>
      <c r="AT587" s="19" t="s">
        <v>182</v>
      </c>
      <c r="AU587" s="19" t="s">
        <v>82</v>
      </c>
    </row>
    <row r="588" spans="1:65" s="13" customFormat="1" ht="11.25">
      <c r="B588" s="200"/>
      <c r="C588" s="201"/>
      <c r="D588" s="193" t="s">
        <v>184</v>
      </c>
      <c r="E588" s="202" t="s">
        <v>19</v>
      </c>
      <c r="F588" s="203" t="s">
        <v>810</v>
      </c>
      <c r="G588" s="201"/>
      <c r="H588" s="202" t="s">
        <v>19</v>
      </c>
      <c r="I588" s="204"/>
      <c r="J588" s="201"/>
      <c r="K588" s="201"/>
      <c r="L588" s="205"/>
      <c r="M588" s="206"/>
      <c r="N588" s="207"/>
      <c r="O588" s="207"/>
      <c r="P588" s="207"/>
      <c r="Q588" s="207"/>
      <c r="R588" s="207"/>
      <c r="S588" s="207"/>
      <c r="T588" s="208"/>
      <c r="AT588" s="209" t="s">
        <v>184</v>
      </c>
      <c r="AU588" s="209" t="s">
        <v>82</v>
      </c>
      <c r="AV588" s="13" t="s">
        <v>80</v>
      </c>
      <c r="AW588" s="13" t="s">
        <v>35</v>
      </c>
      <c r="AX588" s="13" t="s">
        <v>73</v>
      </c>
      <c r="AY588" s="209" t="s">
        <v>171</v>
      </c>
    </row>
    <row r="589" spans="1:65" s="13" customFormat="1" ht="11.25">
      <c r="B589" s="200"/>
      <c r="C589" s="201"/>
      <c r="D589" s="193" t="s">
        <v>184</v>
      </c>
      <c r="E589" s="202" t="s">
        <v>19</v>
      </c>
      <c r="F589" s="203" t="s">
        <v>792</v>
      </c>
      <c r="G589" s="201"/>
      <c r="H589" s="202" t="s">
        <v>19</v>
      </c>
      <c r="I589" s="204"/>
      <c r="J589" s="201"/>
      <c r="K589" s="201"/>
      <c r="L589" s="205"/>
      <c r="M589" s="206"/>
      <c r="N589" s="207"/>
      <c r="O589" s="207"/>
      <c r="P589" s="207"/>
      <c r="Q589" s="207"/>
      <c r="R589" s="207"/>
      <c r="S589" s="207"/>
      <c r="T589" s="208"/>
      <c r="AT589" s="209" t="s">
        <v>184</v>
      </c>
      <c r="AU589" s="209" t="s">
        <v>82</v>
      </c>
      <c r="AV589" s="13" t="s">
        <v>80</v>
      </c>
      <c r="AW589" s="13" t="s">
        <v>35</v>
      </c>
      <c r="AX589" s="13" t="s">
        <v>73</v>
      </c>
      <c r="AY589" s="209" t="s">
        <v>171</v>
      </c>
    </row>
    <row r="590" spans="1:65" s="14" customFormat="1" ht="11.25">
      <c r="B590" s="210"/>
      <c r="C590" s="211"/>
      <c r="D590" s="193" t="s">
        <v>184</v>
      </c>
      <c r="E590" s="212" t="s">
        <v>19</v>
      </c>
      <c r="F590" s="213" t="s">
        <v>1508</v>
      </c>
      <c r="G590" s="211"/>
      <c r="H590" s="214">
        <v>45.136000000000003</v>
      </c>
      <c r="I590" s="215"/>
      <c r="J590" s="211"/>
      <c r="K590" s="211"/>
      <c r="L590" s="216"/>
      <c r="M590" s="217"/>
      <c r="N590" s="218"/>
      <c r="O590" s="218"/>
      <c r="P590" s="218"/>
      <c r="Q590" s="218"/>
      <c r="R590" s="218"/>
      <c r="S590" s="218"/>
      <c r="T590" s="219"/>
      <c r="AT590" s="220" t="s">
        <v>184</v>
      </c>
      <c r="AU590" s="220" t="s">
        <v>82</v>
      </c>
      <c r="AV590" s="14" t="s">
        <v>82</v>
      </c>
      <c r="AW590" s="14" t="s">
        <v>35</v>
      </c>
      <c r="AX590" s="14" t="s">
        <v>73</v>
      </c>
      <c r="AY590" s="220" t="s">
        <v>171</v>
      </c>
    </row>
    <row r="591" spans="1:65" s="13" customFormat="1" ht="11.25">
      <c r="B591" s="200"/>
      <c r="C591" s="201"/>
      <c r="D591" s="193" t="s">
        <v>184</v>
      </c>
      <c r="E591" s="202" t="s">
        <v>19</v>
      </c>
      <c r="F591" s="203" t="s">
        <v>794</v>
      </c>
      <c r="G591" s="201"/>
      <c r="H591" s="202" t="s">
        <v>19</v>
      </c>
      <c r="I591" s="204"/>
      <c r="J591" s="201"/>
      <c r="K591" s="201"/>
      <c r="L591" s="205"/>
      <c r="M591" s="206"/>
      <c r="N591" s="207"/>
      <c r="O591" s="207"/>
      <c r="P591" s="207"/>
      <c r="Q591" s="207"/>
      <c r="R591" s="207"/>
      <c r="S591" s="207"/>
      <c r="T591" s="208"/>
      <c r="AT591" s="209" t="s">
        <v>184</v>
      </c>
      <c r="AU591" s="209" t="s">
        <v>82</v>
      </c>
      <c r="AV591" s="13" t="s">
        <v>80</v>
      </c>
      <c r="AW591" s="13" t="s">
        <v>35</v>
      </c>
      <c r="AX591" s="13" t="s">
        <v>73</v>
      </c>
      <c r="AY591" s="209" t="s">
        <v>171</v>
      </c>
    </row>
    <row r="592" spans="1:65" s="14" customFormat="1" ht="11.25">
      <c r="B592" s="210"/>
      <c r="C592" s="211"/>
      <c r="D592" s="193" t="s">
        <v>184</v>
      </c>
      <c r="E592" s="212" t="s">
        <v>19</v>
      </c>
      <c r="F592" s="213" t="s">
        <v>1509</v>
      </c>
      <c r="G592" s="211"/>
      <c r="H592" s="214">
        <v>26.04</v>
      </c>
      <c r="I592" s="215"/>
      <c r="J592" s="211"/>
      <c r="K592" s="211"/>
      <c r="L592" s="216"/>
      <c r="M592" s="217"/>
      <c r="N592" s="218"/>
      <c r="O592" s="218"/>
      <c r="P592" s="218"/>
      <c r="Q592" s="218"/>
      <c r="R592" s="218"/>
      <c r="S592" s="218"/>
      <c r="T592" s="219"/>
      <c r="AT592" s="220" t="s">
        <v>184</v>
      </c>
      <c r="AU592" s="220" t="s">
        <v>82</v>
      </c>
      <c r="AV592" s="14" t="s">
        <v>82</v>
      </c>
      <c r="AW592" s="14" t="s">
        <v>35</v>
      </c>
      <c r="AX592" s="14" t="s">
        <v>73</v>
      </c>
      <c r="AY592" s="220" t="s">
        <v>171</v>
      </c>
    </row>
    <row r="593" spans="1:65" s="13" customFormat="1" ht="11.25">
      <c r="B593" s="200"/>
      <c r="C593" s="201"/>
      <c r="D593" s="193" t="s">
        <v>184</v>
      </c>
      <c r="E593" s="202" t="s">
        <v>19</v>
      </c>
      <c r="F593" s="203" t="s">
        <v>796</v>
      </c>
      <c r="G593" s="201"/>
      <c r="H593" s="202" t="s">
        <v>19</v>
      </c>
      <c r="I593" s="204"/>
      <c r="J593" s="201"/>
      <c r="K593" s="201"/>
      <c r="L593" s="205"/>
      <c r="M593" s="206"/>
      <c r="N593" s="207"/>
      <c r="O593" s="207"/>
      <c r="P593" s="207"/>
      <c r="Q593" s="207"/>
      <c r="R593" s="207"/>
      <c r="S593" s="207"/>
      <c r="T593" s="208"/>
      <c r="AT593" s="209" t="s">
        <v>184</v>
      </c>
      <c r="AU593" s="209" t="s">
        <v>82</v>
      </c>
      <c r="AV593" s="13" t="s">
        <v>80</v>
      </c>
      <c r="AW593" s="13" t="s">
        <v>35</v>
      </c>
      <c r="AX593" s="13" t="s">
        <v>73</v>
      </c>
      <c r="AY593" s="209" t="s">
        <v>171</v>
      </c>
    </row>
    <row r="594" spans="1:65" s="13" customFormat="1" ht="11.25">
      <c r="B594" s="200"/>
      <c r="C594" s="201"/>
      <c r="D594" s="193" t="s">
        <v>184</v>
      </c>
      <c r="E594" s="202" t="s">
        <v>19</v>
      </c>
      <c r="F594" s="203" t="s">
        <v>185</v>
      </c>
      <c r="G594" s="201"/>
      <c r="H594" s="202" t="s">
        <v>19</v>
      </c>
      <c r="I594" s="204"/>
      <c r="J594" s="201"/>
      <c r="K594" s="201"/>
      <c r="L594" s="205"/>
      <c r="M594" s="206"/>
      <c r="N594" s="207"/>
      <c r="O594" s="207"/>
      <c r="P594" s="207"/>
      <c r="Q594" s="207"/>
      <c r="R594" s="207"/>
      <c r="S594" s="207"/>
      <c r="T594" s="208"/>
      <c r="AT594" s="209" t="s">
        <v>184</v>
      </c>
      <c r="AU594" s="209" t="s">
        <v>82</v>
      </c>
      <c r="AV594" s="13" t="s">
        <v>80</v>
      </c>
      <c r="AW594" s="13" t="s">
        <v>35</v>
      </c>
      <c r="AX594" s="13" t="s">
        <v>73</v>
      </c>
      <c r="AY594" s="209" t="s">
        <v>171</v>
      </c>
    </row>
    <row r="595" spans="1:65" s="14" customFormat="1" ht="11.25">
      <c r="B595" s="210"/>
      <c r="C595" s="211"/>
      <c r="D595" s="193" t="s">
        <v>184</v>
      </c>
      <c r="E595" s="212" t="s">
        <v>19</v>
      </c>
      <c r="F595" s="213" t="s">
        <v>1510</v>
      </c>
      <c r="G595" s="211"/>
      <c r="H595" s="214">
        <v>10.807</v>
      </c>
      <c r="I595" s="215"/>
      <c r="J595" s="211"/>
      <c r="K595" s="211"/>
      <c r="L595" s="216"/>
      <c r="M595" s="217"/>
      <c r="N595" s="218"/>
      <c r="O595" s="218"/>
      <c r="P595" s="218"/>
      <c r="Q595" s="218"/>
      <c r="R595" s="218"/>
      <c r="S595" s="218"/>
      <c r="T595" s="219"/>
      <c r="AT595" s="220" t="s">
        <v>184</v>
      </c>
      <c r="AU595" s="220" t="s">
        <v>82</v>
      </c>
      <c r="AV595" s="14" t="s">
        <v>82</v>
      </c>
      <c r="AW595" s="14" t="s">
        <v>35</v>
      </c>
      <c r="AX595" s="14" t="s">
        <v>73</v>
      </c>
      <c r="AY595" s="220" t="s">
        <v>171</v>
      </c>
    </row>
    <row r="596" spans="1:65" s="13" customFormat="1" ht="11.25">
      <c r="B596" s="200"/>
      <c r="C596" s="201"/>
      <c r="D596" s="193" t="s">
        <v>184</v>
      </c>
      <c r="E596" s="202" t="s">
        <v>19</v>
      </c>
      <c r="F596" s="203" t="s">
        <v>187</v>
      </c>
      <c r="G596" s="201"/>
      <c r="H596" s="202" t="s">
        <v>19</v>
      </c>
      <c r="I596" s="204"/>
      <c r="J596" s="201"/>
      <c r="K596" s="201"/>
      <c r="L596" s="205"/>
      <c r="M596" s="206"/>
      <c r="N596" s="207"/>
      <c r="O596" s="207"/>
      <c r="P596" s="207"/>
      <c r="Q596" s="207"/>
      <c r="R596" s="207"/>
      <c r="S596" s="207"/>
      <c r="T596" s="208"/>
      <c r="AT596" s="209" t="s">
        <v>184</v>
      </c>
      <c r="AU596" s="209" t="s">
        <v>82</v>
      </c>
      <c r="AV596" s="13" t="s">
        <v>80</v>
      </c>
      <c r="AW596" s="13" t="s">
        <v>35</v>
      </c>
      <c r="AX596" s="13" t="s">
        <v>73</v>
      </c>
      <c r="AY596" s="209" t="s">
        <v>171</v>
      </c>
    </row>
    <row r="597" spans="1:65" s="14" customFormat="1" ht="11.25">
      <c r="B597" s="210"/>
      <c r="C597" s="211"/>
      <c r="D597" s="193" t="s">
        <v>184</v>
      </c>
      <c r="E597" s="212" t="s">
        <v>19</v>
      </c>
      <c r="F597" s="213" t="s">
        <v>1511</v>
      </c>
      <c r="G597" s="211"/>
      <c r="H597" s="214">
        <v>11.946999999999999</v>
      </c>
      <c r="I597" s="215"/>
      <c r="J597" s="211"/>
      <c r="K597" s="211"/>
      <c r="L597" s="216"/>
      <c r="M597" s="217"/>
      <c r="N597" s="218"/>
      <c r="O597" s="218"/>
      <c r="P597" s="218"/>
      <c r="Q597" s="218"/>
      <c r="R597" s="218"/>
      <c r="S597" s="218"/>
      <c r="T597" s="219"/>
      <c r="AT597" s="220" t="s">
        <v>184</v>
      </c>
      <c r="AU597" s="220" t="s">
        <v>82</v>
      </c>
      <c r="AV597" s="14" t="s">
        <v>82</v>
      </c>
      <c r="AW597" s="14" t="s">
        <v>35</v>
      </c>
      <c r="AX597" s="14" t="s">
        <v>73</v>
      </c>
      <c r="AY597" s="220" t="s">
        <v>171</v>
      </c>
    </row>
    <row r="598" spans="1:65" s="15" customFormat="1" ht="11.25">
      <c r="B598" s="221"/>
      <c r="C598" s="222"/>
      <c r="D598" s="193" t="s">
        <v>184</v>
      </c>
      <c r="E598" s="223" t="s">
        <v>19</v>
      </c>
      <c r="F598" s="224" t="s">
        <v>189</v>
      </c>
      <c r="G598" s="222"/>
      <c r="H598" s="225">
        <v>93.93</v>
      </c>
      <c r="I598" s="226"/>
      <c r="J598" s="222"/>
      <c r="K598" s="222"/>
      <c r="L598" s="227"/>
      <c r="M598" s="228"/>
      <c r="N598" s="229"/>
      <c r="O598" s="229"/>
      <c r="P598" s="229"/>
      <c r="Q598" s="229"/>
      <c r="R598" s="229"/>
      <c r="S598" s="229"/>
      <c r="T598" s="230"/>
      <c r="AT598" s="231" t="s">
        <v>184</v>
      </c>
      <c r="AU598" s="231" t="s">
        <v>82</v>
      </c>
      <c r="AV598" s="15" t="s">
        <v>178</v>
      </c>
      <c r="AW598" s="15" t="s">
        <v>35</v>
      </c>
      <c r="AX598" s="15" t="s">
        <v>80</v>
      </c>
      <c r="AY598" s="231" t="s">
        <v>171</v>
      </c>
    </row>
    <row r="599" spans="1:65" s="2" customFormat="1" ht="16.5" customHeight="1">
      <c r="A599" s="36"/>
      <c r="B599" s="37"/>
      <c r="C599" s="232" t="s">
        <v>762</v>
      </c>
      <c r="D599" s="232" t="s">
        <v>335</v>
      </c>
      <c r="E599" s="233" t="s">
        <v>816</v>
      </c>
      <c r="F599" s="234" t="s">
        <v>817</v>
      </c>
      <c r="G599" s="235" t="s">
        <v>252</v>
      </c>
      <c r="H599" s="236">
        <v>3.9E-2</v>
      </c>
      <c r="I599" s="237"/>
      <c r="J599" s="238">
        <f>ROUND(I599*H599,2)</f>
        <v>0</v>
      </c>
      <c r="K599" s="234" t="s">
        <v>177</v>
      </c>
      <c r="L599" s="239"/>
      <c r="M599" s="240" t="s">
        <v>19</v>
      </c>
      <c r="N599" s="241" t="s">
        <v>44</v>
      </c>
      <c r="O599" s="66"/>
      <c r="P599" s="189">
        <f>O599*H599</f>
        <v>0</v>
      </c>
      <c r="Q599" s="189">
        <v>1</v>
      </c>
      <c r="R599" s="189">
        <f>Q599*H599</f>
        <v>3.9E-2</v>
      </c>
      <c r="S599" s="189">
        <v>0</v>
      </c>
      <c r="T599" s="190">
        <f>S599*H599</f>
        <v>0</v>
      </c>
      <c r="U599" s="36"/>
      <c r="V599" s="36"/>
      <c r="W599" s="36"/>
      <c r="X599" s="36"/>
      <c r="Y599" s="36"/>
      <c r="Z599" s="36"/>
      <c r="AA599" s="36"/>
      <c r="AB599" s="36"/>
      <c r="AC599" s="36"/>
      <c r="AD599" s="36"/>
      <c r="AE599" s="36"/>
      <c r="AR599" s="191" t="s">
        <v>429</v>
      </c>
      <c r="AT599" s="191" t="s">
        <v>335</v>
      </c>
      <c r="AU599" s="191" t="s">
        <v>82</v>
      </c>
      <c r="AY599" s="19" t="s">
        <v>171</v>
      </c>
      <c r="BE599" s="192">
        <f>IF(N599="základní",J599,0)</f>
        <v>0</v>
      </c>
      <c r="BF599" s="192">
        <f>IF(N599="snížená",J599,0)</f>
        <v>0</v>
      </c>
      <c r="BG599" s="192">
        <f>IF(N599="zákl. přenesená",J599,0)</f>
        <v>0</v>
      </c>
      <c r="BH599" s="192">
        <f>IF(N599="sníž. přenesená",J599,0)</f>
        <v>0</v>
      </c>
      <c r="BI599" s="192">
        <f>IF(N599="nulová",J599,0)</f>
        <v>0</v>
      </c>
      <c r="BJ599" s="19" t="s">
        <v>80</v>
      </c>
      <c r="BK599" s="192">
        <f>ROUND(I599*H599,2)</f>
        <v>0</v>
      </c>
      <c r="BL599" s="19" t="s">
        <v>301</v>
      </c>
      <c r="BM599" s="191" t="s">
        <v>1512</v>
      </c>
    </row>
    <row r="600" spans="1:65" s="2" customFormat="1" ht="11.25">
      <c r="A600" s="36"/>
      <c r="B600" s="37"/>
      <c r="C600" s="38"/>
      <c r="D600" s="193" t="s">
        <v>180</v>
      </c>
      <c r="E600" s="38"/>
      <c r="F600" s="194" t="s">
        <v>817</v>
      </c>
      <c r="G600" s="38"/>
      <c r="H600" s="38"/>
      <c r="I600" s="195"/>
      <c r="J600" s="38"/>
      <c r="K600" s="38"/>
      <c r="L600" s="41"/>
      <c r="M600" s="196"/>
      <c r="N600" s="197"/>
      <c r="O600" s="66"/>
      <c r="P600" s="66"/>
      <c r="Q600" s="66"/>
      <c r="R600" s="66"/>
      <c r="S600" s="66"/>
      <c r="T600" s="67"/>
      <c r="U600" s="36"/>
      <c r="V600" s="36"/>
      <c r="W600" s="36"/>
      <c r="X600" s="36"/>
      <c r="Y600" s="36"/>
      <c r="Z600" s="36"/>
      <c r="AA600" s="36"/>
      <c r="AB600" s="36"/>
      <c r="AC600" s="36"/>
      <c r="AD600" s="36"/>
      <c r="AE600" s="36"/>
      <c r="AT600" s="19" t="s">
        <v>180</v>
      </c>
      <c r="AU600" s="19" t="s">
        <v>82</v>
      </c>
    </row>
    <row r="601" spans="1:65" s="14" customFormat="1" ht="11.25">
      <c r="B601" s="210"/>
      <c r="C601" s="211"/>
      <c r="D601" s="193" t="s">
        <v>184</v>
      </c>
      <c r="E601" s="212" t="s">
        <v>19</v>
      </c>
      <c r="F601" s="213" t="s">
        <v>1513</v>
      </c>
      <c r="G601" s="211"/>
      <c r="H601" s="214">
        <v>3.9E-2</v>
      </c>
      <c r="I601" s="215"/>
      <c r="J601" s="211"/>
      <c r="K601" s="211"/>
      <c r="L601" s="216"/>
      <c r="M601" s="217"/>
      <c r="N601" s="218"/>
      <c r="O601" s="218"/>
      <c r="P601" s="218"/>
      <c r="Q601" s="218"/>
      <c r="R601" s="218"/>
      <c r="S601" s="218"/>
      <c r="T601" s="219"/>
      <c r="AT601" s="220" t="s">
        <v>184</v>
      </c>
      <c r="AU601" s="220" t="s">
        <v>82</v>
      </c>
      <c r="AV601" s="14" t="s">
        <v>82</v>
      </c>
      <c r="AW601" s="14" t="s">
        <v>35</v>
      </c>
      <c r="AX601" s="14" t="s">
        <v>73</v>
      </c>
      <c r="AY601" s="220" t="s">
        <v>171</v>
      </c>
    </row>
    <row r="602" spans="1:65" s="15" customFormat="1" ht="11.25">
      <c r="B602" s="221"/>
      <c r="C602" s="222"/>
      <c r="D602" s="193" t="s">
        <v>184</v>
      </c>
      <c r="E602" s="223" t="s">
        <v>19</v>
      </c>
      <c r="F602" s="224" t="s">
        <v>189</v>
      </c>
      <c r="G602" s="222"/>
      <c r="H602" s="225">
        <v>3.9E-2</v>
      </c>
      <c r="I602" s="226"/>
      <c r="J602" s="222"/>
      <c r="K602" s="222"/>
      <c r="L602" s="227"/>
      <c r="M602" s="228"/>
      <c r="N602" s="229"/>
      <c r="O602" s="229"/>
      <c r="P602" s="229"/>
      <c r="Q602" s="229"/>
      <c r="R602" s="229"/>
      <c r="S602" s="229"/>
      <c r="T602" s="230"/>
      <c r="AT602" s="231" t="s">
        <v>184</v>
      </c>
      <c r="AU602" s="231" t="s">
        <v>82</v>
      </c>
      <c r="AV602" s="15" t="s">
        <v>178</v>
      </c>
      <c r="AW602" s="15" t="s">
        <v>35</v>
      </c>
      <c r="AX602" s="15" t="s">
        <v>80</v>
      </c>
      <c r="AY602" s="231" t="s">
        <v>171</v>
      </c>
    </row>
    <row r="603" spans="1:65" s="12" customFormat="1" ht="25.9" customHeight="1">
      <c r="B603" s="164"/>
      <c r="C603" s="165"/>
      <c r="D603" s="166" t="s">
        <v>72</v>
      </c>
      <c r="E603" s="167" t="s">
        <v>130</v>
      </c>
      <c r="F603" s="167" t="s">
        <v>131</v>
      </c>
      <c r="G603" s="165"/>
      <c r="H603" s="165"/>
      <c r="I603" s="168"/>
      <c r="J603" s="169">
        <f>BK603</f>
        <v>0</v>
      </c>
      <c r="K603" s="165"/>
      <c r="L603" s="170"/>
      <c r="M603" s="171"/>
      <c r="N603" s="172"/>
      <c r="O603" s="172"/>
      <c r="P603" s="173">
        <f>P604</f>
        <v>0</v>
      </c>
      <c r="Q603" s="172"/>
      <c r="R603" s="173">
        <f>R604</f>
        <v>0</v>
      </c>
      <c r="S603" s="172"/>
      <c r="T603" s="174">
        <f>T604</f>
        <v>0</v>
      </c>
      <c r="AR603" s="175" t="s">
        <v>210</v>
      </c>
      <c r="AT603" s="176" t="s">
        <v>72</v>
      </c>
      <c r="AU603" s="176" t="s">
        <v>73</v>
      </c>
      <c r="AY603" s="175" t="s">
        <v>171</v>
      </c>
      <c r="BK603" s="177">
        <f>BK604</f>
        <v>0</v>
      </c>
    </row>
    <row r="604" spans="1:65" s="12" customFormat="1" ht="22.9" customHeight="1">
      <c r="B604" s="164"/>
      <c r="C604" s="165"/>
      <c r="D604" s="166" t="s">
        <v>72</v>
      </c>
      <c r="E604" s="178" t="s">
        <v>820</v>
      </c>
      <c r="F604" s="178" t="s">
        <v>821</v>
      </c>
      <c r="G604" s="165"/>
      <c r="H604" s="165"/>
      <c r="I604" s="168"/>
      <c r="J604" s="179">
        <f>BK604</f>
        <v>0</v>
      </c>
      <c r="K604" s="165"/>
      <c r="L604" s="170"/>
      <c r="M604" s="171"/>
      <c r="N604" s="172"/>
      <c r="O604" s="172"/>
      <c r="P604" s="173">
        <f>SUM(P605:P613)</f>
        <v>0</v>
      </c>
      <c r="Q604" s="172"/>
      <c r="R604" s="173">
        <f>SUM(R605:R613)</f>
        <v>0</v>
      </c>
      <c r="S604" s="172"/>
      <c r="T604" s="174">
        <f>SUM(T605:T613)</f>
        <v>0</v>
      </c>
      <c r="AR604" s="175" t="s">
        <v>210</v>
      </c>
      <c r="AT604" s="176" t="s">
        <v>72</v>
      </c>
      <c r="AU604" s="176" t="s">
        <v>80</v>
      </c>
      <c r="AY604" s="175" t="s">
        <v>171</v>
      </c>
      <c r="BK604" s="177">
        <f>SUM(BK605:BK613)</f>
        <v>0</v>
      </c>
    </row>
    <row r="605" spans="1:65" s="2" customFormat="1" ht="16.5" customHeight="1">
      <c r="A605" s="36"/>
      <c r="B605" s="37"/>
      <c r="C605" s="180" t="s">
        <v>770</v>
      </c>
      <c r="D605" s="180" t="s">
        <v>173</v>
      </c>
      <c r="E605" s="181" t="s">
        <v>823</v>
      </c>
      <c r="F605" s="182" t="s">
        <v>824</v>
      </c>
      <c r="G605" s="183" t="s">
        <v>825</v>
      </c>
      <c r="H605" s="184">
        <v>110</v>
      </c>
      <c r="I605" s="185"/>
      <c r="J605" s="186">
        <f>ROUND(I605*H605,2)</f>
        <v>0</v>
      </c>
      <c r="K605" s="182" t="s">
        <v>19</v>
      </c>
      <c r="L605" s="41"/>
      <c r="M605" s="187" t="s">
        <v>19</v>
      </c>
      <c r="N605" s="188" t="s">
        <v>44</v>
      </c>
      <c r="O605" s="66"/>
      <c r="P605" s="189">
        <f>O605*H605</f>
        <v>0</v>
      </c>
      <c r="Q605" s="189">
        <v>0</v>
      </c>
      <c r="R605" s="189">
        <f>Q605*H605</f>
        <v>0</v>
      </c>
      <c r="S605" s="189">
        <v>0</v>
      </c>
      <c r="T605" s="190">
        <f>S605*H605</f>
        <v>0</v>
      </c>
      <c r="U605" s="36"/>
      <c r="V605" s="36"/>
      <c r="W605" s="36"/>
      <c r="X605" s="36"/>
      <c r="Y605" s="36"/>
      <c r="Z605" s="36"/>
      <c r="AA605" s="36"/>
      <c r="AB605" s="36"/>
      <c r="AC605" s="36"/>
      <c r="AD605" s="36"/>
      <c r="AE605" s="36"/>
      <c r="AR605" s="191" t="s">
        <v>826</v>
      </c>
      <c r="AT605" s="191" t="s">
        <v>173</v>
      </c>
      <c r="AU605" s="191" t="s">
        <v>82</v>
      </c>
      <c r="AY605" s="19" t="s">
        <v>171</v>
      </c>
      <c r="BE605" s="192">
        <f>IF(N605="základní",J605,0)</f>
        <v>0</v>
      </c>
      <c r="BF605" s="192">
        <f>IF(N605="snížená",J605,0)</f>
        <v>0</v>
      </c>
      <c r="BG605" s="192">
        <f>IF(N605="zákl. přenesená",J605,0)</f>
        <v>0</v>
      </c>
      <c r="BH605" s="192">
        <f>IF(N605="sníž. přenesená",J605,0)</f>
        <v>0</v>
      </c>
      <c r="BI605" s="192">
        <f>IF(N605="nulová",J605,0)</f>
        <v>0</v>
      </c>
      <c r="BJ605" s="19" t="s">
        <v>80</v>
      </c>
      <c r="BK605" s="192">
        <f>ROUND(I605*H605,2)</f>
        <v>0</v>
      </c>
      <c r="BL605" s="19" t="s">
        <v>826</v>
      </c>
      <c r="BM605" s="191" t="s">
        <v>1514</v>
      </c>
    </row>
    <row r="606" spans="1:65" s="2" customFormat="1" ht="11.25">
      <c r="A606" s="36"/>
      <c r="B606" s="37"/>
      <c r="C606" s="38"/>
      <c r="D606" s="193" t="s">
        <v>180</v>
      </c>
      <c r="E606" s="38"/>
      <c r="F606" s="194" t="s">
        <v>824</v>
      </c>
      <c r="G606" s="38"/>
      <c r="H606" s="38"/>
      <c r="I606" s="195"/>
      <c r="J606" s="38"/>
      <c r="K606" s="38"/>
      <c r="L606" s="41"/>
      <c r="M606" s="196"/>
      <c r="N606" s="197"/>
      <c r="O606" s="66"/>
      <c r="P606" s="66"/>
      <c r="Q606" s="66"/>
      <c r="R606" s="66"/>
      <c r="S606" s="66"/>
      <c r="T606" s="67"/>
      <c r="U606" s="36"/>
      <c r="V606" s="36"/>
      <c r="W606" s="36"/>
      <c r="X606" s="36"/>
      <c r="Y606" s="36"/>
      <c r="Z606" s="36"/>
      <c r="AA606" s="36"/>
      <c r="AB606" s="36"/>
      <c r="AC606" s="36"/>
      <c r="AD606" s="36"/>
      <c r="AE606" s="36"/>
      <c r="AT606" s="19" t="s">
        <v>180</v>
      </c>
      <c r="AU606" s="19" t="s">
        <v>82</v>
      </c>
    </row>
    <row r="607" spans="1:65" s="14" customFormat="1" ht="11.25">
      <c r="B607" s="210"/>
      <c r="C607" s="211"/>
      <c r="D607" s="193" t="s">
        <v>184</v>
      </c>
      <c r="E607" s="212" t="s">
        <v>19</v>
      </c>
      <c r="F607" s="213" t="s">
        <v>828</v>
      </c>
      <c r="G607" s="211"/>
      <c r="H607" s="214">
        <v>110</v>
      </c>
      <c r="I607" s="215"/>
      <c r="J607" s="211"/>
      <c r="K607" s="211"/>
      <c r="L607" s="216"/>
      <c r="M607" s="217"/>
      <c r="N607" s="218"/>
      <c r="O607" s="218"/>
      <c r="P607" s="218"/>
      <c r="Q607" s="218"/>
      <c r="R607" s="218"/>
      <c r="S607" s="218"/>
      <c r="T607" s="219"/>
      <c r="AT607" s="220" t="s">
        <v>184</v>
      </c>
      <c r="AU607" s="220" t="s">
        <v>82</v>
      </c>
      <c r="AV607" s="14" t="s">
        <v>82</v>
      </c>
      <c r="AW607" s="14" t="s">
        <v>35</v>
      </c>
      <c r="AX607" s="14" t="s">
        <v>73</v>
      </c>
      <c r="AY607" s="220" t="s">
        <v>171</v>
      </c>
    </row>
    <row r="608" spans="1:65" s="15" customFormat="1" ht="11.25">
      <c r="B608" s="221"/>
      <c r="C608" s="222"/>
      <c r="D608" s="193" t="s">
        <v>184</v>
      </c>
      <c r="E608" s="223" t="s">
        <v>19</v>
      </c>
      <c r="F608" s="224" t="s">
        <v>189</v>
      </c>
      <c r="G608" s="222"/>
      <c r="H608" s="225">
        <v>110</v>
      </c>
      <c r="I608" s="226"/>
      <c r="J608" s="222"/>
      <c r="K608" s="222"/>
      <c r="L608" s="227"/>
      <c r="M608" s="228"/>
      <c r="N608" s="229"/>
      <c r="O608" s="229"/>
      <c r="P608" s="229"/>
      <c r="Q608" s="229"/>
      <c r="R608" s="229"/>
      <c r="S608" s="229"/>
      <c r="T608" s="230"/>
      <c r="AT608" s="231" t="s">
        <v>184</v>
      </c>
      <c r="AU608" s="231" t="s">
        <v>82</v>
      </c>
      <c r="AV608" s="15" t="s">
        <v>178</v>
      </c>
      <c r="AW608" s="15" t="s">
        <v>35</v>
      </c>
      <c r="AX608" s="15" t="s">
        <v>80</v>
      </c>
      <c r="AY608" s="231" t="s">
        <v>171</v>
      </c>
    </row>
    <row r="609" spans="1:65" s="2" customFormat="1" ht="21.75" customHeight="1">
      <c r="A609" s="36"/>
      <c r="B609" s="37"/>
      <c r="C609" s="180" t="s">
        <v>776</v>
      </c>
      <c r="D609" s="180" t="s">
        <v>173</v>
      </c>
      <c r="E609" s="181" t="s">
        <v>830</v>
      </c>
      <c r="F609" s="182" t="s">
        <v>831</v>
      </c>
      <c r="G609" s="183" t="s">
        <v>825</v>
      </c>
      <c r="H609" s="184">
        <v>5</v>
      </c>
      <c r="I609" s="185"/>
      <c r="J609" s="186">
        <f>ROUND(I609*H609,2)</f>
        <v>0</v>
      </c>
      <c r="K609" s="182" t="s">
        <v>19</v>
      </c>
      <c r="L609" s="41"/>
      <c r="M609" s="187" t="s">
        <v>19</v>
      </c>
      <c r="N609" s="188" t="s">
        <v>44</v>
      </c>
      <c r="O609" s="66"/>
      <c r="P609" s="189">
        <f>O609*H609</f>
        <v>0</v>
      </c>
      <c r="Q609" s="189">
        <v>0</v>
      </c>
      <c r="R609" s="189">
        <f>Q609*H609</f>
        <v>0</v>
      </c>
      <c r="S609" s="189">
        <v>0</v>
      </c>
      <c r="T609" s="190">
        <f>S609*H609</f>
        <v>0</v>
      </c>
      <c r="U609" s="36"/>
      <c r="V609" s="36"/>
      <c r="W609" s="36"/>
      <c r="X609" s="36"/>
      <c r="Y609" s="36"/>
      <c r="Z609" s="36"/>
      <c r="AA609" s="36"/>
      <c r="AB609" s="36"/>
      <c r="AC609" s="36"/>
      <c r="AD609" s="36"/>
      <c r="AE609" s="36"/>
      <c r="AR609" s="191" t="s">
        <v>826</v>
      </c>
      <c r="AT609" s="191" t="s">
        <v>173</v>
      </c>
      <c r="AU609" s="191" t="s">
        <v>82</v>
      </c>
      <c r="AY609" s="19" t="s">
        <v>171</v>
      </c>
      <c r="BE609" s="192">
        <f>IF(N609="základní",J609,0)</f>
        <v>0</v>
      </c>
      <c r="BF609" s="192">
        <f>IF(N609="snížená",J609,0)</f>
        <v>0</v>
      </c>
      <c r="BG609" s="192">
        <f>IF(N609="zákl. přenesená",J609,0)</f>
        <v>0</v>
      </c>
      <c r="BH609" s="192">
        <f>IF(N609="sníž. přenesená",J609,0)</f>
        <v>0</v>
      </c>
      <c r="BI609" s="192">
        <f>IF(N609="nulová",J609,0)</f>
        <v>0</v>
      </c>
      <c r="BJ609" s="19" t="s">
        <v>80</v>
      </c>
      <c r="BK609" s="192">
        <f>ROUND(I609*H609,2)</f>
        <v>0</v>
      </c>
      <c r="BL609" s="19" t="s">
        <v>826</v>
      </c>
      <c r="BM609" s="191" t="s">
        <v>1515</v>
      </c>
    </row>
    <row r="610" spans="1:65" s="2" customFormat="1" ht="11.25">
      <c r="A610" s="36"/>
      <c r="B610" s="37"/>
      <c r="C610" s="38"/>
      <c r="D610" s="193" t="s">
        <v>180</v>
      </c>
      <c r="E610" s="38"/>
      <c r="F610" s="194" t="s">
        <v>831</v>
      </c>
      <c r="G610" s="38"/>
      <c r="H610" s="38"/>
      <c r="I610" s="195"/>
      <c r="J610" s="38"/>
      <c r="K610" s="38"/>
      <c r="L610" s="41"/>
      <c r="M610" s="196"/>
      <c r="N610" s="197"/>
      <c r="O610" s="66"/>
      <c r="P610" s="66"/>
      <c r="Q610" s="66"/>
      <c r="R610" s="66"/>
      <c r="S610" s="66"/>
      <c r="T610" s="67"/>
      <c r="U610" s="36"/>
      <c r="V610" s="36"/>
      <c r="W610" s="36"/>
      <c r="X610" s="36"/>
      <c r="Y610" s="36"/>
      <c r="Z610" s="36"/>
      <c r="AA610" s="36"/>
      <c r="AB610" s="36"/>
      <c r="AC610" s="36"/>
      <c r="AD610" s="36"/>
      <c r="AE610" s="36"/>
      <c r="AT610" s="19" t="s">
        <v>180</v>
      </c>
      <c r="AU610" s="19" t="s">
        <v>82</v>
      </c>
    </row>
    <row r="611" spans="1:65" s="13" customFormat="1" ht="11.25">
      <c r="B611" s="200"/>
      <c r="C611" s="201"/>
      <c r="D611" s="193" t="s">
        <v>184</v>
      </c>
      <c r="E611" s="202" t="s">
        <v>19</v>
      </c>
      <c r="F611" s="203" t="s">
        <v>833</v>
      </c>
      <c r="G611" s="201"/>
      <c r="H611" s="202" t="s">
        <v>19</v>
      </c>
      <c r="I611" s="204"/>
      <c r="J611" s="201"/>
      <c r="K611" s="201"/>
      <c r="L611" s="205"/>
      <c r="M611" s="206"/>
      <c r="N611" s="207"/>
      <c r="O611" s="207"/>
      <c r="P611" s="207"/>
      <c r="Q611" s="207"/>
      <c r="R611" s="207"/>
      <c r="S611" s="207"/>
      <c r="T611" s="208"/>
      <c r="AT611" s="209" t="s">
        <v>184</v>
      </c>
      <c r="AU611" s="209" t="s">
        <v>82</v>
      </c>
      <c r="AV611" s="13" t="s">
        <v>80</v>
      </c>
      <c r="AW611" s="13" t="s">
        <v>35</v>
      </c>
      <c r="AX611" s="13" t="s">
        <v>73</v>
      </c>
      <c r="AY611" s="209" t="s">
        <v>171</v>
      </c>
    </row>
    <row r="612" spans="1:65" s="14" customFormat="1" ht="11.25">
      <c r="B612" s="210"/>
      <c r="C612" s="211"/>
      <c r="D612" s="193" t="s">
        <v>184</v>
      </c>
      <c r="E612" s="212" t="s">
        <v>19</v>
      </c>
      <c r="F612" s="213" t="s">
        <v>834</v>
      </c>
      <c r="G612" s="211"/>
      <c r="H612" s="214">
        <v>5</v>
      </c>
      <c r="I612" s="215"/>
      <c r="J612" s="211"/>
      <c r="K612" s="211"/>
      <c r="L612" s="216"/>
      <c r="M612" s="217"/>
      <c r="N612" s="218"/>
      <c r="O612" s="218"/>
      <c r="P612" s="218"/>
      <c r="Q612" s="218"/>
      <c r="R612" s="218"/>
      <c r="S612" s="218"/>
      <c r="T612" s="219"/>
      <c r="AT612" s="220" t="s">
        <v>184</v>
      </c>
      <c r="AU612" s="220" t="s">
        <v>82</v>
      </c>
      <c r="AV612" s="14" t="s">
        <v>82</v>
      </c>
      <c r="AW612" s="14" t="s">
        <v>35</v>
      </c>
      <c r="AX612" s="14" t="s">
        <v>73</v>
      </c>
      <c r="AY612" s="220" t="s">
        <v>171</v>
      </c>
    </row>
    <row r="613" spans="1:65" s="15" customFormat="1" ht="11.25">
      <c r="B613" s="221"/>
      <c r="C613" s="222"/>
      <c r="D613" s="193" t="s">
        <v>184</v>
      </c>
      <c r="E613" s="223" t="s">
        <v>19</v>
      </c>
      <c r="F613" s="224" t="s">
        <v>189</v>
      </c>
      <c r="G613" s="222"/>
      <c r="H613" s="225">
        <v>5</v>
      </c>
      <c r="I613" s="226"/>
      <c r="J613" s="222"/>
      <c r="K613" s="222"/>
      <c r="L613" s="227"/>
      <c r="M613" s="253"/>
      <c r="N613" s="254"/>
      <c r="O613" s="254"/>
      <c r="P613" s="254"/>
      <c r="Q613" s="254"/>
      <c r="R613" s="254"/>
      <c r="S613" s="254"/>
      <c r="T613" s="255"/>
      <c r="AT613" s="231" t="s">
        <v>184</v>
      </c>
      <c r="AU613" s="231" t="s">
        <v>82</v>
      </c>
      <c r="AV613" s="15" t="s">
        <v>178</v>
      </c>
      <c r="AW613" s="15" t="s">
        <v>35</v>
      </c>
      <c r="AX613" s="15" t="s">
        <v>80</v>
      </c>
      <c r="AY613" s="231" t="s">
        <v>171</v>
      </c>
    </row>
    <row r="614" spans="1:65" s="2" customFormat="1" ht="6.95" customHeight="1">
      <c r="A614" s="36"/>
      <c r="B614" s="49"/>
      <c r="C614" s="50"/>
      <c r="D614" s="50"/>
      <c r="E614" s="50"/>
      <c r="F614" s="50"/>
      <c r="G614" s="50"/>
      <c r="H614" s="50"/>
      <c r="I614" s="50"/>
      <c r="J614" s="50"/>
      <c r="K614" s="50"/>
      <c r="L614" s="41"/>
      <c r="M614" s="36"/>
      <c r="O614" s="36"/>
      <c r="P614" s="36"/>
      <c r="Q614" s="36"/>
      <c r="R614" s="36"/>
      <c r="S614" s="36"/>
      <c r="T614" s="36"/>
      <c r="U614" s="36"/>
      <c r="V614" s="36"/>
      <c r="W614" s="36"/>
      <c r="X614" s="36"/>
      <c r="Y614" s="36"/>
      <c r="Z614" s="36"/>
      <c r="AA614" s="36"/>
      <c r="AB614" s="36"/>
      <c r="AC614" s="36"/>
      <c r="AD614" s="36"/>
      <c r="AE614" s="36"/>
    </row>
  </sheetData>
  <sheetProtection algorithmName="SHA-512" hashValue="eabfkh8mqF14q2uThHgWLM74HW+mmtaWeKaLGllsNP4QNQ2npwtvSrpX/IelEqex+ke6ouNtzlNLefvQ/foU3A==" saltValue="pVJ10iWlJOmRTVN1PjXGOiRpw9BQH4qlhpOUx1dDp5vCdE48vig2yPjH+ejsFWwWdK1gxDXqRIV8E4z5L1SzYw==" spinCount="100000" sheet="1" objects="1" scenarios="1" formatColumns="0" formatRows="0" autoFilter="0"/>
  <autoFilter ref="C97:K613"/>
  <mergeCells count="12">
    <mergeCell ref="E90:H90"/>
    <mergeCell ref="L2:V2"/>
    <mergeCell ref="E50:H50"/>
    <mergeCell ref="E52:H52"/>
    <mergeCell ref="E54:H54"/>
    <mergeCell ref="E86:H86"/>
    <mergeCell ref="E88:H88"/>
    <mergeCell ref="E7:H7"/>
    <mergeCell ref="E9:H9"/>
    <mergeCell ref="E11:H11"/>
    <mergeCell ref="E20:H20"/>
    <mergeCell ref="E29:H29"/>
  </mergeCells>
  <hyperlinks>
    <hyperlink ref="F103" r:id="rId1"/>
    <hyperlink ref="F111" r:id="rId2"/>
    <hyperlink ref="F116" r:id="rId3"/>
    <hyperlink ref="F119" r:id="rId4"/>
    <hyperlink ref="F122" r:id="rId5"/>
    <hyperlink ref="F128" r:id="rId6"/>
    <hyperlink ref="F139" r:id="rId7"/>
    <hyperlink ref="F144" r:id="rId8"/>
    <hyperlink ref="F154" r:id="rId9"/>
    <hyperlink ref="F163" r:id="rId10"/>
    <hyperlink ref="F169" r:id="rId11"/>
    <hyperlink ref="F175" r:id="rId12"/>
    <hyperlink ref="F180" r:id="rId13"/>
    <hyperlink ref="F185" r:id="rId14"/>
    <hyperlink ref="F191" r:id="rId15"/>
    <hyperlink ref="F197" r:id="rId16"/>
    <hyperlink ref="F204" r:id="rId17"/>
    <hyperlink ref="F210" r:id="rId18"/>
    <hyperlink ref="F222" r:id="rId19"/>
    <hyperlink ref="F238" r:id="rId20"/>
    <hyperlink ref="F249" r:id="rId21"/>
    <hyperlink ref="F257" r:id="rId22"/>
    <hyperlink ref="F266" r:id="rId23"/>
    <hyperlink ref="F276" r:id="rId24"/>
    <hyperlink ref="F282" r:id="rId25"/>
    <hyperlink ref="F287" r:id="rId26"/>
    <hyperlink ref="F293" r:id="rId27"/>
    <hyperlink ref="F298" r:id="rId28"/>
    <hyperlink ref="F305" r:id="rId29"/>
    <hyperlink ref="F313" r:id="rId30"/>
    <hyperlink ref="F318" r:id="rId31"/>
    <hyperlink ref="F326" r:id="rId32"/>
    <hyperlink ref="F338" r:id="rId33"/>
    <hyperlink ref="F344" r:id="rId34"/>
    <hyperlink ref="F350" r:id="rId35"/>
    <hyperlink ref="F355" r:id="rId36"/>
    <hyperlink ref="F361" r:id="rId37"/>
    <hyperlink ref="F366" r:id="rId38"/>
    <hyperlink ref="F374" r:id="rId39"/>
    <hyperlink ref="F383" r:id="rId40"/>
    <hyperlink ref="F388" r:id="rId41"/>
    <hyperlink ref="F397" r:id="rId42"/>
    <hyperlink ref="F402" r:id="rId43"/>
    <hyperlink ref="F405" r:id="rId44"/>
    <hyperlink ref="F415" r:id="rId45"/>
    <hyperlink ref="F425" r:id="rId46"/>
    <hyperlink ref="F436" r:id="rId47"/>
    <hyperlink ref="F445" r:id="rId48"/>
    <hyperlink ref="F456" r:id="rId49"/>
    <hyperlink ref="F473" r:id="rId50"/>
    <hyperlink ref="F482" r:id="rId51"/>
    <hyperlink ref="F488" r:id="rId52"/>
    <hyperlink ref="F494" r:id="rId53"/>
    <hyperlink ref="F503" r:id="rId54"/>
    <hyperlink ref="F511" r:id="rId55"/>
    <hyperlink ref="F517" r:id="rId56"/>
    <hyperlink ref="F530" r:id="rId57"/>
    <hyperlink ref="F533" r:id="rId58"/>
    <hyperlink ref="F538" r:id="rId59"/>
    <hyperlink ref="F546" r:id="rId60"/>
    <hyperlink ref="F549" r:id="rId61"/>
    <hyperlink ref="F552" r:id="rId62"/>
    <hyperlink ref="F558" r:id="rId63"/>
    <hyperlink ref="F562" r:id="rId64"/>
    <hyperlink ref="F565" r:id="rId65"/>
    <hyperlink ref="F570" r:id="rId66"/>
    <hyperlink ref="F587" r:id="rId67"/>
  </hyperlinks>
  <pageMargins left="0.39374999999999999" right="0.39374999999999999" top="0.39374999999999999" bottom="0.39374999999999999" header="0" footer="0"/>
  <pageSetup paperSize="9" fitToHeight="100" orientation="portrait" blackAndWhite="1"/>
  <headerFooter>
    <oddFooter>&amp;CStrana &amp;P z &amp;N</oddFooter>
  </headerFooter>
  <drawing r:id="rId68"/>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236"/>
  <sheetViews>
    <sheetView showGridLines="0" workbookViewId="0"/>
  </sheetViews>
  <sheetFormatPr defaultRowHeight="12.7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370"/>
      <c r="M2" s="370"/>
      <c r="N2" s="370"/>
      <c r="O2" s="370"/>
      <c r="P2" s="370"/>
      <c r="Q2" s="370"/>
      <c r="R2" s="370"/>
      <c r="S2" s="370"/>
      <c r="T2" s="370"/>
      <c r="U2" s="370"/>
      <c r="V2" s="370"/>
      <c r="AT2" s="19" t="s">
        <v>114</v>
      </c>
    </row>
    <row r="3" spans="1:46" s="1" customFormat="1" ht="6.95" customHeight="1">
      <c r="B3" s="110"/>
      <c r="C3" s="111"/>
      <c r="D3" s="111"/>
      <c r="E3" s="111"/>
      <c r="F3" s="111"/>
      <c r="G3" s="111"/>
      <c r="H3" s="111"/>
      <c r="I3" s="111"/>
      <c r="J3" s="111"/>
      <c r="K3" s="111"/>
      <c r="L3" s="22"/>
      <c r="AT3" s="19" t="s">
        <v>82</v>
      </c>
    </row>
    <row r="4" spans="1:46" s="1" customFormat="1" ht="24.95" customHeight="1">
      <c r="B4" s="22"/>
      <c r="D4" s="112" t="s">
        <v>133</v>
      </c>
      <c r="L4" s="22"/>
      <c r="M4" s="113" t="s">
        <v>10</v>
      </c>
      <c r="AT4" s="19" t="s">
        <v>4</v>
      </c>
    </row>
    <row r="5" spans="1:46" s="1" customFormat="1" ht="6.95" customHeight="1">
      <c r="B5" s="22"/>
      <c r="L5" s="22"/>
    </row>
    <row r="6" spans="1:46" s="1" customFormat="1" ht="12" customHeight="1">
      <c r="B6" s="22"/>
      <c r="D6" s="114" t="s">
        <v>16</v>
      </c>
      <c r="L6" s="22"/>
    </row>
    <row r="7" spans="1:46" s="1" customFormat="1" ht="16.5" customHeight="1">
      <c r="B7" s="22"/>
      <c r="E7" s="387" t="str">
        <f>'Rekapitulace stavby'!K6</f>
        <v>Oprava propustků na trati odb. Moravice - Svobodné Heřmanice</v>
      </c>
      <c r="F7" s="388"/>
      <c r="G7" s="388"/>
      <c r="H7" s="388"/>
      <c r="L7" s="22"/>
    </row>
    <row r="8" spans="1:46" s="1" customFormat="1" ht="12" customHeight="1">
      <c r="B8" s="22"/>
      <c r="D8" s="114" t="s">
        <v>134</v>
      </c>
      <c r="L8" s="22"/>
    </row>
    <row r="9" spans="1:46" s="2" customFormat="1" ht="16.5" customHeight="1">
      <c r="A9" s="36"/>
      <c r="B9" s="41"/>
      <c r="C9" s="36"/>
      <c r="D9" s="36"/>
      <c r="E9" s="387" t="s">
        <v>1333</v>
      </c>
      <c r="F9" s="389"/>
      <c r="G9" s="389"/>
      <c r="H9" s="389"/>
      <c r="I9" s="36"/>
      <c r="J9" s="36"/>
      <c r="K9" s="36"/>
      <c r="L9" s="115"/>
      <c r="S9" s="36"/>
      <c r="T9" s="36"/>
      <c r="U9" s="36"/>
      <c r="V9" s="36"/>
      <c r="W9" s="36"/>
      <c r="X9" s="36"/>
      <c r="Y9" s="36"/>
      <c r="Z9" s="36"/>
      <c r="AA9" s="36"/>
      <c r="AB9" s="36"/>
      <c r="AC9" s="36"/>
      <c r="AD9" s="36"/>
      <c r="AE9" s="36"/>
    </row>
    <row r="10" spans="1:46" s="2" customFormat="1" ht="12" customHeight="1">
      <c r="A10" s="36"/>
      <c r="B10" s="41"/>
      <c r="C10" s="36"/>
      <c r="D10" s="114" t="s">
        <v>136</v>
      </c>
      <c r="E10" s="36"/>
      <c r="F10" s="36"/>
      <c r="G10" s="36"/>
      <c r="H10" s="36"/>
      <c r="I10" s="36"/>
      <c r="J10" s="36"/>
      <c r="K10" s="36"/>
      <c r="L10" s="115"/>
      <c r="S10" s="36"/>
      <c r="T10" s="36"/>
      <c r="U10" s="36"/>
      <c r="V10" s="36"/>
      <c r="W10" s="36"/>
      <c r="X10" s="36"/>
      <c r="Y10" s="36"/>
      <c r="Z10" s="36"/>
      <c r="AA10" s="36"/>
      <c r="AB10" s="36"/>
      <c r="AC10" s="36"/>
      <c r="AD10" s="36"/>
      <c r="AE10" s="36"/>
    </row>
    <row r="11" spans="1:46" s="2" customFormat="1" ht="16.5" customHeight="1">
      <c r="A11" s="36"/>
      <c r="B11" s="41"/>
      <c r="C11" s="36"/>
      <c r="D11" s="36"/>
      <c r="E11" s="390" t="s">
        <v>1516</v>
      </c>
      <c r="F11" s="389"/>
      <c r="G11" s="389"/>
      <c r="H11" s="389"/>
      <c r="I11" s="36"/>
      <c r="J11" s="36"/>
      <c r="K11" s="36"/>
      <c r="L11" s="115"/>
      <c r="S11" s="36"/>
      <c r="T11" s="36"/>
      <c r="U11" s="36"/>
      <c r="V11" s="36"/>
      <c r="W11" s="36"/>
      <c r="X11" s="36"/>
      <c r="Y11" s="36"/>
      <c r="Z11" s="36"/>
      <c r="AA11" s="36"/>
      <c r="AB11" s="36"/>
      <c r="AC11" s="36"/>
      <c r="AD11" s="36"/>
      <c r="AE11" s="36"/>
    </row>
    <row r="12" spans="1:46" s="2" customFormat="1" ht="11.25">
      <c r="A12" s="36"/>
      <c r="B12" s="41"/>
      <c r="C12" s="36"/>
      <c r="D12" s="36"/>
      <c r="E12" s="36"/>
      <c r="F12" s="36"/>
      <c r="G12" s="36"/>
      <c r="H12" s="36"/>
      <c r="I12" s="36"/>
      <c r="J12" s="36"/>
      <c r="K12" s="36"/>
      <c r="L12" s="115"/>
      <c r="S12" s="36"/>
      <c r="T12" s="36"/>
      <c r="U12" s="36"/>
      <c r="V12" s="36"/>
      <c r="W12" s="36"/>
      <c r="X12" s="36"/>
      <c r="Y12" s="36"/>
      <c r="Z12" s="36"/>
      <c r="AA12" s="36"/>
      <c r="AB12" s="36"/>
      <c r="AC12" s="36"/>
      <c r="AD12" s="36"/>
      <c r="AE12" s="36"/>
    </row>
    <row r="13" spans="1:46" s="2" customFormat="1" ht="12" customHeight="1">
      <c r="A13" s="36"/>
      <c r="B13" s="41"/>
      <c r="C13" s="36"/>
      <c r="D13" s="114" t="s">
        <v>18</v>
      </c>
      <c r="E13" s="36"/>
      <c r="F13" s="105" t="s">
        <v>19</v>
      </c>
      <c r="G13" s="36"/>
      <c r="H13" s="36"/>
      <c r="I13" s="114" t="s">
        <v>20</v>
      </c>
      <c r="J13" s="105" t="s">
        <v>19</v>
      </c>
      <c r="K13" s="36"/>
      <c r="L13" s="115"/>
      <c r="S13" s="36"/>
      <c r="T13" s="36"/>
      <c r="U13" s="36"/>
      <c r="V13" s="36"/>
      <c r="W13" s="36"/>
      <c r="X13" s="36"/>
      <c r="Y13" s="36"/>
      <c r="Z13" s="36"/>
      <c r="AA13" s="36"/>
      <c r="AB13" s="36"/>
      <c r="AC13" s="36"/>
      <c r="AD13" s="36"/>
      <c r="AE13" s="36"/>
    </row>
    <row r="14" spans="1:46" s="2" customFormat="1" ht="12" customHeight="1">
      <c r="A14" s="36"/>
      <c r="B14" s="41"/>
      <c r="C14" s="36"/>
      <c r="D14" s="114" t="s">
        <v>21</v>
      </c>
      <c r="E14" s="36"/>
      <c r="F14" s="105" t="s">
        <v>22</v>
      </c>
      <c r="G14" s="36"/>
      <c r="H14" s="36"/>
      <c r="I14" s="114" t="s">
        <v>23</v>
      </c>
      <c r="J14" s="116" t="str">
        <f>'Rekapitulace stavby'!AN8</f>
        <v>10. 5. 2023</v>
      </c>
      <c r="K14" s="36"/>
      <c r="L14" s="115"/>
      <c r="S14" s="36"/>
      <c r="T14" s="36"/>
      <c r="U14" s="36"/>
      <c r="V14" s="36"/>
      <c r="W14" s="36"/>
      <c r="X14" s="36"/>
      <c r="Y14" s="36"/>
      <c r="Z14" s="36"/>
      <c r="AA14" s="36"/>
      <c r="AB14" s="36"/>
      <c r="AC14" s="36"/>
      <c r="AD14" s="36"/>
      <c r="AE14" s="36"/>
    </row>
    <row r="15" spans="1:46" s="2" customFormat="1" ht="10.9" customHeight="1">
      <c r="A15" s="36"/>
      <c r="B15" s="41"/>
      <c r="C15" s="36"/>
      <c r="D15" s="36"/>
      <c r="E15" s="36"/>
      <c r="F15" s="36"/>
      <c r="G15" s="36"/>
      <c r="H15" s="36"/>
      <c r="I15" s="36"/>
      <c r="J15" s="36"/>
      <c r="K15" s="36"/>
      <c r="L15" s="115"/>
      <c r="S15" s="36"/>
      <c r="T15" s="36"/>
      <c r="U15" s="36"/>
      <c r="V15" s="36"/>
      <c r="W15" s="36"/>
      <c r="X15" s="36"/>
      <c r="Y15" s="36"/>
      <c r="Z15" s="36"/>
      <c r="AA15" s="36"/>
      <c r="AB15" s="36"/>
      <c r="AC15" s="36"/>
      <c r="AD15" s="36"/>
      <c r="AE15" s="36"/>
    </row>
    <row r="16" spans="1:46" s="2" customFormat="1" ht="12" customHeight="1">
      <c r="A16" s="36"/>
      <c r="B16" s="41"/>
      <c r="C16" s="36"/>
      <c r="D16" s="114" t="s">
        <v>25</v>
      </c>
      <c r="E16" s="36"/>
      <c r="F16" s="36"/>
      <c r="G16" s="36"/>
      <c r="H16" s="36"/>
      <c r="I16" s="114" t="s">
        <v>26</v>
      </c>
      <c r="J16" s="105" t="s">
        <v>27</v>
      </c>
      <c r="K16" s="36"/>
      <c r="L16" s="115"/>
      <c r="S16" s="36"/>
      <c r="T16" s="36"/>
      <c r="U16" s="36"/>
      <c r="V16" s="36"/>
      <c r="W16" s="36"/>
      <c r="X16" s="36"/>
      <c r="Y16" s="36"/>
      <c r="Z16" s="36"/>
      <c r="AA16" s="36"/>
      <c r="AB16" s="36"/>
      <c r="AC16" s="36"/>
      <c r="AD16" s="36"/>
      <c r="AE16" s="36"/>
    </row>
    <row r="17" spans="1:31" s="2" customFormat="1" ht="18" customHeight="1">
      <c r="A17" s="36"/>
      <c r="B17" s="41"/>
      <c r="C17" s="36"/>
      <c r="D17" s="36"/>
      <c r="E17" s="105" t="s">
        <v>28</v>
      </c>
      <c r="F17" s="36"/>
      <c r="G17" s="36"/>
      <c r="H17" s="36"/>
      <c r="I17" s="114" t="s">
        <v>29</v>
      </c>
      <c r="J17" s="105" t="s">
        <v>30</v>
      </c>
      <c r="K17" s="36"/>
      <c r="L17" s="115"/>
      <c r="S17" s="36"/>
      <c r="T17" s="36"/>
      <c r="U17" s="36"/>
      <c r="V17" s="36"/>
      <c r="W17" s="36"/>
      <c r="X17" s="36"/>
      <c r="Y17" s="36"/>
      <c r="Z17" s="36"/>
      <c r="AA17" s="36"/>
      <c r="AB17" s="36"/>
      <c r="AC17" s="36"/>
      <c r="AD17" s="36"/>
      <c r="AE17" s="36"/>
    </row>
    <row r="18" spans="1:31" s="2" customFormat="1" ht="6.95" customHeight="1">
      <c r="A18" s="36"/>
      <c r="B18" s="41"/>
      <c r="C18" s="36"/>
      <c r="D18" s="36"/>
      <c r="E18" s="36"/>
      <c r="F18" s="36"/>
      <c r="G18" s="36"/>
      <c r="H18" s="36"/>
      <c r="I18" s="36"/>
      <c r="J18" s="36"/>
      <c r="K18" s="36"/>
      <c r="L18" s="115"/>
      <c r="S18" s="36"/>
      <c r="T18" s="36"/>
      <c r="U18" s="36"/>
      <c r="V18" s="36"/>
      <c r="W18" s="36"/>
      <c r="X18" s="36"/>
      <c r="Y18" s="36"/>
      <c r="Z18" s="36"/>
      <c r="AA18" s="36"/>
      <c r="AB18" s="36"/>
      <c r="AC18" s="36"/>
      <c r="AD18" s="36"/>
      <c r="AE18" s="36"/>
    </row>
    <row r="19" spans="1:31" s="2" customFormat="1" ht="12" customHeight="1">
      <c r="A19" s="36"/>
      <c r="B19" s="41"/>
      <c r="C19" s="36"/>
      <c r="D19" s="114" t="s">
        <v>31</v>
      </c>
      <c r="E19" s="36"/>
      <c r="F19" s="36"/>
      <c r="G19" s="36"/>
      <c r="H19" s="36"/>
      <c r="I19" s="114" t="s">
        <v>26</v>
      </c>
      <c r="J19" s="32" t="str">
        <f>'Rekapitulace stavby'!AN13</f>
        <v>Vyplň údaj</v>
      </c>
      <c r="K19" s="36"/>
      <c r="L19" s="115"/>
      <c r="S19" s="36"/>
      <c r="T19" s="36"/>
      <c r="U19" s="36"/>
      <c r="V19" s="36"/>
      <c r="W19" s="36"/>
      <c r="X19" s="36"/>
      <c r="Y19" s="36"/>
      <c r="Z19" s="36"/>
      <c r="AA19" s="36"/>
      <c r="AB19" s="36"/>
      <c r="AC19" s="36"/>
      <c r="AD19" s="36"/>
      <c r="AE19" s="36"/>
    </row>
    <row r="20" spans="1:31" s="2" customFormat="1" ht="18" customHeight="1">
      <c r="A20" s="36"/>
      <c r="B20" s="41"/>
      <c r="C20" s="36"/>
      <c r="D20" s="36"/>
      <c r="E20" s="391" t="str">
        <f>'Rekapitulace stavby'!E14</f>
        <v>Vyplň údaj</v>
      </c>
      <c r="F20" s="392"/>
      <c r="G20" s="392"/>
      <c r="H20" s="392"/>
      <c r="I20" s="114" t="s">
        <v>29</v>
      </c>
      <c r="J20" s="32" t="str">
        <f>'Rekapitulace stavby'!AN14</f>
        <v>Vyplň údaj</v>
      </c>
      <c r="K20" s="36"/>
      <c r="L20" s="115"/>
      <c r="S20" s="36"/>
      <c r="T20" s="36"/>
      <c r="U20" s="36"/>
      <c r="V20" s="36"/>
      <c r="W20" s="36"/>
      <c r="X20" s="36"/>
      <c r="Y20" s="36"/>
      <c r="Z20" s="36"/>
      <c r="AA20" s="36"/>
      <c r="AB20" s="36"/>
      <c r="AC20" s="36"/>
      <c r="AD20" s="36"/>
      <c r="AE20" s="36"/>
    </row>
    <row r="21" spans="1:31" s="2" customFormat="1" ht="6.95" customHeight="1">
      <c r="A21" s="36"/>
      <c r="B21" s="41"/>
      <c r="C21" s="36"/>
      <c r="D21" s="36"/>
      <c r="E21" s="36"/>
      <c r="F21" s="36"/>
      <c r="G21" s="36"/>
      <c r="H21" s="36"/>
      <c r="I21" s="36"/>
      <c r="J21" s="36"/>
      <c r="K21" s="36"/>
      <c r="L21" s="115"/>
      <c r="S21" s="36"/>
      <c r="T21" s="36"/>
      <c r="U21" s="36"/>
      <c r="V21" s="36"/>
      <c r="W21" s="36"/>
      <c r="X21" s="36"/>
      <c r="Y21" s="36"/>
      <c r="Z21" s="36"/>
      <c r="AA21" s="36"/>
      <c r="AB21" s="36"/>
      <c r="AC21" s="36"/>
      <c r="AD21" s="36"/>
      <c r="AE21" s="36"/>
    </row>
    <row r="22" spans="1:31" s="2" customFormat="1" ht="12" customHeight="1">
      <c r="A22" s="36"/>
      <c r="B22" s="41"/>
      <c r="C22" s="36"/>
      <c r="D22" s="114" t="s">
        <v>33</v>
      </c>
      <c r="E22" s="36"/>
      <c r="F22" s="36"/>
      <c r="G22" s="36"/>
      <c r="H22" s="36"/>
      <c r="I22" s="114" t="s">
        <v>26</v>
      </c>
      <c r="J22" s="105" t="str">
        <f>IF('Rekapitulace stavby'!AN16="","",'Rekapitulace stavby'!AN16)</f>
        <v/>
      </c>
      <c r="K22" s="36"/>
      <c r="L22" s="115"/>
      <c r="S22" s="36"/>
      <c r="T22" s="36"/>
      <c r="U22" s="36"/>
      <c r="V22" s="36"/>
      <c r="W22" s="36"/>
      <c r="X22" s="36"/>
      <c r="Y22" s="36"/>
      <c r="Z22" s="36"/>
      <c r="AA22" s="36"/>
      <c r="AB22" s="36"/>
      <c r="AC22" s="36"/>
      <c r="AD22" s="36"/>
      <c r="AE22" s="36"/>
    </row>
    <row r="23" spans="1:31" s="2" customFormat="1" ht="18" customHeight="1">
      <c r="A23" s="36"/>
      <c r="B23" s="41"/>
      <c r="C23" s="36"/>
      <c r="D23" s="36"/>
      <c r="E23" s="105" t="str">
        <f>IF('Rekapitulace stavby'!E17="","",'Rekapitulace stavby'!E17)</f>
        <v xml:space="preserve"> </v>
      </c>
      <c r="F23" s="36"/>
      <c r="G23" s="36"/>
      <c r="H23" s="36"/>
      <c r="I23" s="114" t="s">
        <v>29</v>
      </c>
      <c r="J23" s="105" t="str">
        <f>IF('Rekapitulace stavby'!AN17="","",'Rekapitulace stavby'!AN17)</f>
        <v/>
      </c>
      <c r="K23" s="36"/>
      <c r="L23" s="115"/>
      <c r="S23" s="36"/>
      <c r="T23" s="36"/>
      <c r="U23" s="36"/>
      <c r="V23" s="36"/>
      <c r="W23" s="36"/>
      <c r="X23" s="36"/>
      <c r="Y23" s="36"/>
      <c r="Z23" s="36"/>
      <c r="AA23" s="36"/>
      <c r="AB23" s="36"/>
      <c r="AC23" s="36"/>
      <c r="AD23" s="36"/>
      <c r="AE23" s="36"/>
    </row>
    <row r="24" spans="1:31" s="2" customFormat="1" ht="6.95" customHeight="1">
      <c r="A24" s="36"/>
      <c r="B24" s="41"/>
      <c r="C24" s="36"/>
      <c r="D24" s="36"/>
      <c r="E24" s="36"/>
      <c r="F24" s="36"/>
      <c r="G24" s="36"/>
      <c r="H24" s="36"/>
      <c r="I24" s="36"/>
      <c r="J24" s="36"/>
      <c r="K24" s="36"/>
      <c r="L24" s="115"/>
      <c r="S24" s="36"/>
      <c r="T24" s="36"/>
      <c r="U24" s="36"/>
      <c r="V24" s="36"/>
      <c r="W24" s="36"/>
      <c r="X24" s="36"/>
      <c r="Y24" s="36"/>
      <c r="Z24" s="36"/>
      <c r="AA24" s="36"/>
      <c r="AB24" s="36"/>
      <c r="AC24" s="36"/>
      <c r="AD24" s="36"/>
      <c r="AE24" s="36"/>
    </row>
    <row r="25" spans="1:31" s="2" customFormat="1" ht="12" customHeight="1">
      <c r="A25" s="36"/>
      <c r="B25" s="41"/>
      <c r="C25" s="36"/>
      <c r="D25" s="114" t="s">
        <v>36</v>
      </c>
      <c r="E25" s="36"/>
      <c r="F25" s="36"/>
      <c r="G25" s="36"/>
      <c r="H25" s="36"/>
      <c r="I25" s="114" t="s">
        <v>26</v>
      </c>
      <c r="J25" s="105" t="str">
        <f>IF('Rekapitulace stavby'!AN19="","",'Rekapitulace stavby'!AN19)</f>
        <v/>
      </c>
      <c r="K25" s="36"/>
      <c r="L25" s="115"/>
      <c r="S25" s="36"/>
      <c r="T25" s="36"/>
      <c r="U25" s="36"/>
      <c r="V25" s="36"/>
      <c r="W25" s="36"/>
      <c r="X25" s="36"/>
      <c r="Y25" s="36"/>
      <c r="Z25" s="36"/>
      <c r="AA25" s="36"/>
      <c r="AB25" s="36"/>
      <c r="AC25" s="36"/>
      <c r="AD25" s="36"/>
      <c r="AE25" s="36"/>
    </row>
    <row r="26" spans="1:31" s="2" customFormat="1" ht="18" customHeight="1">
      <c r="A26" s="36"/>
      <c r="B26" s="41"/>
      <c r="C26" s="36"/>
      <c r="D26" s="36"/>
      <c r="E26" s="105" t="str">
        <f>IF('Rekapitulace stavby'!E20="","",'Rekapitulace stavby'!E20)</f>
        <v xml:space="preserve"> </v>
      </c>
      <c r="F26" s="36"/>
      <c r="G26" s="36"/>
      <c r="H26" s="36"/>
      <c r="I26" s="114" t="s">
        <v>29</v>
      </c>
      <c r="J26" s="105" t="str">
        <f>IF('Rekapitulace stavby'!AN20="","",'Rekapitulace stavby'!AN20)</f>
        <v/>
      </c>
      <c r="K26" s="36"/>
      <c r="L26" s="115"/>
      <c r="S26" s="36"/>
      <c r="T26" s="36"/>
      <c r="U26" s="36"/>
      <c r="V26" s="36"/>
      <c r="W26" s="36"/>
      <c r="X26" s="36"/>
      <c r="Y26" s="36"/>
      <c r="Z26" s="36"/>
      <c r="AA26" s="36"/>
      <c r="AB26" s="36"/>
      <c r="AC26" s="36"/>
      <c r="AD26" s="36"/>
      <c r="AE26" s="36"/>
    </row>
    <row r="27" spans="1:31" s="2" customFormat="1" ht="6.95" customHeight="1">
      <c r="A27" s="36"/>
      <c r="B27" s="41"/>
      <c r="C27" s="36"/>
      <c r="D27" s="36"/>
      <c r="E27" s="36"/>
      <c r="F27" s="36"/>
      <c r="G27" s="36"/>
      <c r="H27" s="36"/>
      <c r="I27" s="36"/>
      <c r="J27" s="36"/>
      <c r="K27" s="36"/>
      <c r="L27" s="115"/>
      <c r="S27" s="36"/>
      <c r="T27" s="36"/>
      <c r="U27" s="36"/>
      <c r="V27" s="36"/>
      <c r="W27" s="36"/>
      <c r="X27" s="36"/>
      <c r="Y27" s="36"/>
      <c r="Z27" s="36"/>
      <c r="AA27" s="36"/>
      <c r="AB27" s="36"/>
      <c r="AC27" s="36"/>
      <c r="AD27" s="36"/>
      <c r="AE27" s="36"/>
    </row>
    <row r="28" spans="1:31" s="2" customFormat="1" ht="12" customHeight="1">
      <c r="A28" s="36"/>
      <c r="B28" s="41"/>
      <c r="C28" s="36"/>
      <c r="D28" s="114" t="s">
        <v>37</v>
      </c>
      <c r="E28" s="36"/>
      <c r="F28" s="36"/>
      <c r="G28" s="36"/>
      <c r="H28" s="36"/>
      <c r="I28" s="36"/>
      <c r="J28" s="36"/>
      <c r="K28" s="36"/>
      <c r="L28" s="115"/>
      <c r="S28" s="36"/>
      <c r="T28" s="36"/>
      <c r="U28" s="36"/>
      <c r="V28" s="36"/>
      <c r="W28" s="36"/>
      <c r="X28" s="36"/>
      <c r="Y28" s="36"/>
      <c r="Z28" s="36"/>
      <c r="AA28" s="36"/>
      <c r="AB28" s="36"/>
      <c r="AC28" s="36"/>
      <c r="AD28" s="36"/>
      <c r="AE28" s="36"/>
    </row>
    <row r="29" spans="1:31" s="8" customFormat="1" ht="16.5" customHeight="1">
      <c r="A29" s="117"/>
      <c r="B29" s="118"/>
      <c r="C29" s="117"/>
      <c r="D29" s="117"/>
      <c r="E29" s="393" t="s">
        <v>19</v>
      </c>
      <c r="F29" s="393"/>
      <c r="G29" s="393"/>
      <c r="H29" s="393"/>
      <c r="I29" s="117"/>
      <c r="J29" s="117"/>
      <c r="K29" s="117"/>
      <c r="L29" s="119"/>
      <c r="S29" s="117"/>
      <c r="T29" s="117"/>
      <c r="U29" s="117"/>
      <c r="V29" s="117"/>
      <c r="W29" s="117"/>
      <c r="X29" s="117"/>
      <c r="Y29" s="117"/>
      <c r="Z29" s="117"/>
      <c r="AA29" s="117"/>
      <c r="AB29" s="117"/>
      <c r="AC29" s="117"/>
      <c r="AD29" s="117"/>
      <c r="AE29" s="117"/>
    </row>
    <row r="30" spans="1:31" s="2" customFormat="1" ht="6.95" customHeight="1">
      <c r="A30" s="36"/>
      <c r="B30" s="41"/>
      <c r="C30" s="36"/>
      <c r="D30" s="36"/>
      <c r="E30" s="36"/>
      <c r="F30" s="36"/>
      <c r="G30" s="36"/>
      <c r="H30" s="36"/>
      <c r="I30" s="36"/>
      <c r="J30" s="36"/>
      <c r="K30" s="36"/>
      <c r="L30" s="115"/>
      <c r="S30" s="36"/>
      <c r="T30" s="36"/>
      <c r="U30" s="36"/>
      <c r="V30" s="36"/>
      <c r="W30" s="36"/>
      <c r="X30" s="36"/>
      <c r="Y30" s="36"/>
      <c r="Z30" s="36"/>
      <c r="AA30" s="36"/>
      <c r="AB30" s="36"/>
      <c r="AC30" s="36"/>
      <c r="AD30" s="36"/>
      <c r="AE30" s="36"/>
    </row>
    <row r="31" spans="1:31" s="2" customFormat="1" ht="6.95" customHeight="1">
      <c r="A31" s="36"/>
      <c r="B31" s="41"/>
      <c r="C31" s="36"/>
      <c r="D31" s="120"/>
      <c r="E31" s="120"/>
      <c r="F31" s="120"/>
      <c r="G31" s="120"/>
      <c r="H31" s="120"/>
      <c r="I31" s="120"/>
      <c r="J31" s="120"/>
      <c r="K31" s="120"/>
      <c r="L31" s="115"/>
      <c r="S31" s="36"/>
      <c r="T31" s="36"/>
      <c r="U31" s="36"/>
      <c r="V31" s="36"/>
      <c r="W31" s="36"/>
      <c r="X31" s="36"/>
      <c r="Y31" s="36"/>
      <c r="Z31" s="36"/>
      <c r="AA31" s="36"/>
      <c r="AB31" s="36"/>
      <c r="AC31" s="36"/>
      <c r="AD31" s="36"/>
      <c r="AE31" s="36"/>
    </row>
    <row r="32" spans="1:31" s="2" customFormat="1" ht="25.35" customHeight="1">
      <c r="A32" s="36"/>
      <c r="B32" s="41"/>
      <c r="C32" s="36"/>
      <c r="D32" s="121" t="s">
        <v>39</v>
      </c>
      <c r="E32" s="36"/>
      <c r="F32" s="36"/>
      <c r="G32" s="36"/>
      <c r="H32" s="36"/>
      <c r="I32" s="36"/>
      <c r="J32" s="122">
        <f>ROUND(J88, 2)</f>
        <v>0</v>
      </c>
      <c r="K32" s="36"/>
      <c r="L32" s="115"/>
      <c r="S32" s="36"/>
      <c r="T32" s="36"/>
      <c r="U32" s="36"/>
      <c r="V32" s="36"/>
      <c r="W32" s="36"/>
      <c r="X32" s="36"/>
      <c r="Y32" s="36"/>
      <c r="Z32" s="36"/>
      <c r="AA32" s="36"/>
      <c r="AB32" s="36"/>
      <c r="AC32" s="36"/>
      <c r="AD32" s="36"/>
      <c r="AE32" s="36"/>
    </row>
    <row r="33" spans="1:31" s="2" customFormat="1" ht="6.95" customHeight="1">
      <c r="A33" s="36"/>
      <c r="B33" s="41"/>
      <c r="C33" s="36"/>
      <c r="D33" s="120"/>
      <c r="E33" s="120"/>
      <c r="F33" s="120"/>
      <c r="G33" s="120"/>
      <c r="H33" s="120"/>
      <c r="I33" s="120"/>
      <c r="J33" s="120"/>
      <c r="K33" s="120"/>
      <c r="L33" s="115"/>
      <c r="S33" s="36"/>
      <c r="T33" s="36"/>
      <c r="U33" s="36"/>
      <c r="V33" s="36"/>
      <c r="W33" s="36"/>
      <c r="X33" s="36"/>
      <c r="Y33" s="36"/>
      <c r="Z33" s="36"/>
      <c r="AA33" s="36"/>
      <c r="AB33" s="36"/>
      <c r="AC33" s="36"/>
      <c r="AD33" s="36"/>
      <c r="AE33" s="36"/>
    </row>
    <row r="34" spans="1:31" s="2" customFormat="1" ht="14.45" customHeight="1">
      <c r="A34" s="36"/>
      <c r="B34" s="41"/>
      <c r="C34" s="36"/>
      <c r="D34" s="36"/>
      <c r="E34" s="36"/>
      <c r="F34" s="123" t="s">
        <v>41</v>
      </c>
      <c r="G34" s="36"/>
      <c r="H34" s="36"/>
      <c r="I34" s="123" t="s">
        <v>40</v>
      </c>
      <c r="J34" s="123" t="s">
        <v>42</v>
      </c>
      <c r="K34" s="36"/>
      <c r="L34" s="115"/>
      <c r="S34" s="36"/>
      <c r="T34" s="36"/>
      <c r="U34" s="36"/>
      <c r="V34" s="36"/>
      <c r="W34" s="36"/>
      <c r="X34" s="36"/>
      <c r="Y34" s="36"/>
      <c r="Z34" s="36"/>
      <c r="AA34" s="36"/>
      <c r="AB34" s="36"/>
      <c r="AC34" s="36"/>
      <c r="AD34" s="36"/>
      <c r="AE34" s="36"/>
    </row>
    <row r="35" spans="1:31" s="2" customFormat="1" ht="14.45" customHeight="1">
      <c r="A35" s="36"/>
      <c r="B35" s="41"/>
      <c r="C35" s="36"/>
      <c r="D35" s="124" t="s">
        <v>43</v>
      </c>
      <c r="E35" s="114" t="s">
        <v>44</v>
      </c>
      <c r="F35" s="125">
        <f>ROUND((SUM(BE88:BE235)),  2)</f>
        <v>0</v>
      </c>
      <c r="G35" s="36"/>
      <c r="H35" s="36"/>
      <c r="I35" s="126">
        <v>0.21</v>
      </c>
      <c r="J35" s="125">
        <f>ROUND(((SUM(BE88:BE235))*I35),  2)</f>
        <v>0</v>
      </c>
      <c r="K35" s="36"/>
      <c r="L35" s="115"/>
      <c r="S35" s="36"/>
      <c r="T35" s="36"/>
      <c r="U35" s="36"/>
      <c r="V35" s="36"/>
      <c r="W35" s="36"/>
      <c r="X35" s="36"/>
      <c r="Y35" s="36"/>
      <c r="Z35" s="36"/>
      <c r="AA35" s="36"/>
      <c r="AB35" s="36"/>
      <c r="AC35" s="36"/>
      <c r="AD35" s="36"/>
      <c r="AE35" s="36"/>
    </row>
    <row r="36" spans="1:31" s="2" customFormat="1" ht="14.45" customHeight="1">
      <c r="A36" s="36"/>
      <c r="B36" s="41"/>
      <c r="C36" s="36"/>
      <c r="D36" s="36"/>
      <c r="E36" s="114" t="s">
        <v>45</v>
      </c>
      <c r="F36" s="125">
        <f>ROUND((SUM(BF88:BF235)),  2)</f>
        <v>0</v>
      </c>
      <c r="G36" s="36"/>
      <c r="H36" s="36"/>
      <c r="I36" s="126">
        <v>0.15</v>
      </c>
      <c r="J36" s="125">
        <f>ROUND(((SUM(BF88:BF235))*I36),  2)</f>
        <v>0</v>
      </c>
      <c r="K36" s="36"/>
      <c r="L36" s="115"/>
      <c r="S36" s="36"/>
      <c r="T36" s="36"/>
      <c r="U36" s="36"/>
      <c r="V36" s="36"/>
      <c r="W36" s="36"/>
      <c r="X36" s="36"/>
      <c r="Y36" s="36"/>
      <c r="Z36" s="36"/>
      <c r="AA36" s="36"/>
      <c r="AB36" s="36"/>
      <c r="AC36" s="36"/>
      <c r="AD36" s="36"/>
      <c r="AE36" s="36"/>
    </row>
    <row r="37" spans="1:31" s="2" customFormat="1" ht="14.45" hidden="1" customHeight="1">
      <c r="A37" s="36"/>
      <c r="B37" s="41"/>
      <c r="C37" s="36"/>
      <c r="D37" s="36"/>
      <c r="E37" s="114" t="s">
        <v>46</v>
      </c>
      <c r="F37" s="125">
        <f>ROUND((SUM(BG88:BG235)),  2)</f>
        <v>0</v>
      </c>
      <c r="G37" s="36"/>
      <c r="H37" s="36"/>
      <c r="I37" s="126">
        <v>0.21</v>
      </c>
      <c r="J37" s="125">
        <f>0</f>
        <v>0</v>
      </c>
      <c r="K37" s="36"/>
      <c r="L37" s="115"/>
      <c r="S37" s="36"/>
      <c r="T37" s="36"/>
      <c r="U37" s="36"/>
      <c r="V37" s="36"/>
      <c r="W37" s="36"/>
      <c r="X37" s="36"/>
      <c r="Y37" s="36"/>
      <c r="Z37" s="36"/>
      <c r="AA37" s="36"/>
      <c r="AB37" s="36"/>
      <c r="AC37" s="36"/>
      <c r="AD37" s="36"/>
      <c r="AE37" s="36"/>
    </row>
    <row r="38" spans="1:31" s="2" customFormat="1" ht="14.45" hidden="1" customHeight="1">
      <c r="A38" s="36"/>
      <c r="B38" s="41"/>
      <c r="C38" s="36"/>
      <c r="D38" s="36"/>
      <c r="E38" s="114" t="s">
        <v>47</v>
      </c>
      <c r="F38" s="125">
        <f>ROUND((SUM(BH88:BH235)),  2)</f>
        <v>0</v>
      </c>
      <c r="G38" s="36"/>
      <c r="H38" s="36"/>
      <c r="I38" s="126">
        <v>0.15</v>
      </c>
      <c r="J38" s="125">
        <f>0</f>
        <v>0</v>
      </c>
      <c r="K38" s="36"/>
      <c r="L38" s="115"/>
      <c r="S38" s="36"/>
      <c r="T38" s="36"/>
      <c r="U38" s="36"/>
      <c r="V38" s="36"/>
      <c r="W38" s="36"/>
      <c r="X38" s="36"/>
      <c r="Y38" s="36"/>
      <c r="Z38" s="36"/>
      <c r="AA38" s="36"/>
      <c r="AB38" s="36"/>
      <c r="AC38" s="36"/>
      <c r="AD38" s="36"/>
      <c r="AE38" s="36"/>
    </row>
    <row r="39" spans="1:31" s="2" customFormat="1" ht="14.45" hidden="1" customHeight="1">
      <c r="A39" s="36"/>
      <c r="B39" s="41"/>
      <c r="C39" s="36"/>
      <c r="D39" s="36"/>
      <c r="E39" s="114" t="s">
        <v>48</v>
      </c>
      <c r="F39" s="125">
        <f>ROUND((SUM(BI88:BI235)),  2)</f>
        <v>0</v>
      </c>
      <c r="G39" s="36"/>
      <c r="H39" s="36"/>
      <c r="I39" s="126">
        <v>0</v>
      </c>
      <c r="J39" s="125">
        <f>0</f>
        <v>0</v>
      </c>
      <c r="K39" s="36"/>
      <c r="L39" s="115"/>
      <c r="S39" s="36"/>
      <c r="T39" s="36"/>
      <c r="U39" s="36"/>
      <c r="V39" s="36"/>
      <c r="W39" s="36"/>
      <c r="X39" s="36"/>
      <c r="Y39" s="36"/>
      <c r="Z39" s="36"/>
      <c r="AA39" s="36"/>
      <c r="AB39" s="36"/>
      <c r="AC39" s="36"/>
      <c r="AD39" s="36"/>
      <c r="AE39" s="36"/>
    </row>
    <row r="40" spans="1:31" s="2" customFormat="1" ht="6.95" customHeight="1">
      <c r="A40" s="36"/>
      <c r="B40" s="41"/>
      <c r="C40" s="36"/>
      <c r="D40" s="36"/>
      <c r="E40" s="36"/>
      <c r="F40" s="36"/>
      <c r="G40" s="36"/>
      <c r="H40" s="36"/>
      <c r="I40" s="36"/>
      <c r="J40" s="36"/>
      <c r="K40" s="36"/>
      <c r="L40" s="115"/>
      <c r="S40" s="36"/>
      <c r="T40" s="36"/>
      <c r="U40" s="36"/>
      <c r="V40" s="36"/>
      <c r="W40" s="36"/>
      <c r="X40" s="36"/>
      <c r="Y40" s="36"/>
      <c r="Z40" s="36"/>
      <c r="AA40" s="36"/>
      <c r="AB40" s="36"/>
      <c r="AC40" s="36"/>
      <c r="AD40" s="36"/>
      <c r="AE40" s="36"/>
    </row>
    <row r="41" spans="1:31" s="2" customFormat="1" ht="25.35" customHeight="1">
      <c r="A41" s="36"/>
      <c r="B41" s="41"/>
      <c r="C41" s="127"/>
      <c r="D41" s="128" t="s">
        <v>49</v>
      </c>
      <c r="E41" s="129"/>
      <c r="F41" s="129"/>
      <c r="G41" s="130" t="s">
        <v>50</v>
      </c>
      <c r="H41" s="131" t="s">
        <v>51</v>
      </c>
      <c r="I41" s="129"/>
      <c r="J41" s="132">
        <f>SUM(J32:J39)</f>
        <v>0</v>
      </c>
      <c r="K41" s="133"/>
      <c r="L41" s="115"/>
      <c r="S41" s="36"/>
      <c r="T41" s="36"/>
      <c r="U41" s="36"/>
      <c r="V41" s="36"/>
      <c r="W41" s="36"/>
      <c r="X41" s="36"/>
      <c r="Y41" s="36"/>
      <c r="Z41" s="36"/>
      <c r="AA41" s="36"/>
      <c r="AB41" s="36"/>
      <c r="AC41" s="36"/>
      <c r="AD41" s="36"/>
      <c r="AE41" s="36"/>
    </row>
    <row r="42" spans="1:31" s="2" customFormat="1" ht="14.45" customHeight="1">
      <c r="A42" s="36"/>
      <c r="B42" s="134"/>
      <c r="C42" s="135"/>
      <c r="D42" s="135"/>
      <c r="E42" s="135"/>
      <c r="F42" s="135"/>
      <c r="G42" s="135"/>
      <c r="H42" s="135"/>
      <c r="I42" s="135"/>
      <c r="J42" s="135"/>
      <c r="K42" s="135"/>
      <c r="L42" s="115"/>
      <c r="S42" s="36"/>
      <c r="T42" s="36"/>
      <c r="U42" s="36"/>
      <c r="V42" s="36"/>
      <c r="W42" s="36"/>
      <c r="X42" s="36"/>
      <c r="Y42" s="36"/>
      <c r="Z42" s="36"/>
      <c r="AA42" s="36"/>
      <c r="AB42" s="36"/>
      <c r="AC42" s="36"/>
      <c r="AD42" s="36"/>
      <c r="AE42" s="36"/>
    </row>
    <row r="46" spans="1:31" s="2" customFormat="1" ht="6.95" customHeight="1">
      <c r="A46" s="36"/>
      <c r="B46" s="136"/>
      <c r="C46" s="137"/>
      <c r="D46" s="137"/>
      <c r="E46" s="137"/>
      <c r="F46" s="137"/>
      <c r="G46" s="137"/>
      <c r="H46" s="137"/>
      <c r="I46" s="137"/>
      <c r="J46" s="137"/>
      <c r="K46" s="137"/>
      <c r="L46" s="115"/>
      <c r="S46" s="36"/>
      <c r="T46" s="36"/>
      <c r="U46" s="36"/>
      <c r="V46" s="36"/>
      <c r="W46" s="36"/>
      <c r="X46" s="36"/>
      <c r="Y46" s="36"/>
      <c r="Z46" s="36"/>
      <c r="AA46" s="36"/>
      <c r="AB46" s="36"/>
      <c r="AC46" s="36"/>
      <c r="AD46" s="36"/>
      <c r="AE46" s="36"/>
    </row>
    <row r="47" spans="1:31" s="2" customFormat="1" ht="24.95" customHeight="1">
      <c r="A47" s="36"/>
      <c r="B47" s="37"/>
      <c r="C47" s="25" t="s">
        <v>138</v>
      </c>
      <c r="D47" s="38"/>
      <c r="E47" s="38"/>
      <c r="F47" s="38"/>
      <c r="G47" s="38"/>
      <c r="H47" s="38"/>
      <c r="I47" s="38"/>
      <c r="J47" s="38"/>
      <c r="K47" s="38"/>
      <c r="L47" s="115"/>
      <c r="S47" s="36"/>
      <c r="T47" s="36"/>
      <c r="U47" s="36"/>
      <c r="V47" s="36"/>
      <c r="W47" s="36"/>
      <c r="X47" s="36"/>
      <c r="Y47" s="36"/>
      <c r="Z47" s="36"/>
      <c r="AA47" s="36"/>
      <c r="AB47" s="36"/>
      <c r="AC47" s="36"/>
      <c r="AD47" s="36"/>
      <c r="AE47" s="36"/>
    </row>
    <row r="48" spans="1:31" s="2" customFormat="1" ht="6.95" customHeight="1">
      <c r="A48" s="36"/>
      <c r="B48" s="37"/>
      <c r="C48" s="38"/>
      <c r="D48" s="38"/>
      <c r="E48" s="38"/>
      <c r="F48" s="38"/>
      <c r="G48" s="38"/>
      <c r="H48" s="38"/>
      <c r="I48" s="38"/>
      <c r="J48" s="38"/>
      <c r="K48" s="38"/>
      <c r="L48" s="115"/>
      <c r="S48" s="36"/>
      <c r="T48" s="36"/>
      <c r="U48" s="36"/>
      <c r="V48" s="36"/>
      <c r="W48" s="36"/>
      <c r="X48" s="36"/>
      <c r="Y48" s="36"/>
      <c r="Z48" s="36"/>
      <c r="AA48" s="36"/>
      <c r="AB48" s="36"/>
      <c r="AC48" s="36"/>
      <c r="AD48" s="36"/>
      <c r="AE48" s="36"/>
    </row>
    <row r="49" spans="1:47" s="2" customFormat="1" ht="12" customHeight="1">
      <c r="A49" s="36"/>
      <c r="B49" s="37"/>
      <c r="C49" s="31" t="s">
        <v>16</v>
      </c>
      <c r="D49" s="38"/>
      <c r="E49" s="38"/>
      <c r="F49" s="38"/>
      <c r="G49" s="38"/>
      <c r="H49" s="38"/>
      <c r="I49" s="38"/>
      <c r="J49" s="38"/>
      <c r="K49" s="38"/>
      <c r="L49" s="115"/>
      <c r="S49" s="36"/>
      <c r="T49" s="36"/>
      <c r="U49" s="36"/>
      <c r="V49" s="36"/>
      <c r="W49" s="36"/>
      <c r="X49" s="36"/>
      <c r="Y49" s="36"/>
      <c r="Z49" s="36"/>
      <c r="AA49" s="36"/>
      <c r="AB49" s="36"/>
      <c r="AC49" s="36"/>
      <c r="AD49" s="36"/>
      <c r="AE49" s="36"/>
    </row>
    <row r="50" spans="1:47" s="2" customFormat="1" ht="16.5" customHeight="1">
      <c r="A50" s="36"/>
      <c r="B50" s="37"/>
      <c r="C50" s="38"/>
      <c r="D50" s="38"/>
      <c r="E50" s="394" t="str">
        <f>E7</f>
        <v>Oprava propustků na trati odb. Moravice - Svobodné Heřmanice</v>
      </c>
      <c r="F50" s="395"/>
      <c r="G50" s="395"/>
      <c r="H50" s="395"/>
      <c r="I50" s="38"/>
      <c r="J50" s="38"/>
      <c r="K50" s="38"/>
      <c r="L50" s="115"/>
      <c r="S50" s="36"/>
      <c r="T50" s="36"/>
      <c r="U50" s="36"/>
      <c r="V50" s="36"/>
      <c r="W50" s="36"/>
      <c r="X50" s="36"/>
      <c r="Y50" s="36"/>
      <c r="Z50" s="36"/>
      <c r="AA50" s="36"/>
      <c r="AB50" s="36"/>
      <c r="AC50" s="36"/>
      <c r="AD50" s="36"/>
      <c r="AE50" s="36"/>
    </row>
    <row r="51" spans="1:47" s="1" customFormat="1" ht="12" customHeight="1">
      <c r="B51" s="23"/>
      <c r="C51" s="31" t="s">
        <v>134</v>
      </c>
      <c r="D51" s="24"/>
      <c r="E51" s="24"/>
      <c r="F51" s="24"/>
      <c r="G51" s="24"/>
      <c r="H51" s="24"/>
      <c r="I51" s="24"/>
      <c r="J51" s="24"/>
      <c r="K51" s="24"/>
      <c r="L51" s="22"/>
    </row>
    <row r="52" spans="1:47" s="2" customFormat="1" ht="16.5" customHeight="1">
      <c r="A52" s="36"/>
      <c r="B52" s="37"/>
      <c r="C52" s="38"/>
      <c r="D52" s="38"/>
      <c r="E52" s="394" t="s">
        <v>1333</v>
      </c>
      <c r="F52" s="396"/>
      <c r="G52" s="396"/>
      <c r="H52" s="396"/>
      <c r="I52" s="38"/>
      <c r="J52" s="38"/>
      <c r="K52" s="38"/>
      <c r="L52" s="115"/>
      <c r="S52" s="36"/>
      <c r="T52" s="36"/>
      <c r="U52" s="36"/>
      <c r="V52" s="36"/>
      <c r="W52" s="36"/>
      <c r="X52" s="36"/>
      <c r="Y52" s="36"/>
      <c r="Z52" s="36"/>
      <c r="AA52" s="36"/>
      <c r="AB52" s="36"/>
      <c r="AC52" s="36"/>
      <c r="AD52" s="36"/>
      <c r="AE52" s="36"/>
    </row>
    <row r="53" spans="1:47" s="2" customFormat="1" ht="12" customHeight="1">
      <c r="A53" s="36"/>
      <c r="B53" s="37"/>
      <c r="C53" s="31" t="s">
        <v>136</v>
      </c>
      <c r="D53" s="38"/>
      <c r="E53" s="38"/>
      <c r="F53" s="38"/>
      <c r="G53" s="38"/>
      <c r="H53" s="38"/>
      <c r="I53" s="38"/>
      <c r="J53" s="38"/>
      <c r="K53" s="38"/>
      <c r="L53" s="115"/>
      <c r="S53" s="36"/>
      <c r="T53" s="36"/>
      <c r="U53" s="36"/>
      <c r="V53" s="36"/>
      <c r="W53" s="36"/>
      <c r="X53" s="36"/>
      <c r="Y53" s="36"/>
      <c r="Z53" s="36"/>
      <c r="AA53" s="36"/>
      <c r="AB53" s="36"/>
      <c r="AC53" s="36"/>
      <c r="AD53" s="36"/>
      <c r="AE53" s="36"/>
    </row>
    <row r="54" spans="1:47" s="2" customFormat="1" ht="16.5" customHeight="1">
      <c r="A54" s="36"/>
      <c r="B54" s="37"/>
      <c r="C54" s="38"/>
      <c r="D54" s="38"/>
      <c r="E54" s="348" t="str">
        <f>E11</f>
        <v>SO 03.2 - Propustek v km 14,955 - železniční svršek</v>
      </c>
      <c r="F54" s="396"/>
      <c r="G54" s="396"/>
      <c r="H54" s="396"/>
      <c r="I54" s="38"/>
      <c r="J54" s="38"/>
      <c r="K54" s="38"/>
      <c r="L54" s="115"/>
      <c r="S54" s="36"/>
      <c r="T54" s="36"/>
      <c r="U54" s="36"/>
      <c r="V54" s="36"/>
      <c r="W54" s="36"/>
      <c r="X54" s="36"/>
      <c r="Y54" s="36"/>
      <c r="Z54" s="36"/>
      <c r="AA54" s="36"/>
      <c r="AB54" s="36"/>
      <c r="AC54" s="36"/>
      <c r="AD54" s="36"/>
      <c r="AE54" s="36"/>
    </row>
    <row r="55" spans="1:47" s="2" customFormat="1" ht="6.95" customHeight="1">
      <c r="A55" s="36"/>
      <c r="B55" s="37"/>
      <c r="C55" s="38"/>
      <c r="D55" s="38"/>
      <c r="E55" s="38"/>
      <c r="F55" s="38"/>
      <c r="G55" s="38"/>
      <c r="H55" s="38"/>
      <c r="I55" s="38"/>
      <c r="J55" s="38"/>
      <c r="K55" s="38"/>
      <c r="L55" s="115"/>
      <c r="S55" s="36"/>
      <c r="T55" s="36"/>
      <c r="U55" s="36"/>
      <c r="V55" s="36"/>
      <c r="W55" s="36"/>
      <c r="X55" s="36"/>
      <c r="Y55" s="36"/>
      <c r="Z55" s="36"/>
      <c r="AA55" s="36"/>
      <c r="AB55" s="36"/>
      <c r="AC55" s="36"/>
      <c r="AD55" s="36"/>
      <c r="AE55" s="36"/>
    </row>
    <row r="56" spans="1:47" s="2" customFormat="1" ht="12" customHeight="1">
      <c r="A56" s="36"/>
      <c r="B56" s="37"/>
      <c r="C56" s="31" t="s">
        <v>21</v>
      </c>
      <c r="D56" s="38"/>
      <c r="E56" s="38"/>
      <c r="F56" s="29" t="str">
        <f>F14</f>
        <v>OŘ Ostrava</v>
      </c>
      <c r="G56" s="38"/>
      <c r="H56" s="38"/>
      <c r="I56" s="31" t="s">
        <v>23</v>
      </c>
      <c r="J56" s="61" t="str">
        <f>IF(J14="","",J14)</f>
        <v>10. 5. 2023</v>
      </c>
      <c r="K56" s="38"/>
      <c r="L56" s="115"/>
      <c r="S56" s="36"/>
      <c r="T56" s="36"/>
      <c r="U56" s="36"/>
      <c r="V56" s="36"/>
      <c r="W56" s="36"/>
      <c r="X56" s="36"/>
      <c r="Y56" s="36"/>
      <c r="Z56" s="36"/>
      <c r="AA56" s="36"/>
      <c r="AB56" s="36"/>
      <c r="AC56" s="36"/>
      <c r="AD56" s="36"/>
      <c r="AE56" s="36"/>
    </row>
    <row r="57" spans="1:47" s="2" customFormat="1" ht="6.95" customHeight="1">
      <c r="A57" s="36"/>
      <c r="B57" s="37"/>
      <c r="C57" s="38"/>
      <c r="D57" s="38"/>
      <c r="E57" s="38"/>
      <c r="F57" s="38"/>
      <c r="G57" s="38"/>
      <c r="H57" s="38"/>
      <c r="I57" s="38"/>
      <c r="J57" s="38"/>
      <c r="K57" s="38"/>
      <c r="L57" s="115"/>
      <c r="S57" s="36"/>
      <c r="T57" s="36"/>
      <c r="U57" s="36"/>
      <c r="V57" s="36"/>
      <c r="W57" s="36"/>
      <c r="X57" s="36"/>
      <c r="Y57" s="36"/>
      <c r="Z57" s="36"/>
      <c r="AA57" s="36"/>
      <c r="AB57" s="36"/>
      <c r="AC57" s="36"/>
      <c r="AD57" s="36"/>
      <c r="AE57" s="36"/>
    </row>
    <row r="58" spans="1:47" s="2" customFormat="1" ht="15.2" customHeight="1">
      <c r="A58" s="36"/>
      <c r="B58" s="37"/>
      <c r="C58" s="31" t="s">
        <v>25</v>
      </c>
      <c r="D58" s="38"/>
      <c r="E58" s="38"/>
      <c r="F58" s="29" t="str">
        <f>E17</f>
        <v>Správa železnic s.o. OŘ Ostrava</v>
      </c>
      <c r="G58" s="38"/>
      <c r="H58" s="38"/>
      <c r="I58" s="31" t="s">
        <v>33</v>
      </c>
      <c r="J58" s="34" t="str">
        <f>E23</f>
        <v xml:space="preserve"> </v>
      </c>
      <c r="K58" s="38"/>
      <c r="L58" s="115"/>
      <c r="S58" s="36"/>
      <c r="T58" s="36"/>
      <c r="U58" s="36"/>
      <c r="V58" s="36"/>
      <c r="W58" s="36"/>
      <c r="X58" s="36"/>
      <c r="Y58" s="36"/>
      <c r="Z58" s="36"/>
      <c r="AA58" s="36"/>
      <c r="AB58" s="36"/>
      <c r="AC58" s="36"/>
      <c r="AD58" s="36"/>
      <c r="AE58" s="36"/>
    </row>
    <row r="59" spans="1:47" s="2" customFormat="1" ht="15.2" customHeight="1">
      <c r="A59" s="36"/>
      <c r="B59" s="37"/>
      <c r="C59" s="31" t="s">
        <v>31</v>
      </c>
      <c r="D59" s="38"/>
      <c r="E59" s="38"/>
      <c r="F59" s="29" t="str">
        <f>IF(E20="","",E20)</f>
        <v>Vyplň údaj</v>
      </c>
      <c r="G59" s="38"/>
      <c r="H59" s="38"/>
      <c r="I59" s="31" t="s">
        <v>36</v>
      </c>
      <c r="J59" s="34" t="str">
        <f>E26</f>
        <v xml:space="preserve"> </v>
      </c>
      <c r="K59" s="38"/>
      <c r="L59" s="115"/>
      <c r="S59" s="36"/>
      <c r="T59" s="36"/>
      <c r="U59" s="36"/>
      <c r="V59" s="36"/>
      <c r="W59" s="36"/>
      <c r="X59" s="36"/>
      <c r="Y59" s="36"/>
      <c r="Z59" s="36"/>
      <c r="AA59" s="36"/>
      <c r="AB59" s="36"/>
      <c r="AC59" s="36"/>
      <c r="AD59" s="36"/>
      <c r="AE59" s="36"/>
    </row>
    <row r="60" spans="1:47" s="2" customFormat="1" ht="10.35" customHeight="1">
      <c r="A60" s="36"/>
      <c r="B60" s="37"/>
      <c r="C60" s="38"/>
      <c r="D60" s="38"/>
      <c r="E60" s="38"/>
      <c r="F60" s="38"/>
      <c r="G60" s="38"/>
      <c r="H60" s="38"/>
      <c r="I60" s="38"/>
      <c r="J60" s="38"/>
      <c r="K60" s="38"/>
      <c r="L60" s="115"/>
      <c r="S60" s="36"/>
      <c r="T60" s="36"/>
      <c r="U60" s="36"/>
      <c r="V60" s="36"/>
      <c r="W60" s="36"/>
      <c r="X60" s="36"/>
      <c r="Y60" s="36"/>
      <c r="Z60" s="36"/>
      <c r="AA60" s="36"/>
      <c r="AB60" s="36"/>
      <c r="AC60" s="36"/>
      <c r="AD60" s="36"/>
      <c r="AE60" s="36"/>
    </row>
    <row r="61" spans="1:47" s="2" customFormat="1" ht="29.25" customHeight="1">
      <c r="A61" s="36"/>
      <c r="B61" s="37"/>
      <c r="C61" s="138" t="s">
        <v>139</v>
      </c>
      <c r="D61" s="139"/>
      <c r="E61" s="139"/>
      <c r="F61" s="139"/>
      <c r="G61" s="139"/>
      <c r="H61" s="139"/>
      <c r="I61" s="139"/>
      <c r="J61" s="140" t="s">
        <v>140</v>
      </c>
      <c r="K61" s="139"/>
      <c r="L61" s="115"/>
      <c r="S61" s="36"/>
      <c r="T61" s="36"/>
      <c r="U61" s="36"/>
      <c r="V61" s="36"/>
      <c r="W61" s="36"/>
      <c r="X61" s="36"/>
      <c r="Y61" s="36"/>
      <c r="Z61" s="36"/>
      <c r="AA61" s="36"/>
      <c r="AB61" s="36"/>
      <c r="AC61" s="36"/>
      <c r="AD61" s="36"/>
      <c r="AE61" s="36"/>
    </row>
    <row r="62" spans="1:47" s="2" customFormat="1" ht="10.35" customHeight="1">
      <c r="A62" s="36"/>
      <c r="B62" s="37"/>
      <c r="C62" s="38"/>
      <c r="D62" s="38"/>
      <c r="E62" s="38"/>
      <c r="F62" s="38"/>
      <c r="G62" s="38"/>
      <c r="H62" s="38"/>
      <c r="I62" s="38"/>
      <c r="J62" s="38"/>
      <c r="K62" s="38"/>
      <c r="L62" s="115"/>
      <c r="S62" s="36"/>
      <c r="T62" s="36"/>
      <c r="U62" s="36"/>
      <c r="V62" s="36"/>
      <c r="W62" s="36"/>
      <c r="X62" s="36"/>
      <c r="Y62" s="36"/>
      <c r="Z62" s="36"/>
      <c r="AA62" s="36"/>
      <c r="AB62" s="36"/>
      <c r="AC62" s="36"/>
      <c r="AD62" s="36"/>
      <c r="AE62" s="36"/>
    </row>
    <row r="63" spans="1:47" s="2" customFormat="1" ht="22.9" customHeight="1">
      <c r="A63" s="36"/>
      <c r="B63" s="37"/>
      <c r="C63" s="141" t="s">
        <v>71</v>
      </c>
      <c r="D63" s="38"/>
      <c r="E63" s="38"/>
      <c r="F63" s="38"/>
      <c r="G63" s="38"/>
      <c r="H63" s="38"/>
      <c r="I63" s="38"/>
      <c r="J63" s="79">
        <f>J88</f>
        <v>0</v>
      </c>
      <c r="K63" s="38"/>
      <c r="L63" s="115"/>
      <c r="S63" s="36"/>
      <c r="T63" s="36"/>
      <c r="U63" s="36"/>
      <c r="V63" s="36"/>
      <c r="W63" s="36"/>
      <c r="X63" s="36"/>
      <c r="Y63" s="36"/>
      <c r="Z63" s="36"/>
      <c r="AA63" s="36"/>
      <c r="AB63" s="36"/>
      <c r="AC63" s="36"/>
      <c r="AD63" s="36"/>
      <c r="AE63" s="36"/>
      <c r="AU63" s="19" t="s">
        <v>141</v>
      </c>
    </row>
    <row r="64" spans="1:47" s="9" customFormat="1" ht="24.95" customHeight="1">
      <c r="B64" s="142"/>
      <c r="C64" s="143"/>
      <c r="D64" s="144" t="s">
        <v>142</v>
      </c>
      <c r="E64" s="145"/>
      <c r="F64" s="145"/>
      <c r="G64" s="145"/>
      <c r="H64" s="145"/>
      <c r="I64" s="145"/>
      <c r="J64" s="146">
        <f>J89</f>
        <v>0</v>
      </c>
      <c r="K64" s="143"/>
      <c r="L64" s="147"/>
    </row>
    <row r="65" spans="1:31" s="10" customFormat="1" ht="19.899999999999999" customHeight="1">
      <c r="B65" s="148"/>
      <c r="C65" s="99"/>
      <c r="D65" s="149" t="s">
        <v>147</v>
      </c>
      <c r="E65" s="150"/>
      <c r="F65" s="150"/>
      <c r="G65" s="150"/>
      <c r="H65" s="150"/>
      <c r="I65" s="150"/>
      <c r="J65" s="151">
        <f>J90</f>
        <v>0</v>
      </c>
      <c r="K65" s="99"/>
      <c r="L65" s="152"/>
    </row>
    <row r="66" spans="1:31" s="9" customFormat="1" ht="24.95" customHeight="1">
      <c r="B66" s="142"/>
      <c r="C66" s="143"/>
      <c r="D66" s="144" t="s">
        <v>836</v>
      </c>
      <c r="E66" s="145"/>
      <c r="F66" s="145"/>
      <c r="G66" s="145"/>
      <c r="H66" s="145"/>
      <c r="I66" s="145"/>
      <c r="J66" s="146">
        <f>J190</f>
        <v>0</v>
      </c>
      <c r="K66" s="143"/>
      <c r="L66" s="147"/>
    </row>
    <row r="67" spans="1:31" s="2" customFormat="1" ht="21.75" customHeight="1">
      <c r="A67" s="36"/>
      <c r="B67" s="37"/>
      <c r="C67" s="38"/>
      <c r="D67" s="38"/>
      <c r="E67" s="38"/>
      <c r="F67" s="38"/>
      <c r="G67" s="38"/>
      <c r="H67" s="38"/>
      <c r="I67" s="38"/>
      <c r="J67" s="38"/>
      <c r="K67" s="38"/>
      <c r="L67" s="115"/>
      <c r="S67" s="36"/>
      <c r="T67" s="36"/>
      <c r="U67" s="36"/>
      <c r="V67" s="36"/>
      <c r="W67" s="36"/>
      <c r="X67" s="36"/>
      <c r="Y67" s="36"/>
      <c r="Z67" s="36"/>
      <c r="AA67" s="36"/>
      <c r="AB67" s="36"/>
      <c r="AC67" s="36"/>
      <c r="AD67" s="36"/>
      <c r="AE67" s="36"/>
    </row>
    <row r="68" spans="1:31" s="2" customFormat="1" ht="6.95" customHeight="1">
      <c r="A68" s="36"/>
      <c r="B68" s="49"/>
      <c r="C68" s="50"/>
      <c r="D68" s="50"/>
      <c r="E68" s="50"/>
      <c r="F68" s="50"/>
      <c r="G68" s="50"/>
      <c r="H68" s="50"/>
      <c r="I68" s="50"/>
      <c r="J68" s="50"/>
      <c r="K68" s="50"/>
      <c r="L68" s="115"/>
      <c r="S68" s="36"/>
      <c r="T68" s="36"/>
      <c r="U68" s="36"/>
      <c r="V68" s="36"/>
      <c r="W68" s="36"/>
      <c r="X68" s="36"/>
      <c r="Y68" s="36"/>
      <c r="Z68" s="36"/>
      <c r="AA68" s="36"/>
      <c r="AB68" s="36"/>
      <c r="AC68" s="36"/>
      <c r="AD68" s="36"/>
      <c r="AE68" s="36"/>
    </row>
    <row r="72" spans="1:31" s="2" customFormat="1" ht="6.95" customHeight="1">
      <c r="A72" s="36"/>
      <c r="B72" s="51"/>
      <c r="C72" s="52"/>
      <c r="D72" s="52"/>
      <c r="E72" s="52"/>
      <c r="F72" s="52"/>
      <c r="G72" s="52"/>
      <c r="H72" s="52"/>
      <c r="I72" s="52"/>
      <c r="J72" s="52"/>
      <c r="K72" s="52"/>
      <c r="L72" s="115"/>
      <c r="S72" s="36"/>
      <c r="T72" s="36"/>
      <c r="U72" s="36"/>
      <c r="V72" s="36"/>
      <c r="W72" s="36"/>
      <c r="X72" s="36"/>
      <c r="Y72" s="36"/>
      <c r="Z72" s="36"/>
      <c r="AA72" s="36"/>
      <c r="AB72" s="36"/>
      <c r="AC72" s="36"/>
      <c r="AD72" s="36"/>
      <c r="AE72" s="36"/>
    </row>
    <row r="73" spans="1:31" s="2" customFormat="1" ht="24.95" customHeight="1">
      <c r="A73" s="36"/>
      <c r="B73" s="37"/>
      <c r="C73" s="25" t="s">
        <v>156</v>
      </c>
      <c r="D73" s="38"/>
      <c r="E73" s="38"/>
      <c r="F73" s="38"/>
      <c r="G73" s="38"/>
      <c r="H73" s="38"/>
      <c r="I73" s="38"/>
      <c r="J73" s="38"/>
      <c r="K73" s="38"/>
      <c r="L73" s="115"/>
      <c r="S73" s="36"/>
      <c r="T73" s="36"/>
      <c r="U73" s="36"/>
      <c r="V73" s="36"/>
      <c r="W73" s="36"/>
      <c r="X73" s="36"/>
      <c r="Y73" s="36"/>
      <c r="Z73" s="36"/>
      <c r="AA73" s="36"/>
      <c r="AB73" s="36"/>
      <c r="AC73" s="36"/>
      <c r="AD73" s="36"/>
      <c r="AE73" s="36"/>
    </row>
    <row r="74" spans="1:31" s="2" customFormat="1" ht="6.95" customHeight="1">
      <c r="A74" s="36"/>
      <c r="B74" s="37"/>
      <c r="C74" s="38"/>
      <c r="D74" s="38"/>
      <c r="E74" s="38"/>
      <c r="F74" s="38"/>
      <c r="G74" s="38"/>
      <c r="H74" s="38"/>
      <c r="I74" s="38"/>
      <c r="J74" s="38"/>
      <c r="K74" s="38"/>
      <c r="L74" s="115"/>
      <c r="S74" s="36"/>
      <c r="T74" s="36"/>
      <c r="U74" s="36"/>
      <c r="V74" s="36"/>
      <c r="W74" s="36"/>
      <c r="X74" s="36"/>
      <c r="Y74" s="36"/>
      <c r="Z74" s="36"/>
      <c r="AA74" s="36"/>
      <c r="AB74" s="36"/>
      <c r="AC74" s="36"/>
      <c r="AD74" s="36"/>
      <c r="AE74" s="36"/>
    </row>
    <row r="75" spans="1:31" s="2" customFormat="1" ht="12" customHeight="1">
      <c r="A75" s="36"/>
      <c r="B75" s="37"/>
      <c r="C75" s="31" t="s">
        <v>16</v>
      </c>
      <c r="D75" s="38"/>
      <c r="E75" s="38"/>
      <c r="F75" s="38"/>
      <c r="G75" s="38"/>
      <c r="H75" s="38"/>
      <c r="I75" s="38"/>
      <c r="J75" s="38"/>
      <c r="K75" s="38"/>
      <c r="L75" s="115"/>
      <c r="S75" s="36"/>
      <c r="T75" s="36"/>
      <c r="U75" s="36"/>
      <c r="V75" s="36"/>
      <c r="W75" s="36"/>
      <c r="X75" s="36"/>
      <c r="Y75" s="36"/>
      <c r="Z75" s="36"/>
      <c r="AA75" s="36"/>
      <c r="AB75" s="36"/>
      <c r="AC75" s="36"/>
      <c r="AD75" s="36"/>
      <c r="AE75" s="36"/>
    </row>
    <row r="76" spans="1:31" s="2" customFormat="1" ht="16.5" customHeight="1">
      <c r="A76" s="36"/>
      <c r="B76" s="37"/>
      <c r="C76" s="38"/>
      <c r="D76" s="38"/>
      <c r="E76" s="394" t="str">
        <f>E7</f>
        <v>Oprava propustků na trati odb. Moravice - Svobodné Heřmanice</v>
      </c>
      <c r="F76" s="395"/>
      <c r="G76" s="395"/>
      <c r="H76" s="395"/>
      <c r="I76" s="38"/>
      <c r="J76" s="38"/>
      <c r="K76" s="38"/>
      <c r="L76" s="115"/>
      <c r="S76" s="36"/>
      <c r="T76" s="36"/>
      <c r="U76" s="36"/>
      <c r="V76" s="36"/>
      <c r="W76" s="36"/>
      <c r="X76" s="36"/>
      <c r="Y76" s="36"/>
      <c r="Z76" s="36"/>
      <c r="AA76" s="36"/>
      <c r="AB76" s="36"/>
      <c r="AC76" s="36"/>
      <c r="AD76" s="36"/>
      <c r="AE76" s="36"/>
    </row>
    <row r="77" spans="1:31" s="1" customFormat="1" ht="12" customHeight="1">
      <c r="B77" s="23"/>
      <c r="C77" s="31" t="s">
        <v>134</v>
      </c>
      <c r="D77" s="24"/>
      <c r="E77" s="24"/>
      <c r="F77" s="24"/>
      <c r="G77" s="24"/>
      <c r="H77" s="24"/>
      <c r="I77" s="24"/>
      <c r="J77" s="24"/>
      <c r="K77" s="24"/>
      <c r="L77" s="22"/>
    </row>
    <row r="78" spans="1:31" s="2" customFormat="1" ht="16.5" customHeight="1">
      <c r="A78" s="36"/>
      <c r="B78" s="37"/>
      <c r="C78" s="38"/>
      <c r="D78" s="38"/>
      <c r="E78" s="394" t="s">
        <v>1333</v>
      </c>
      <c r="F78" s="396"/>
      <c r="G78" s="396"/>
      <c r="H78" s="396"/>
      <c r="I78" s="38"/>
      <c r="J78" s="38"/>
      <c r="K78" s="38"/>
      <c r="L78" s="115"/>
      <c r="S78" s="36"/>
      <c r="T78" s="36"/>
      <c r="U78" s="36"/>
      <c r="V78" s="36"/>
      <c r="W78" s="36"/>
      <c r="X78" s="36"/>
      <c r="Y78" s="36"/>
      <c r="Z78" s="36"/>
      <c r="AA78" s="36"/>
      <c r="AB78" s="36"/>
      <c r="AC78" s="36"/>
      <c r="AD78" s="36"/>
      <c r="AE78" s="36"/>
    </row>
    <row r="79" spans="1:31" s="2" customFormat="1" ht="12" customHeight="1">
      <c r="A79" s="36"/>
      <c r="B79" s="37"/>
      <c r="C79" s="31" t="s">
        <v>136</v>
      </c>
      <c r="D79" s="38"/>
      <c r="E79" s="38"/>
      <c r="F79" s="38"/>
      <c r="G79" s="38"/>
      <c r="H79" s="38"/>
      <c r="I79" s="38"/>
      <c r="J79" s="38"/>
      <c r="K79" s="38"/>
      <c r="L79" s="115"/>
      <c r="S79" s="36"/>
      <c r="T79" s="36"/>
      <c r="U79" s="36"/>
      <c r="V79" s="36"/>
      <c r="W79" s="36"/>
      <c r="X79" s="36"/>
      <c r="Y79" s="36"/>
      <c r="Z79" s="36"/>
      <c r="AA79" s="36"/>
      <c r="AB79" s="36"/>
      <c r="AC79" s="36"/>
      <c r="AD79" s="36"/>
      <c r="AE79" s="36"/>
    </row>
    <row r="80" spans="1:31" s="2" customFormat="1" ht="16.5" customHeight="1">
      <c r="A80" s="36"/>
      <c r="B80" s="37"/>
      <c r="C80" s="38"/>
      <c r="D80" s="38"/>
      <c r="E80" s="348" t="str">
        <f>E11</f>
        <v>SO 03.2 - Propustek v km 14,955 - železniční svršek</v>
      </c>
      <c r="F80" s="396"/>
      <c r="G80" s="396"/>
      <c r="H80" s="396"/>
      <c r="I80" s="38"/>
      <c r="J80" s="38"/>
      <c r="K80" s="38"/>
      <c r="L80" s="115"/>
      <c r="S80" s="36"/>
      <c r="T80" s="36"/>
      <c r="U80" s="36"/>
      <c r="V80" s="36"/>
      <c r="W80" s="36"/>
      <c r="X80" s="36"/>
      <c r="Y80" s="36"/>
      <c r="Z80" s="36"/>
      <c r="AA80" s="36"/>
      <c r="AB80" s="36"/>
      <c r="AC80" s="36"/>
      <c r="AD80" s="36"/>
      <c r="AE80" s="36"/>
    </row>
    <row r="81" spans="1:65" s="2" customFormat="1" ht="6.95" customHeight="1">
      <c r="A81" s="36"/>
      <c r="B81" s="37"/>
      <c r="C81" s="38"/>
      <c r="D81" s="38"/>
      <c r="E81" s="38"/>
      <c r="F81" s="38"/>
      <c r="G81" s="38"/>
      <c r="H81" s="38"/>
      <c r="I81" s="38"/>
      <c r="J81" s="38"/>
      <c r="K81" s="38"/>
      <c r="L81" s="115"/>
      <c r="S81" s="36"/>
      <c r="T81" s="36"/>
      <c r="U81" s="36"/>
      <c r="V81" s="36"/>
      <c r="W81" s="36"/>
      <c r="X81" s="36"/>
      <c r="Y81" s="36"/>
      <c r="Z81" s="36"/>
      <c r="AA81" s="36"/>
      <c r="AB81" s="36"/>
      <c r="AC81" s="36"/>
      <c r="AD81" s="36"/>
      <c r="AE81" s="36"/>
    </row>
    <row r="82" spans="1:65" s="2" customFormat="1" ht="12" customHeight="1">
      <c r="A82" s="36"/>
      <c r="B82" s="37"/>
      <c r="C82" s="31" t="s">
        <v>21</v>
      </c>
      <c r="D82" s="38"/>
      <c r="E82" s="38"/>
      <c r="F82" s="29" t="str">
        <f>F14</f>
        <v>OŘ Ostrava</v>
      </c>
      <c r="G82" s="38"/>
      <c r="H82" s="38"/>
      <c r="I82" s="31" t="s">
        <v>23</v>
      </c>
      <c r="J82" s="61" t="str">
        <f>IF(J14="","",J14)</f>
        <v>10. 5. 2023</v>
      </c>
      <c r="K82" s="38"/>
      <c r="L82" s="115"/>
      <c r="S82" s="36"/>
      <c r="T82" s="36"/>
      <c r="U82" s="36"/>
      <c r="V82" s="36"/>
      <c r="W82" s="36"/>
      <c r="X82" s="36"/>
      <c r="Y82" s="36"/>
      <c r="Z82" s="36"/>
      <c r="AA82" s="36"/>
      <c r="AB82" s="36"/>
      <c r="AC82" s="36"/>
      <c r="AD82" s="36"/>
      <c r="AE82" s="36"/>
    </row>
    <row r="83" spans="1:65" s="2" customFormat="1" ht="6.95" customHeight="1">
      <c r="A83" s="36"/>
      <c r="B83" s="37"/>
      <c r="C83" s="38"/>
      <c r="D83" s="38"/>
      <c r="E83" s="38"/>
      <c r="F83" s="38"/>
      <c r="G83" s="38"/>
      <c r="H83" s="38"/>
      <c r="I83" s="38"/>
      <c r="J83" s="38"/>
      <c r="K83" s="38"/>
      <c r="L83" s="115"/>
      <c r="S83" s="36"/>
      <c r="T83" s="36"/>
      <c r="U83" s="36"/>
      <c r="V83" s="36"/>
      <c r="W83" s="36"/>
      <c r="X83" s="36"/>
      <c r="Y83" s="36"/>
      <c r="Z83" s="36"/>
      <c r="AA83" s="36"/>
      <c r="AB83" s="36"/>
      <c r="AC83" s="36"/>
      <c r="AD83" s="36"/>
      <c r="AE83" s="36"/>
    </row>
    <row r="84" spans="1:65" s="2" customFormat="1" ht="15.2" customHeight="1">
      <c r="A84" s="36"/>
      <c r="B84" s="37"/>
      <c r="C84" s="31" t="s">
        <v>25</v>
      </c>
      <c r="D84" s="38"/>
      <c r="E84" s="38"/>
      <c r="F84" s="29" t="str">
        <f>E17</f>
        <v>Správa železnic s.o. OŘ Ostrava</v>
      </c>
      <c r="G84" s="38"/>
      <c r="H84" s="38"/>
      <c r="I84" s="31" t="s">
        <v>33</v>
      </c>
      <c r="J84" s="34" t="str">
        <f>E23</f>
        <v xml:space="preserve"> </v>
      </c>
      <c r="K84" s="38"/>
      <c r="L84" s="115"/>
      <c r="S84" s="36"/>
      <c r="T84" s="36"/>
      <c r="U84" s="36"/>
      <c r="V84" s="36"/>
      <c r="W84" s="36"/>
      <c r="X84" s="36"/>
      <c r="Y84" s="36"/>
      <c r="Z84" s="36"/>
      <c r="AA84" s="36"/>
      <c r="AB84" s="36"/>
      <c r="AC84" s="36"/>
      <c r="AD84" s="36"/>
      <c r="AE84" s="36"/>
    </row>
    <row r="85" spans="1:65" s="2" customFormat="1" ht="15.2" customHeight="1">
      <c r="A85" s="36"/>
      <c r="B85" s="37"/>
      <c r="C85" s="31" t="s">
        <v>31</v>
      </c>
      <c r="D85" s="38"/>
      <c r="E85" s="38"/>
      <c r="F85" s="29" t="str">
        <f>IF(E20="","",E20)</f>
        <v>Vyplň údaj</v>
      </c>
      <c r="G85" s="38"/>
      <c r="H85" s="38"/>
      <c r="I85" s="31" t="s">
        <v>36</v>
      </c>
      <c r="J85" s="34" t="str">
        <f>E26</f>
        <v xml:space="preserve"> </v>
      </c>
      <c r="K85" s="38"/>
      <c r="L85" s="115"/>
      <c r="S85" s="36"/>
      <c r="T85" s="36"/>
      <c r="U85" s="36"/>
      <c r="V85" s="36"/>
      <c r="W85" s="36"/>
      <c r="X85" s="36"/>
      <c r="Y85" s="36"/>
      <c r="Z85" s="36"/>
      <c r="AA85" s="36"/>
      <c r="AB85" s="36"/>
      <c r="AC85" s="36"/>
      <c r="AD85" s="36"/>
      <c r="AE85" s="36"/>
    </row>
    <row r="86" spans="1:65" s="2" customFormat="1" ht="10.35" customHeight="1">
      <c r="A86" s="36"/>
      <c r="B86" s="37"/>
      <c r="C86" s="38"/>
      <c r="D86" s="38"/>
      <c r="E86" s="38"/>
      <c r="F86" s="38"/>
      <c r="G86" s="38"/>
      <c r="H86" s="38"/>
      <c r="I86" s="38"/>
      <c r="J86" s="38"/>
      <c r="K86" s="38"/>
      <c r="L86" s="115"/>
      <c r="S86" s="36"/>
      <c r="T86" s="36"/>
      <c r="U86" s="36"/>
      <c r="V86" s="36"/>
      <c r="W86" s="36"/>
      <c r="X86" s="36"/>
      <c r="Y86" s="36"/>
      <c r="Z86" s="36"/>
      <c r="AA86" s="36"/>
      <c r="AB86" s="36"/>
      <c r="AC86" s="36"/>
      <c r="AD86" s="36"/>
      <c r="AE86" s="36"/>
    </row>
    <row r="87" spans="1:65" s="11" customFormat="1" ht="29.25" customHeight="1">
      <c r="A87" s="153"/>
      <c r="B87" s="154"/>
      <c r="C87" s="155" t="s">
        <v>157</v>
      </c>
      <c r="D87" s="156" t="s">
        <v>58</v>
      </c>
      <c r="E87" s="156" t="s">
        <v>54</v>
      </c>
      <c r="F87" s="156" t="s">
        <v>55</v>
      </c>
      <c r="G87" s="156" t="s">
        <v>158</v>
      </c>
      <c r="H87" s="156" t="s">
        <v>159</v>
      </c>
      <c r="I87" s="156" t="s">
        <v>160</v>
      </c>
      <c r="J87" s="156" t="s">
        <v>140</v>
      </c>
      <c r="K87" s="157" t="s">
        <v>161</v>
      </c>
      <c r="L87" s="158"/>
      <c r="M87" s="70" t="s">
        <v>19</v>
      </c>
      <c r="N87" s="71" t="s">
        <v>43</v>
      </c>
      <c r="O87" s="71" t="s">
        <v>162</v>
      </c>
      <c r="P87" s="71" t="s">
        <v>163</v>
      </c>
      <c r="Q87" s="71" t="s">
        <v>164</v>
      </c>
      <c r="R87" s="71" t="s">
        <v>165</v>
      </c>
      <c r="S87" s="71" t="s">
        <v>166</v>
      </c>
      <c r="T87" s="72" t="s">
        <v>167</v>
      </c>
      <c r="U87" s="153"/>
      <c r="V87" s="153"/>
      <c r="W87" s="153"/>
      <c r="X87" s="153"/>
      <c r="Y87" s="153"/>
      <c r="Z87" s="153"/>
      <c r="AA87" s="153"/>
      <c r="AB87" s="153"/>
      <c r="AC87" s="153"/>
      <c r="AD87" s="153"/>
      <c r="AE87" s="153"/>
    </row>
    <row r="88" spans="1:65" s="2" customFormat="1" ht="22.9" customHeight="1">
      <c r="A88" s="36"/>
      <c r="B88" s="37"/>
      <c r="C88" s="77" t="s">
        <v>168</v>
      </c>
      <c r="D88" s="38"/>
      <c r="E88" s="38"/>
      <c r="F88" s="38"/>
      <c r="G88" s="38"/>
      <c r="H88" s="38"/>
      <c r="I88" s="38"/>
      <c r="J88" s="159">
        <f>BK88</f>
        <v>0</v>
      </c>
      <c r="K88" s="38"/>
      <c r="L88" s="41"/>
      <c r="M88" s="73"/>
      <c r="N88" s="160"/>
      <c r="O88" s="74"/>
      <c r="P88" s="161">
        <f>P89+P190</f>
        <v>0</v>
      </c>
      <c r="Q88" s="74"/>
      <c r="R88" s="161">
        <f>R89+R190</f>
        <v>34.596919999999997</v>
      </c>
      <c r="S88" s="74"/>
      <c r="T88" s="162">
        <f>T89+T190</f>
        <v>0</v>
      </c>
      <c r="U88" s="36"/>
      <c r="V88" s="36"/>
      <c r="W88" s="36"/>
      <c r="X88" s="36"/>
      <c r="Y88" s="36"/>
      <c r="Z88" s="36"/>
      <c r="AA88" s="36"/>
      <c r="AB88" s="36"/>
      <c r="AC88" s="36"/>
      <c r="AD88" s="36"/>
      <c r="AE88" s="36"/>
      <c r="AT88" s="19" t="s">
        <v>72</v>
      </c>
      <c r="AU88" s="19" t="s">
        <v>141</v>
      </c>
      <c r="BK88" s="163">
        <f>BK89+BK190</f>
        <v>0</v>
      </c>
    </row>
    <row r="89" spans="1:65" s="12" customFormat="1" ht="25.9" customHeight="1">
      <c r="B89" s="164"/>
      <c r="C89" s="165"/>
      <c r="D89" s="166" t="s">
        <v>72</v>
      </c>
      <c r="E89" s="167" t="s">
        <v>169</v>
      </c>
      <c r="F89" s="167" t="s">
        <v>170</v>
      </c>
      <c r="G89" s="165"/>
      <c r="H89" s="165"/>
      <c r="I89" s="168"/>
      <c r="J89" s="169">
        <f>BK89</f>
        <v>0</v>
      </c>
      <c r="K89" s="165"/>
      <c r="L89" s="170"/>
      <c r="M89" s="171"/>
      <c r="N89" s="172"/>
      <c r="O89" s="172"/>
      <c r="P89" s="173">
        <f>P90</f>
        <v>0</v>
      </c>
      <c r="Q89" s="172"/>
      <c r="R89" s="173">
        <f>R90</f>
        <v>34.596919999999997</v>
      </c>
      <c r="S89" s="172"/>
      <c r="T89" s="174">
        <f>T90</f>
        <v>0</v>
      </c>
      <c r="AR89" s="175" t="s">
        <v>80</v>
      </c>
      <c r="AT89" s="176" t="s">
        <v>72</v>
      </c>
      <c r="AU89" s="176" t="s">
        <v>73</v>
      </c>
      <c r="AY89" s="175" t="s">
        <v>171</v>
      </c>
      <c r="BK89" s="177">
        <f>BK90</f>
        <v>0</v>
      </c>
    </row>
    <row r="90" spans="1:65" s="12" customFormat="1" ht="22.9" customHeight="1">
      <c r="B90" s="164"/>
      <c r="C90" s="165"/>
      <c r="D90" s="166" t="s">
        <v>72</v>
      </c>
      <c r="E90" s="178" t="s">
        <v>210</v>
      </c>
      <c r="F90" s="178" t="s">
        <v>584</v>
      </c>
      <c r="G90" s="165"/>
      <c r="H90" s="165"/>
      <c r="I90" s="168"/>
      <c r="J90" s="179">
        <f>BK90</f>
        <v>0</v>
      </c>
      <c r="K90" s="165"/>
      <c r="L90" s="170"/>
      <c r="M90" s="171"/>
      <c r="N90" s="172"/>
      <c r="O90" s="172"/>
      <c r="P90" s="173">
        <f>SUM(P91:P189)</f>
        <v>0</v>
      </c>
      <c r="Q90" s="172"/>
      <c r="R90" s="173">
        <f>SUM(R91:R189)</f>
        <v>34.596919999999997</v>
      </c>
      <c r="S90" s="172"/>
      <c r="T90" s="174">
        <f>SUM(T91:T189)</f>
        <v>0</v>
      </c>
      <c r="AR90" s="175" t="s">
        <v>80</v>
      </c>
      <c r="AT90" s="176" t="s">
        <v>72</v>
      </c>
      <c r="AU90" s="176" t="s">
        <v>80</v>
      </c>
      <c r="AY90" s="175" t="s">
        <v>171</v>
      </c>
      <c r="BK90" s="177">
        <f>SUM(BK91:BK189)</f>
        <v>0</v>
      </c>
    </row>
    <row r="91" spans="1:65" s="2" customFormat="1" ht="24.2" customHeight="1">
      <c r="A91" s="36"/>
      <c r="B91" s="37"/>
      <c r="C91" s="180" t="s">
        <v>80</v>
      </c>
      <c r="D91" s="180" t="s">
        <v>173</v>
      </c>
      <c r="E91" s="181" t="s">
        <v>837</v>
      </c>
      <c r="F91" s="182" t="s">
        <v>838</v>
      </c>
      <c r="G91" s="183" t="s">
        <v>176</v>
      </c>
      <c r="H91" s="184">
        <v>20</v>
      </c>
      <c r="I91" s="185"/>
      <c r="J91" s="186">
        <f>ROUND(I91*H91,2)</f>
        <v>0</v>
      </c>
      <c r="K91" s="182" t="s">
        <v>839</v>
      </c>
      <c r="L91" s="41"/>
      <c r="M91" s="187" t="s">
        <v>19</v>
      </c>
      <c r="N91" s="188" t="s">
        <v>44</v>
      </c>
      <c r="O91" s="66"/>
      <c r="P91" s="189">
        <f>O91*H91</f>
        <v>0</v>
      </c>
      <c r="Q91" s="189">
        <v>0</v>
      </c>
      <c r="R91" s="189">
        <f>Q91*H91</f>
        <v>0</v>
      </c>
      <c r="S91" s="189">
        <v>0</v>
      </c>
      <c r="T91" s="190">
        <f>S91*H91</f>
        <v>0</v>
      </c>
      <c r="U91" s="36"/>
      <c r="V91" s="36"/>
      <c r="W91" s="36"/>
      <c r="X91" s="36"/>
      <c r="Y91" s="36"/>
      <c r="Z91" s="36"/>
      <c r="AA91" s="36"/>
      <c r="AB91" s="36"/>
      <c r="AC91" s="36"/>
      <c r="AD91" s="36"/>
      <c r="AE91" s="36"/>
      <c r="AR91" s="191" t="s">
        <v>178</v>
      </c>
      <c r="AT91" s="191" t="s">
        <v>173</v>
      </c>
      <c r="AU91" s="191" t="s">
        <v>82</v>
      </c>
      <c r="AY91" s="19" t="s">
        <v>171</v>
      </c>
      <c r="BE91" s="192">
        <f>IF(N91="základní",J91,0)</f>
        <v>0</v>
      </c>
      <c r="BF91" s="192">
        <f>IF(N91="snížená",J91,0)</f>
        <v>0</v>
      </c>
      <c r="BG91" s="192">
        <f>IF(N91="zákl. přenesená",J91,0)</f>
        <v>0</v>
      </c>
      <c r="BH91" s="192">
        <f>IF(N91="sníž. přenesená",J91,0)</f>
        <v>0</v>
      </c>
      <c r="BI91" s="192">
        <f>IF(N91="nulová",J91,0)</f>
        <v>0</v>
      </c>
      <c r="BJ91" s="19" t="s">
        <v>80</v>
      </c>
      <c r="BK91" s="192">
        <f>ROUND(I91*H91,2)</f>
        <v>0</v>
      </c>
      <c r="BL91" s="19" t="s">
        <v>178</v>
      </c>
      <c r="BM91" s="191" t="s">
        <v>1517</v>
      </c>
    </row>
    <row r="92" spans="1:65" s="2" customFormat="1" ht="48.75">
      <c r="A92" s="36"/>
      <c r="B92" s="37"/>
      <c r="C92" s="38"/>
      <c r="D92" s="193" t="s">
        <v>180</v>
      </c>
      <c r="E92" s="38"/>
      <c r="F92" s="194" t="s">
        <v>841</v>
      </c>
      <c r="G92" s="38"/>
      <c r="H92" s="38"/>
      <c r="I92" s="195"/>
      <c r="J92" s="38"/>
      <c r="K92" s="38"/>
      <c r="L92" s="41"/>
      <c r="M92" s="196"/>
      <c r="N92" s="197"/>
      <c r="O92" s="66"/>
      <c r="P92" s="66"/>
      <c r="Q92" s="66"/>
      <c r="R92" s="66"/>
      <c r="S92" s="66"/>
      <c r="T92" s="67"/>
      <c r="U92" s="36"/>
      <c r="V92" s="36"/>
      <c r="W92" s="36"/>
      <c r="X92" s="36"/>
      <c r="Y92" s="36"/>
      <c r="Z92" s="36"/>
      <c r="AA92" s="36"/>
      <c r="AB92" s="36"/>
      <c r="AC92" s="36"/>
      <c r="AD92" s="36"/>
      <c r="AE92" s="36"/>
      <c r="AT92" s="19" t="s">
        <v>180</v>
      </c>
      <c r="AU92" s="19" t="s">
        <v>82</v>
      </c>
    </row>
    <row r="93" spans="1:65" s="13" customFormat="1" ht="11.25">
      <c r="B93" s="200"/>
      <c r="C93" s="201"/>
      <c r="D93" s="193" t="s">
        <v>184</v>
      </c>
      <c r="E93" s="202" t="s">
        <v>19</v>
      </c>
      <c r="F93" s="203" t="s">
        <v>1518</v>
      </c>
      <c r="G93" s="201"/>
      <c r="H93" s="202" t="s">
        <v>19</v>
      </c>
      <c r="I93" s="204"/>
      <c r="J93" s="201"/>
      <c r="K93" s="201"/>
      <c r="L93" s="205"/>
      <c r="M93" s="206"/>
      <c r="N93" s="207"/>
      <c r="O93" s="207"/>
      <c r="P93" s="207"/>
      <c r="Q93" s="207"/>
      <c r="R93" s="207"/>
      <c r="S93" s="207"/>
      <c r="T93" s="208"/>
      <c r="AT93" s="209" t="s">
        <v>184</v>
      </c>
      <c r="AU93" s="209" t="s">
        <v>82</v>
      </c>
      <c r="AV93" s="13" t="s">
        <v>80</v>
      </c>
      <c r="AW93" s="13" t="s">
        <v>35</v>
      </c>
      <c r="AX93" s="13" t="s">
        <v>73</v>
      </c>
      <c r="AY93" s="209" t="s">
        <v>171</v>
      </c>
    </row>
    <row r="94" spans="1:65" s="14" customFormat="1" ht="11.25">
      <c r="B94" s="210"/>
      <c r="C94" s="211"/>
      <c r="D94" s="193" t="s">
        <v>184</v>
      </c>
      <c r="E94" s="212" t="s">
        <v>19</v>
      </c>
      <c r="F94" s="213" t="s">
        <v>1519</v>
      </c>
      <c r="G94" s="211"/>
      <c r="H94" s="214">
        <v>20</v>
      </c>
      <c r="I94" s="215"/>
      <c r="J94" s="211"/>
      <c r="K94" s="211"/>
      <c r="L94" s="216"/>
      <c r="M94" s="217"/>
      <c r="N94" s="218"/>
      <c r="O94" s="218"/>
      <c r="P94" s="218"/>
      <c r="Q94" s="218"/>
      <c r="R94" s="218"/>
      <c r="S94" s="218"/>
      <c r="T94" s="219"/>
      <c r="AT94" s="220" t="s">
        <v>184</v>
      </c>
      <c r="AU94" s="220" t="s">
        <v>82</v>
      </c>
      <c r="AV94" s="14" t="s">
        <v>82</v>
      </c>
      <c r="AW94" s="14" t="s">
        <v>35</v>
      </c>
      <c r="AX94" s="14" t="s">
        <v>73</v>
      </c>
      <c r="AY94" s="220" t="s">
        <v>171</v>
      </c>
    </row>
    <row r="95" spans="1:65" s="15" customFormat="1" ht="11.25">
      <c r="B95" s="221"/>
      <c r="C95" s="222"/>
      <c r="D95" s="193" t="s">
        <v>184</v>
      </c>
      <c r="E95" s="223" t="s">
        <v>19</v>
      </c>
      <c r="F95" s="224" t="s">
        <v>189</v>
      </c>
      <c r="G95" s="222"/>
      <c r="H95" s="225">
        <v>20</v>
      </c>
      <c r="I95" s="226"/>
      <c r="J95" s="222"/>
      <c r="K95" s="222"/>
      <c r="L95" s="227"/>
      <c r="M95" s="228"/>
      <c r="N95" s="229"/>
      <c r="O95" s="229"/>
      <c r="P95" s="229"/>
      <c r="Q95" s="229"/>
      <c r="R95" s="229"/>
      <c r="S95" s="229"/>
      <c r="T95" s="230"/>
      <c r="AT95" s="231" t="s">
        <v>184</v>
      </c>
      <c r="AU95" s="231" t="s">
        <v>82</v>
      </c>
      <c r="AV95" s="15" t="s">
        <v>178</v>
      </c>
      <c r="AW95" s="15" t="s">
        <v>35</v>
      </c>
      <c r="AX95" s="15" t="s">
        <v>80</v>
      </c>
      <c r="AY95" s="231" t="s">
        <v>171</v>
      </c>
    </row>
    <row r="96" spans="1:65" s="2" customFormat="1" ht="16.5" customHeight="1">
      <c r="A96" s="36"/>
      <c r="B96" s="37"/>
      <c r="C96" s="232" t="s">
        <v>82</v>
      </c>
      <c r="D96" s="232" t="s">
        <v>335</v>
      </c>
      <c r="E96" s="233" t="s">
        <v>844</v>
      </c>
      <c r="F96" s="234" t="s">
        <v>845</v>
      </c>
      <c r="G96" s="235" t="s">
        <v>252</v>
      </c>
      <c r="H96" s="236">
        <v>3.2</v>
      </c>
      <c r="I96" s="237"/>
      <c r="J96" s="238">
        <f>ROUND(I96*H96,2)</f>
        <v>0</v>
      </c>
      <c r="K96" s="234" t="s">
        <v>839</v>
      </c>
      <c r="L96" s="239"/>
      <c r="M96" s="240" t="s">
        <v>19</v>
      </c>
      <c r="N96" s="241" t="s">
        <v>44</v>
      </c>
      <c r="O96" s="66"/>
      <c r="P96" s="189">
        <f>O96*H96</f>
        <v>0</v>
      </c>
      <c r="Q96" s="189">
        <v>1</v>
      </c>
      <c r="R96" s="189">
        <f>Q96*H96</f>
        <v>3.2</v>
      </c>
      <c r="S96" s="189">
        <v>0</v>
      </c>
      <c r="T96" s="190">
        <f>S96*H96</f>
        <v>0</v>
      </c>
      <c r="U96" s="36"/>
      <c r="V96" s="36"/>
      <c r="W96" s="36"/>
      <c r="X96" s="36"/>
      <c r="Y96" s="36"/>
      <c r="Z96" s="36"/>
      <c r="AA96" s="36"/>
      <c r="AB96" s="36"/>
      <c r="AC96" s="36"/>
      <c r="AD96" s="36"/>
      <c r="AE96" s="36"/>
      <c r="AR96" s="191" t="s">
        <v>242</v>
      </c>
      <c r="AT96" s="191" t="s">
        <v>335</v>
      </c>
      <c r="AU96" s="191" t="s">
        <v>82</v>
      </c>
      <c r="AY96" s="19" t="s">
        <v>171</v>
      </c>
      <c r="BE96" s="192">
        <f>IF(N96="základní",J96,0)</f>
        <v>0</v>
      </c>
      <c r="BF96" s="192">
        <f>IF(N96="snížená",J96,0)</f>
        <v>0</v>
      </c>
      <c r="BG96" s="192">
        <f>IF(N96="zákl. přenesená",J96,0)</f>
        <v>0</v>
      </c>
      <c r="BH96" s="192">
        <f>IF(N96="sníž. přenesená",J96,0)</f>
        <v>0</v>
      </c>
      <c r="BI96" s="192">
        <f>IF(N96="nulová",J96,0)</f>
        <v>0</v>
      </c>
      <c r="BJ96" s="19" t="s">
        <v>80</v>
      </c>
      <c r="BK96" s="192">
        <f>ROUND(I96*H96,2)</f>
        <v>0</v>
      </c>
      <c r="BL96" s="19" t="s">
        <v>178</v>
      </c>
      <c r="BM96" s="191" t="s">
        <v>1520</v>
      </c>
    </row>
    <row r="97" spans="1:65" s="2" customFormat="1" ht="11.25">
      <c r="A97" s="36"/>
      <c r="B97" s="37"/>
      <c r="C97" s="38"/>
      <c r="D97" s="193" t="s">
        <v>180</v>
      </c>
      <c r="E97" s="38"/>
      <c r="F97" s="194" t="s">
        <v>845</v>
      </c>
      <c r="G97" s="38"/>
      <c r="H97" s="38"/>
      <c r="I97" s="195"/>
      <c r="J97" s="38"/>
      <c r="K97" s="38"/>
      <c r="L97" s="41"/>
      <c r="M97" s="196"/>
      <c r="N97" s="197"/>
      <c r="O97" s="66"/>
      <c r="P97" s="66"/>
      <c r="Q97" s="66"/>
      <c r="R97" s="66"/>
      <c r="S97" s="66"/>
      <c r="T97" s="67"/>
      <c r="U97" s="36"/>
      <c r="V97" s="36"/>
      <c r="W97" s="36"/>
      <c r="X97" s="36"/>
      <c r="Y97" s="36"/>
      <c r="Z97" s="36"/>
      <c r="AA97" s="36"/>
      <c r="AB97" s="36"/>
      <c r="AC97" s="36"/>
      <c r="AD97" s="36"/>
      <c r="AE97" s="36"/>
      <c r="AT97" s="19" t="s">
        <v>180</v>
      </c>
      <c r="AU97" s="19" t="s">
        <v>82</v>
      </c>
    </row>
    <row r="98" spans="1:65" s="13" customFormat="1" ht="11.25">
      <c r="B98" s="200"/>
      <c r="C98" s="201"/>
      <c r="D98" s="193" t="s">
        <v>184</v>
      </c>
      <c r="E98" s="202" t="s">
        <v>19</v>
      </c>
      <c r="F98" s="203" t="s">
        <v>847</v>
      </c>
      <c r="G98" s="201"/>
      <c r="H98" s="202" t="s">
        <v>19</v>
      </c>
      <c r="I98" s="204"/>
      <c r="J98" s="201"/>
      <c r="K98" s="201"/>
      <c r="L98" s="205"/>
      <c r="M98" s="206"/>
      <c r="N98" s="207"/>
      <c r="O98" s="207"/>
      <c r="P98" s="207"/>
      <c r="Q98" s="207"/>
      <c r="R98" s="207"/>
      <c r="S98" s="207"/>
      <c r="T98" s="208"/>
      <c r="AT98" s="209" t="s">
        <v>184</v>
      </c>
      <c r="AU98" s="209" t="s">
        <v>82</v>
      </c>
      <c r="AV98" s="13" t="s">
        <v>80</v>
      </c>
      <c r="AW98" s="13" t="s">
        <v>35</v>
      </c>
      <c r="AX98" s="13" t="s">
        <v>73</v>
      </c>
      <c r="AY98" s="209" t="s">
        <v>171</v>
      </c>
    </row>
    <row r="99" spans="1:65" s="13" customFormat="1" ht="11.25">
      <c r="B99" s="200"/>
      <c r="C99" s="201"/>
      <c r="D99" s="193" t="s">
        <v>184</v>
      </c>
      <c r="E99" s="202" t="s">
        <v>19</v>
      </c>
      <c r="F99" s="203" t="s">
        <v>1518</v>
      </c>
      <c r="G99" s="201"/>
      <c r="H99" s="202" t="s">
        <v>19</v>
      </c>
      <c r="I99" s="204"/>
      <c r="J99" s="201"/>
      <c r="K99" s="201"/>
      <c r="L99" s="205"/>
      <c r="M99" s="206"/>
      <c r="N99" s="207"/>
      <c r="O99" s="207"/>
      <c r="P99" s="207"/>
      <c r="Q99" s="207"/>
      <c r="R99" s="207"/>
      <c r="S99" s="207"/>
      <c r="T99" s="208"/>
      <c r="AT99" s="209" t="s">
        <v>184</v>
      </c>
      <c r="AU99" s="209" t="s">
        <v>82</v>
      </c>
      <c r="AV99" s="13" t="s">
        <v>80</v>
      </c>
      <c r="AW99" s="13" t="s">
        <v>35</v>
      </c>
      <c r="AX99" s="13" t="s">
        <v>73</v>
      </c>
      <c r="AY99" s="209" t="s">
        <v>171</v>
      </c>
    </row>
    <row r="100" spans="1:65" s="14" customFormat="1" ht="11.25">
      <c r="B100" s="210"/>
      <c r="C100" s="211"/>
      <c r="D100" s="193" t="s">
        <v>184</v>
      </c>
      <c r="E100" s="212" t="s">
        <v>19</v>
      </c>
      <c r="F100" s="213" t="s">
        <v>1521</v>
      </c>
      <c r="G100" s="211"/>
      <c r="H100" s="214">
        <v>3.2</v>
      </c>
      <c r="I100" s="215"/>
      <c r="J100" s="211"/>
      <c r="K100" s="211"/>
      <c r="L100" s="216"/>
      <c r="M100" s="217"/>
      <c r="N100" s="218"/>
      <c r="O100" s="218"/>
      <c r="P100" s="218"/>
      <c r="Q100" s="218"/>
      <c r="R100" s="218"/>
      <c r="S100" s="218"/>
      <c r="T100" s="219"/>
      <c r="AT100" s="220" t="s">
        <v>184</v>
      </c>
      <c r="AU100" s="220" t="s">
        <v>82</v>
      </c>
      <c r="AV100" s="14" t="s">
        <v>82</v>
      </c>
      <c r="AW100" s="14" t="s">
        <v>35</v>
      </c>
      <c r="AX100" s="14" t="s">
        <v>73</v>
      </c>
      <c r="AY100" s="220" t="s">
        <v>171</v>
      </c>
    </row>
    <row r="101" spans="1:65" s="15" customFormat="1" ht="11.25">
      <c r="B101" s="221"/>
      <c r="C101" s="222"/>
      <c r="D101" s="193" t="s">
        <v>184</v>
      </c>
      <c r="E101" s="223" t="s">
        <v>19</v>
      </c>
      <c r="F101" s="224" t="s">
        <v>189</v>
      </c>
      <c r="G101" s="222"/>
      <c r="H101" s="225">
        <v>3.2</v>
      </c>
      <c r="I101" s="226"/>
      <c r="J101" s="222"/>
      <c r="K101" s="222"/>
      <c r="L101" s="227"/>
      <c r="M101" s="228"/>
      <c r="N101" s="229"/>
      <c r="O101" s="229"/>
      <c r="P101" s="229"/>
      <c r="Q101" s="229"/>
      <c r="R101" s="229"/>
      <c r="S101" s="229"/>
      <c r="T101" s="230"/>
      <c r="AT101" s="231" t="s">
        <v>184</v>
      </c>
      <c r="AU101" s="231" t="s">
        <v>82</v>
      </c>
      <c r="AV101" s="15" t="s">
        <v>178</v>
      </c>
      <c r="AW101" s="15" t="s">
        <v>35</v>
      </c>
      <c r="AX101" s="15" t="s">
        <v>80</v>
      </c>
      <c r="AY101" s="231" t="s">
        <v>171</v>
      </c>
    </row>
    <row r="102" spans="1:65" s="2" customFormat="1" ht="24.2" customHeight="1">
      <c r="A102" s="36"/>
      <c r="B102" s="37"/>
      <c r="C102" s="180" t="s">
        <v>197</v>
      </c>
      <c r="D102" s="180" t="s">
        <v>173</v>
      </c>
      <c r="E102" s="181" t="s">
        <v>849</v>
      </c>
      <c r="F102" s="182" t="s">
        <v>850</v>
      </c>
      <c r="G102" s="183" t="s">
        <v>220</v>
      </c>
      <c r="H102" s="184">
        <v>13.4</v>
      </c>
      <c r="I102" s="185"/>
      <c r="J102" s="186">
        <f>ROUND(I102*H102,2)</f>
        <v>0</v>
      </c>
      <c r="K102" s="182" t="s">
        <v>839</v>
      </c>
      <c r="L102" s="41"/>
      <c r="M102" s="187" t="s">
        <v>19</v>
      </c>
      <c r="N102" s="188" t="s">
        <v>44</v>
      </c>
      <c r="O102" s="66"/>
      <c r="P102" s="189">
        <f>O102*H102</f>
        <v>0</v>
      </c>
      <c r="Q102" s="189">
        <v>0</v>
      </c>
      <c r="R102" s="189">
        <f>Q102*H102</f>
        <v>0</v>
      </c>
      <c r="S102" s="189">
        <v>0</v>
      </c>
      <c r="T102" s="190">
        <f>S102*H102</f>
        <v>0</v>
      </c>
      <c r="U102" s="36"/>
      <c r="V102" s="36"/>
      <c r="W102" s="36"/>
      <c r="X102" s="36"/>
      <c r="Y102" s="36"/>
      <c r="Z102" s="36"/>
      <c r="AA102" s="36"/>
      <c r="AB102" s="36"/>
      <c r="AC102" s="36"/>
      <c r="AD102" s="36"/>
      <c r="AE102" s="36"/>
      <c r="AR102" s="191" t="s">
        <v>178</v>
      </c>
      <c r="AT102" s="191" t="s">
        <v>173</v>
      </c>
      <c r="AU102" s="191" t="s">
        <v>82</v>
      </c>
      <c r="AY102" s="19" t="s">
        <v>171</v>
      </c>
      <c r="BE102" s="192">
        <f>IF(N102="základní",J102,0)</f>
        <v>0</v>
      </c>
      <c r="BF102" s="192">
        <f>IF(N102="snížená",J102,0)</f>
        <v>0</v>
      </c>
      <c r="BG102" s="192">
        <f>IF(N102="zákl. přenesená",J102,0)</f>
        <v>0</v>
      </c>
      <c r="BH102" s="192">
        <f>IF(N102="sníž. přenesená",J102,0)</f>
        <v>0</v>
      </c>
      <c r="BI102" s="192">
        <f>IF(N102="nulová",J102,0)</f>
        <v>0</v>
      </c>
      <c r="BJ102" s="19" t="s">
        <v>80</v>
      </c>
      <c r="BK102" s="192">
        <f>ROUND(I102*H102,2)</f>
        <v>0</v>
      </c>
      <c r="BL102" s="19" t="s">
        <v>178</v>
      </c>
      <c r="BM102" s="191" t="s">
        <v>1522</v>
      </c>
    </row>
    <row r="103" spans="1:65" s="2" customFormat="1" ht="48.75">
      <c r="A103" s="36"/>
      <c r="B103" s="37"/>
      <c r="C103" s="38"/>
      <c r="D103" s="193" t="s">
        <v>180</v>
      </c>
      <c r="E103" s="38"/>
      <c r="F103" s="194" t="s">
        <v>852</v>
      </c>
      <c r="G103" s="38"/>
      <c r="H103" s="38"/>
      <c r="I103" s="195"/>
      <c r="J103" s="38"/>
      <c r="K103" s="38"/>
      <c r="L103" s="41"/>
      <c r="M103" s="196"/>
      <c r="N103" s="197"/>
      <c r="O103" s="66"/>
      <c r="P103" s="66"/>
      <c r="Q103" s="66"/>
      <c r="R103" s="66"/>
      <c r="S103" s="66"/>
      <c r="T103" s="67"/>
      <c r="U103" s="36"/>
      <c r="V103" s="36"/>
      <c r="W103" s="36"/>
      <c r="X103" s="36"/>
      <c r="Y103" s="36"/>
      <c r="Z103" s="36"/>
      <c r="AA103" s="36"/>
      <c r="AB103" s="36"/>
      <c r="AC103" s="36"/>
      <c r="AD103" s="36"/>
      <c r="AE103" s="36"/>
      <c r="AT103" s="19" t="s">
        <v>180</v>
      </c>
      <c r="AU103" s="19" t="s">
        <v>82</v>
      </c>
    </row>
    <row r="104" spans="1:65" s="13" customFormat="1" ht="11.25">
      <c r="B104" s="200"/>
      <c r="C104" s="201"/>
      <c r="D104" s="193" t="s">
        <v>184</v>
      </c>
      <c r="E104" s="202" t="s">
        <v>19</v>
      </c>
      <c r="F104" s="203" t="s">
        <v>853</v>
      </c>
      <c r="G104" s="201"/>
      <c r="H104" s="202" t="s">
        <v>19</v>
      </c>
      <c r="I104" s="204"/>
      <c r="J104" s="201"/>
      <c r="K104" s="201"/>
      <c r="L104" s="205"/>
      <c r="M104" s="206"/>
      <c r="N104" s="207"/>
      <c r="O104" s="207"/>
      <c r="P104" s="207"/>
      <c r="Q104" s="207"/>
      <c r="R104" s="207"/>
      <c r="S104" s="207"/>
      <c r="T104" s="208"/>
      <c r="AT104" s="209" t="s">
        <v>184</v>
      </c>
      <c r="AU104" s="209" t="s">
        <v>82</v>
      </c>
      <c r="AV104" s="13" t="s">
        <v>80</v>
      </c>
      <c r="AW104" s="13" t="s">
        <v>35</v>
      </c>
      <c r="AX104" s="13" t="s">
        <v>73</v>
      </c>
      <c r="AY104" s="209" t="s">
        <v>171</v>
      </c>
    </row>
    <row r="105" spans="1:65" s="14" customFormat="1" ht="11.25">
      <c r="B105" s="210"/>
      <c r="C105" s="211"/>
      <c r="D105" s="193" t="s">
        <v>184</v>
      </c>
      <c r="E105" s="212" t="s">
        <v>19</v>
      </c>
      <c r="F105" s="213" t="s">
        <v>1523</v>
      </c>
      <c r="G105" s="211"/>
      <c r="H105" s="214">
        <v>13.4</v>
      </c>
      <c r="I105" s="215"/>
      <c r="J105" s="211"/>
      <c r="K105" s="211"/>
      <c r="L105" s="216"/>
      <c r="M105" s="217"/>
      <c r="N105" s="218"/>
      <c r="O105" s="218"/>
      <c r="P105" s="218"/>
      <c r="Q105" s="218"/>
      <c r="R105" s="218"/>
      <c r="S105" s="218"/>
      <c r="T105" s="219"/>
      <c r="AT105" s="220" t="s">
        <v>184</v>
      </c>
      <c r="AU105" s="220" t="s">
        <v>82</v>
      </c>
      <c r="AV105" s="14" t="s">
        <v>82</v>
      </c>
      <c r="AW105" s="14" t="s">
        <v>35</v>
      </c>
      <c r="AX105" s="14" t="s">
        <v>73</v>
      </c>
      <c r="AY105" s="220" t="s">
        <v>171</v>
      </c>
    </row>
    <row r="106" spans="1:65" s="15" customFormat="1" ht="11.25">
      <c r="B106" s="221"/>
      <c r="C106" s="222"/>
      <c r="D106" s="193" t="s">
        <v>184</v>
      </c>
      <c r="E106" s="223" t="s">
        <v>19</v>
      </c>
      <c r="F106" s="224" t="s">
        <v>189</v>
      </c>
      <c r="G106" s="222"/>
      <c r="H106" s="225">
        <v>13.4</v>
      </c>
      <c r="I106" s="226"/>
      <c r="J106" s="222"/>
      <c r="K106" s="222"/>
      <c r="L106" s="227"/>
      <c r="M106" s="228"/>
      <c r="N106" s="229"/>
      <c r="O106" s="229"/>
      <c r="P106" s="229"/>
      <c r="Q106" s="229"/>
      <c r="R106" s="229"/>
      <c r="S106" s="229"/>
      <c r="T106" s="230"/>
      <c r="AT106" s="231" t="s">
        <v>184</v>
      </c>
      <c r="AU106" s="231" t="s">
        <v>82</v>
      </c>
      <c r="AV106" s="15" t="s">
        <v>178</v>
      </c>
      <c r="AW106" s="15" t="s">
        <v>35</v>
      </c>
      <c r="AX106" s="15" t="s">
        <v>80</v>
      </c>
      <c r="AY106" s="231" t="s">
        <v>171</v>
      </c>
    </row>
    <row r="107" spans="1:65" s="2" customFormat="1" ht="16.5" customHeight="1">
      <c r="A107" s="36"/>
      <c r="B107" s="37"/>
      <c r="C107" s="180" t="s">
        <v>178</v>
      </c>
      <c r="D107" s="180" t="s">
        <v>173</v>
      </c>
      <c r="E107" s="181" t="s">
        <v>855</v>
      </c>
      <c r="F107" s="182" t="s">
        <v>856</v>
      </c>
      <c r="G107" s="183" t="s">
        <v>220</v>
      </c>
      <c r="H107" s="184">
        <v>18.399999999999999</v>
      </c>
      <c r="I107" s="185"/>
      <c r="J107" s="186">
        <f>ROUND(I107*H107,2)</f>
        <v>0</v>
      </c>
      <c r="K107" s="182" t="s">
        <v>839</v>
      </c>
      <c r="L107" s="41"/>
      <c r="M107" s="187" t="s">
        <v>19</v>
      </c>
      <c r="N107" s="188" t="s">
        <v>44</v>
      </c>
      <c r="O107" s="66"/>
      <c r="P107" s="189">
        <f>O107*H107</f>
        <v>0</v>
      </c>
      <c r="Q107" s="189">
        <v>0</v>
      </c>
      <c r="R107" s="189">
        <f>Q107*H107</f>
        <v>0</v>
      </c>
      <c r="S107" s="189">
        <v>0</v>
      </c>
      <c r="T107" s="190">
        <f>S107*H107</f>
        <v>0</v>
      </c>
      <c r="U107" s="36"/>
      <c r="V107" s="36"/>
      <c r="W107" s="36"/>
      <c r="X107" s="36"/>
      <c r="Y107" s="36"/>
      <c r="Z107" s="36"/>
      <c r="AA107" s="36"/>
      <c r="AB107" s="36"/>
      <c r="AC107" s="36"/>
      <c r="AD107" s="36"/>
      <c r="AE107" s="36"/>
      <c r="AR107" s="191" t="s">
        <v>178</v>
      </c>
      <c r="AT107" s="191" t="s">
        <v>173</v>
      </c>
      <c r="AU107" s="191" t="s">
        <v>82</v>
      </c>
      <c r="AY107" s="19" t="s">
        <v>171</v>
      </c>
      <c r="BE107" s="192">
        <f>IF(N107="základní",J107,0)</f>
        <v>0</v>
      </c>
      <c r="BF107" s="192">
        <f>IF(N107="snížená",J107,0)</f>
        <v>0</v>
      </c>
      <c r="BG107" s="192">
        <f>IF(N107="zákl. přenesená",J107,0)</f>
        <v>0</v>
      </c>
      <c r="BH107" s="192">
        <f>IF(N107="sníž. přenesená",J107,0)</f>
        <v>0</v>
      </c>
      <c r="BI107" s="192">
        <f>IF(N107="nulová",J107,0)</f>
        <v>0</v>
      </c>
      <c r="BJ107" s="19" t="s">
        <v>80</v>
      </c>
      <c r="BK107" s="192">
        <f>ROUND(I107*H107,2)</f>
        <v>0</v>
      </c>
      <c r="BL107" s="19" t="s">
        <v>178</v>
      </c>
      <c r="BM107" s="191" t="s">
        <v>1524</v>
      </c>
    </row>
    <row r="108" spans="1:65" s="2" customFormat="1" ht="58.5">
      <c r="A108" s="36"/>
      <c r="B108" s="37"/>
      <c r="C108" s="38"/>
      <c r="D108" s="193" t="s">
        <v>180</v>
      </c>
      <c r="E108" s="38"/>
      <c r="F108" s="194" t="s">
        <v>858</v>
      </c>
      <c r="G108" s="38"/>
      <c r="H108" s="38"/>
      <c r="I108" s="195"/>
      <c r="J108" s="38"/>
      <c r="K108" s="38"/>
      <c r="L108" s="41"/>
      <c r="M108" s="196"/>
      <c r="N108" s="197"/>
      <c r="O108" s="66"/>
      <c r="P108" s="66"/>
      <c r="Q108" s="66"/>
      <c r="R108" s="66"/>
      <c r="S108" s="66"/>
      <c r="T108" s="67"/>
      <c r="U108" s="36"/>
      <c r="V108" s="36"/>
      <c r="W108" s="36"/>
      <c r="X108" s="36"/>
      <c r="Y108" s="36"/>
      <c r="Z108" s="36"/>
      <c r="AA108" s="36"/>
      <c r="AB108" s="36"/>
      <c r="AC108" s="36"/>
      <c r="AD108" s="36"/>
      <c r="AE108" s="36"/>
      <c r="AT108" s="19" t="s">
        <v>180</v>
      </c>
      <c r="AU108" s="19" t="s">
        <v>82</v>
      </c>
    </row>
    <row r="109" spans="1:65" s="13" customFormat="1" ht="11.25">
      <c r="B109" s="200"/>
      <c r="C109" s="201"/>
      <c r="D109" s="193" t="s">
        <v>184</v>
      </c>
      <c r="E109" s="202" t="s">
        <v>19</v>
      </c>
      <c r="F109" s="203" t="s">
        <v>859</v>
      </c>
      <c r="G109" s="201"/>
      <c r="H109" s="202" t="s">
        <v>19</v>
      </c>
      <c r="I109" s="204"/>
      <c r="J109" s="201"/>
      <c r="K109" s="201"/>
      <c r="L109" s="205"/>
      <c r="M109" s="206"/>
      <c r="N109" s="207"/>
      <c r="O109" s="207"/>
      <c r="P109" s="207"/>
      <c r="Q109" s="207"/>
      <c r="R109" s="207"/>
      <c r="S109" s="207"/>
      <c r="T109" s="208"/>
      <c r="AT109" s="209" t="s">
        <v>184</v>
      </c>
      <c r="AU109" s="209" t="s">
        <v>82</v>
      </c>
      <c r="AV109" s="13" t="s">
        <v>80</v>
      </c>
      <c r="AW109" s="13" t="s">
        <v>35</v>
      </c>
      <c r="AX109" s="13" t="s">
        <v>73</v>
      </c>
      <c r="AY109" s="209" t="s">
        <v>171</v>
      </c>
    </row>
    <row r="110" spans="1:65" s="14" customFormat="1" ht="11.25">
      <c r="B110" s="210"/>
      <c r="C110" s="211"/>
      <c r="D110" s="193" t="s">
        <v>184</v>
      </c>
      <c r="E110" s="212" t="s">
        <v>19</v>
      </c>
      <c r="F110" s="213" t="s">
        <v>1525</v>
      </c>
      <c r="G110" s="211"/>
      <c r="H110" s="214">
        <v>18.399999999999999</v>
      </c>
      <c r="I110" s="215"/>
      <c r="J110" s="211"/>
      <c r="K110" s="211"/>
      <c r="L110" s="216"/>
      <c r="M110" s="217"/>
      <c r="N110" s="218"/>
      <c r="O110" s="218"/>
      <c r="P110" s="218"/>
      <c r="Q110" s="218"/>
      <c r="R110" s="218"/>
      <c r="S110" s="218"/>
      <c r="T110" s="219"/>
      <c r="AT110" s="220" t="s">
        <v>184</v>
      </c>
      <c r="AU110" s="220" t="s">
        <v>82</v>
      </c>
      <c r="AV110" s="14" t="s">
        <v>82</v>
      </c>
      <c r="AW110" s="14" t="s">
        <v>35</v>
      </c>
      <c r="AX110" s="14" t="s">
        <v>73</v>
      </c>
      <c r="AY110" s="220" t="s">
        <v>171</v>
      </c>
    </row>
    <row r="111" spans="1:65" s="15" customFormat="1" ht="11.25">
      <c r="B111" s="221"/>
      <c r="C111" s="222"/>
      <c r="D111" s="193" t="s">
        <v>184</v>
      </c>
      <c r="E111" s="223" t="s">
        <v>19</v>
      </c>
      <c r="F111" s="224" t="s">
        <v>189</v>
      </c>
      <c r="G111" s="222"/>
      <c r="H111" s="225">
        <v>18.399999999999999</v>
      </c>
      <c r="I111" s="226"/>
      <c r="J111" s="222"/>
      <c r="K111" s="222"/>
      <c r="L111" s="227"/>
      <c r="M111" s="228"/>
      <c r="N111" s="229"/>
      <c r="O111" s="229"/>
      <c r="P111" s="229"/>
      <c r="Q111" s="229"/>
      <c r="R111" s="229"/>
      <c r="S111" s="229"/>
      <c r="T111" s="230"/>
      <c r="AT111" s="231" t="s">
        <v>184</v>
      </c>
      <c r="AU111" s="231" t="s">
        <v>82</v>
      </c>
      <c r="AV111" s="15" t="s">
        <v>178</v>
      </c>
      <c r="AW111" s="15" t="s">
        <v>35</v>
      </c>
      <c r="AX111" s="15" t="s">
        <v>80</v>
      </c>
      <c r="AY111" s="231" t="s">
        <v>171</v>
      </c>
    </row>
    <row r="112" spans="1:65" s="2" customFormat="1" ht="16.5" customHeight="1">
      <c r="A112" s="36"/>
      <c r="B112" s="37"/>
      <c r="C112" s="232" t="s">
        <v>210</v>
      </c>
      <c r="D112" s="232" t="s">
        <v>335</v>
      </c>
      <c r="E112" s="233" t="s">
        <v>861</v>
      </c>
      <c r="F112" s="234" t="s">
        <v>862</v>
      </c>
      <c r="G112" s="235" t="s">
        <v>252</v>
      </c>
      <c r="H112" s="236">
        <v>31.28</v>
      </c>
      <c r="I112" s="237"/>
      <c r="J112" s="238">
        <f>ROUND(I112*H112,2)</f>
        <v>0</v>
      </c>
      <c r="K112" s="234" t="s">
        <v>839</v>
      </c>
      <c r="L112" s="239"/>
      <c r="M112" s="240" t="s">
        <v>19</v>
      </c>
      <c r="N112" s="241" t="s">
        <v>44</v>
      </c>
      <c r="O112" s="66"/>
      <c r="P112" s="189">
        <f>O112*H112</f>
        <v>0</v>
      </c>
      <c r="Q112" s="189">
        <v>1</v>
      </c>
      <c r="R112" s="189">
        <f>Q112*H112</f>
        <v>31.28</v>
      </c>
      <c r="S112" s="189">
        <v>0</v>
      </c>
      <c r="T112" s="190">
        <f>S112*H112</f>
        <v>0</v>
      </c>
      <c r="U112" s="36"/>
      <c r="V112" s="36"/>
      <c r="W112" s="36"/>
      <c r="X112" s="36"/>
      <c r="Y112" s="36"/>
      <c r="Z112" s="36"/>
      <c r="AA112" s="36"/>
      <c r="AB112" s="36"/>
      <c r="AC112" s="36"/>
      <c r="AD112" s="36"/>
      <c r="AE112" s="36"/>
      <c r="AR112" s="191" t="s">
        <v>242</v>
      </c>
      <c r="AT112" s="191" t="s">
        <v>335</v>
      </c>
      <c r="AU112" s="191" t="s">
        <v>82</v>
      </c>
      <c r="AY112" s="19" t="s">
        <v>171</v>
      </c>
      <c r="BE112" s="192">
        <f>IF(N112="základní",J112,0)</f>
        <v>0</v>
      </c>
      <c r="BF112" s="192">
        <f>IF(N112="snížená",J112,0)</f>
        <v>0</v>
      </c>
      <c r="BG112" s="192">
        <f>IF(N112="zákl. přenesená",J112,0)</f>
        <v>0</v>
      </c>
      <c r="BH112" s="192">
        <f>IF(N112="sníž. přenesená",J112,0)</f>
        <v>0</v>
      </c>
      <c r="BI112" s="192">
        <f>IF(N112="nulová",J112,0)</f>
        <v>0</v>
      </c>
      <c r="BJ112" s="19" t="s">
        <v>80</v>
      </c>
      <c r="BK112" s="192">
        <f>ROUND(I112*H112,2)</f>
        <v>0</v>
      </c>
      <c r="BL112" s="19" t="s">
        <v>178</v>
      </c>
      <c r="BM112" s="191" t="s">
        <v>1526</v>
      </c>
    </row>
    <row r="113" spans="1:65" s="2" customFormat="1" ht="11.25">
      <c r="A113" s="36"/>
      <c r="B113" s="37"/>
      <c r="C113" s="38"/>
      <c r="D113" s="193" t="s">
        <v>180</v>
      </c>
      <c r="E113" s="38"/>
      <c r="F113" s="194" t="s">
        <v>862</v>
      </c>
      <c r="G113" s="38"/>
      <c r="H113" s="38"/>
      <c r="I113" s="195"/>
      <c r="J113" s="38"/>
      <c r="K113" s="38"/>
      <c r="L113" s="41"/>
      <c r="M113" s="196"/>
      <c r="N113" s="197"/>
      <c r="O113" s="66"/>
      <c r="P113" s="66"/>
      <c r="Q113" s="66"/>
      <c r="R113" s="66"/>
      <c r="S113" s="66"/>
      <c r="T113" s="67"/>
      <c r="U113" s="36"/>
      <c r="V113" s="36"/>
      <c r="W113" s="36"/>
      <c r="X113" s="36"/>
      <c r="Y113" s="36"/>
      <c r="Z113" s="36"/>
      <c r="AA113" s="36"/>
      <c r="AB113" s="36"/>
      <c r="AC113" s="36"/>
      <c r="AD113" s="36"/>
      <c r="AE113" s="36"/>
      <c r="AT113" s="19" t="s">
        <v>180</v>
      </c>
      <c r="AU113" s="19" t="s">
        <v>82</v>
      </c>
    </row>
    <row r="114" spans="1:65" s="13" customFormat="1" ht="11.25">
      <c r="B114" s="200"/>
      <c r="C114" s="201"/>
      <c r="D114" s="193" t="s">
        <v>184</v>
      </c>
      <c r="E114" s="202" t="s">
        <v>19</v>
      </c>
      <c r="F114" s="203" t="s">
        <v>864</v>
      </c>
      <c r="G114" s="201"/>
      <c r="H114" s="202" t="s">
        <v>19</v>
      </c>
      <c r="I114" s="204"/>
      <c r="J114" s="201"/>
      <c r="K114" s="201"/>
      <c r="L114" s="205"/>
      <c r="M114" s="206"/>
      <c r="N114" s="207"/>
      <c r="O114" s="207"/>
      <c r="P114" s="207"/>
      <c r="Q114" s="207"/>
      <c r="R114" s="207"/>
      <c r="S114" s="207"/>
      <c r="T114" s="208"/>
      <c r="AT114" s="209" t="s">
        <v>184</v>
      </c>
      <c r="AU114" s="209" t="s">
        <v>82</v>
      </c>
      <c r="AV114" s="13" t="s">
        <v>80</v>
      </c>
      <c r="AW114" s="13" t="s">
        <v>35</v>
      </c>
      <c r="AX114" s="13" t="s">
        <v>73</v>
      </c>
      <c r="AY114" s="209" t="s">
        <v>171</v>
      </c>
    </row>
    <row r="115" spans="1:65" s="14" customFormat="1" ht="11.25">
      <c r="B115" s="210"/>
      <c r="C115" s="211"/>
      <c r="D115" s="193" t="s">
        <v>184</v>
      </c>
      <c r="E115" s="212" t="s">
        <v>19</v>
      </c>
      <c r="F115" s="213" t="s">
        <v>1527</v>
      </c>
      <c r="G115" s="211"/>
      <c r="H115" s="214">
        <v>31.28</v>
      </c>
      <c r="I115" s="215"/>
      <c r="J115" s="211"/>
      <c r="K115" s="211"/>
      <c r="L115" s="216"/>
      <c r="M115" s="217"/>
      <c r="N115" s="218"/>
      <c r="O115" s="218"/>
      <c r="P115" s="218"/>
      <c r="Q115" s="218"/>
      <c r="R115" s="218"/>
      <c r="S115" s="218"/>
      <c r="T115" s="219"/>
      <c r="AT115" s="220" t="s">
        <v>184</v>
      </c>
      <c r="AU115" s="220" t="s">
        <v>82</v>
      </c>
      <c r="AV115" s="14" t="s">
        <v>82</v>
      </c>
      <c r="AW115" s="14" t="s">
        <v>35</v>
      </c>
      <c r="AX115" s="14" t="s">
        <v>73</v>
      </c>
      <c r="AY115" s="220" t="s">
        <v>171</v>
      </c>
    </row>
    <row r="116" spans="1:65" s="15" customFormat="1" ht="11.25">
      <c r="B116" s="221"/>
      <c r="C116" s="222"/>
      <c r="D116" s="193" t="s">
        <v>184</v>
      </c>
      <c r="E116" s="223" t="s">
        <v>19</v>
      </c>
      <c r="F116" s="224" t="s">
        <v>189</v>
      </c>
      <c r="G116" s="222"/>
      <c r="H116" s="225">
        <v>31.28</v>
      </c>
      <c r="I116" s="226"/>
      <c r="J116" s="222"/>
      <c r="K116" s="222"/>
      <c r="L116" s="227"/>
      <c r="M116" s="228"/>
      <c r="N116" s="229"/>
      <c r="O116" s="229"/>
      <c r="P116" s="229"/>
      <c r="Q116" s="229"/>
      <c r="R116" s="229"/>
      <c r="S116" s="229"/>
      <c r="T116" s="230"/>
      <c r="AT116" s="231" t="s">
        <v>184</v>
      </c>
      <c r="AU116" s="231" t="s">
        <v>82</v>
      </c>
      <c r="AV116" s="15" t="s">
        <v>178</v>
      </c>
      <c r="AW116" s="15" t="s">
        <v>35</v>
      </c>
      <c r="AX116" s="15" t="s">
        <v>80</v>
      </c>
      <c r="AY116" s="231" t="s">
        <v>171</v>
      </c>
    </row>
    <row r="117" spans="1:65" s="2" customFormat="1" ht="24.2" customHeight="1">
      <c r="A117" s="36"/>
      <c r="B117" s="37"/>
      <c r="C117" s="180" t="s">
        <v>217</v>
      </c>
      <c r="D117" s="180" t="s">
        <v>173</v>
      </c>
      <c r="E117" s="181" t="s">
        <v>866</v>
      </c>
      <c r="F117" s="182" t="s">
        <v>867</v>
      </c>
      <c r="G117" s="183" t="s">
        <v>176</v>
      </c>
      <c r="H117" s="184">
        <v>112.5</v>
      </c>
      <c r="I117" s="185"/>
      <c r="J117" s="186">
        <f>ROUND(I117*H117,2)</f>
        <v>0</v>
      </c>
      <c r="K117" s="182" t="s">
        <v>839</v>
      </c>
      <c r="L117" s="41"/>
      <c r="M117" s="187" t="s">
        <v>19</v>
      </c>
      <c r="N117" s="188" t="s">
        <v>44</v>
      </c>
      <c r="O117" s="66"/>
      <c r="P117" s="189">
        <f>O117*H117</f>
        <v>0</v>
      </c>
      <c r="Q117" s="189">
        <v>0</v>
      </c>
      <c r="R117" s="189">
        <f>Q117*H117</f>
        <v>0</v>
      </c>
      <c r="S117" s="189">
        <v>0</v>
      </c>
      <c r="T117" s="190">
        <f>S117*H117</f>
        <v>0</v>
      </c>
      <c r="U117" s="36"/>
      <c r="V117" s="36"/>
      <c r="W117" s="36"/>
      <c r="X117" s="36"/>
      <c r="Y117" s="36"/>
      <c r="Z117" s="36"/>
      <c r="AA117" s="36"/>
      <c r="AB117" s="36"/>
      <c r="AC117" s="36"/>
      <c r="AD117" s="36"/>
      <c r="AE117" s="36"/>
      <c r="AR117" s="191" t="s">
        <v>178</v>
      </c>
      <c r="AT117" s="191" t="s">
        <v>173</v>
      </c>
      <c r="AU117" s="191" t="s">
        <v>82</v>
      </c>
      <c r="AY117" s="19" t="s">
        <v>171</v>
      </c>
      <c r="BE117" s="192">
        <f>IF(N117="základní",J117,0)</f>
        <v>0</v>
      </c>
      <c r="BF117" s="192">
        <f>IF(N117="snížená",J117,0)</f>
        <v>0</v>
      </c>
      <c r="BG117" s="192">
        <f>IF(N117="zákl. přenesená",J117,0)</f>
        <v>0</v>
      </c>
      <c r="BH117" s="192">
        <f>IF(N117="sníž. přenesená",J117,0)</f>
        <v>0</v>
      </c>
      <c r="BI117" s="192">
        <f>IF(N117="nulová",J117,0)</f>
        <v>0</v>
      </c>
      <c r="BJ117" s="19" t="s">
        <v>80</v>
      </c>
      <c r="BK117" s="192">
        <f>ROUND(I117*H117,2)</f>
        <v>0</v>
      </c>
      <c r="BL117" s="19" t="s">
        <v>178</v>
      </c>
      <c r="BM117" s="191" t="s">
        <v>1528</v>
      </c>
    </row>
    <row r="118" spans="1:65" s="2" customFormat="1" ht="39">
      <c r="A118" s="36"/>
      <c r="B118" s="37"/>
      <c r="C118" s="38"/>
      <c r="D118" s="193" t="s">
        <v>180</v>
      </c>
      <c r="E118" s="38"/>
      <c r="F118" s="194" t="s">
        <v>869</v>
      </c>
      <c r="G118" s="38"/>
      <c r="H118" s="38"/>
      <c r="I118" s="195"/>
      <c r="J118" s="38"/>
      <c r="K118" s="38"/>
      <c r="L118" s="41"/>
      <c r="M118" s="196"/>
      <c r="N118" s="197"/>
      <c r="O118" s="66"/>
      <c r="P118" s="66"/>
      <c r="Q118" s="66"/>
      <c r="R118" s="66"/>
      <c r="S118" s="66"/>
      <c r="T118" s="67"/>
      <c r="U118" s="36"/>
      <c r="V118" s="36"/>
      <c r="W118" s="36"/>
      <c r="X118" s="36"/>
      <c r="Y118" s="36"/>
      <c r="Z118" s="36"/>
      <c r="AA118" s="36"/>
      <c r="AB118" s="36"/>
      <c r="AC118" s="36"/>
      <c r="AD118" s="36"/>
      <c r="AE118" s="36"/>
      <c r="AT118" s="19" t="s">
        <v>180</v>
      </c>
      <c r="AU118" s="19" t="s">
        <v>82</v>
      </c>
    </row>
    <row r="119" spans="1:65" s="13" customFormat="1" ht="11.25">
      <c r="B119" s="200"/>
      <c r="C119" s="201"/>
      <c r="D119" s="193" t="s">
        <v>184</v>
      </c>
      <c r="E119" s="202" t="s">
        <v>19</v>
      </c>
      <c r="F119" s="203" t="s">
        <v>870</v>
      </c>
      <c r="G119" s="201"/>
      <c r="H119" s="202" t="s">
        <v>19</v>
      </c>
      <c r="I119" s="204"/>
      <c r="J119" s="201"/>
      <c r="K119" s="201"/>
      <c r="L119" s="205"/>
      <c r="M119" s="206"/>
      <c r="N119" s="207"/>
      <c r="O119" s="207"/>
      <c r="P119" s="207"/>
      <c r="Q119" s="207"/>
      <c r="R119" s="207"/>
      <c r="S119" s="207"/>
      <c r="T119" s="208"/>
      <c r="AT119" s="209" t="s">
        <v>184</v>
      </c>
      <c r="AU119" s="209" t="s">
        <v>82</v>
      </c>
      <c r="AV119" s="13" t="s">
        <v>80</v>
      </c>
      <c r="AW119" s="13" t="s">
        <v>35</v>
      </c>
      <c r="AX119" s="13" t="s">
        <v>73</v>
      </c>
      <c r="AY119" s="209" t="s">
        <v>171</v>
      </c>
    </row>
    <row r="120" spans="1:65" s="14" customFormat="1" ht="11.25">
      <c r="B120" s="210"/>
      <c r="C120" s="211"/>
      <c r="D120" s="193" t="s">
        <v>184</v>
      </c>
      <c r="E120" s="212" t="s">
        <v>19</v>
      </c>
      <c r="F120" s="213" t="s">
        <v>1529</v>
      </c>
      <c r="G120" s="211"/>
      <c r="H120" s="214">
        <v>112.5</v>
      </c>
      <c r="I120" s="215"/>
      <c r="J120" s="211"/>
      <c r="K120" s="211"/>
      <c r="L120" s="216"/>
      <c r="M120" s="217"/>
      <c r="N120" s="218"/>
      <c r="O120" s="218"/>
      <c r="P120" s="218"/>
      <c r="Q120" s="218"/>
      <c r="R120" s="218"/>
      <c r="S120" s="218"/>
      <c r="T120" s="219"/>
      <c r="AT120" s="220" t="s">
        <v>184</v>
      </c>
      <c r="AU120" s="220" t="s">
        <v>82</v>
      </c>
      <c r="AV120" s="14" t="s">
        <v>82</v>
      </c>
      <c r="AW120" s="14" t="s">
        <v>35</v>
      </c>
      <c r="AX120" s="14" t="s">
        <v>73</v>
      </c>
      <c r="AY120" s="220" t="s">
        <v>171</v>
      </c>
    </row>
    <row r="121" spans="1:65" s="15" customFormat="1" ht="11.25">
      <c r="B121" s="221"/>
      <c r="C121" s="222"/>
      <c r="D121" s="193" t="s">
        <v>184</v>
      </c>
      <c r="E121" s="223" t="s">
        <v>19</v>
      </c>
      <c r="F121" s="224" t="s">
        <v>189</v>
      </c>
      <c r="G121" s="222"/>
      <c r="H121" s="225">
        <v>112.5</v>
      </c>
      <c r="I121" s="226"/>
      <c r="J121" s="222"/>
      <c r="K121" s="222"/>
      <c r="L121" s="227"/>
      <c r="M121" s="228"/>
      <c r="N121" s="229"/>
      <c r="O121" s="229"/>
      <c r="P121" s="229"/>
      <c r="Q121" s="229"/>
      <c r="R121" s="229"/>
      <c r="S121" s="229"/>
      <c r="T121" s="230"/>
      <c r="AT121" s="231" t="s">
        <v>184</v>
      </c>
      <c r="AU121" s="231" t="s">
        <v>82</v>
      </c>
      <c r="AV121" s="15" t="s">
        <v>178</v>
      </c>
      <c r="AW121" s="15" t="s">
        <v>35</v>
      </c>
      <c r="AX121" s="15" t="s">
        <v>80</v>
      </c>
      <c r="AY121" s="231" t="s">
        <v>171</v>
      </c>
    </row>
    <row r="122" spans="1:65" s="2" customFormat="1" ht="24.2" customHeight="1">
      <c r="A122" s="36"/>
      <c r="B122" s="37"/>
      <c r="C122" s="180" t="s">
        <v>226</v>
      </c>
      <c r="D122" s="180" t="s">
        <v>173</v>
      </c>
      <c r="E122" s="181" t="s">
        <v>872</v>
      </c>
      <c r="F122" s="182" t="s">
        <v>873</v>
      </c>
      <c r="G122" s="183" t="s">
        <v>874</v>
      </c>
      <c r="H122" s="184">
        <v>2.5000000000000001E-2</v>
      </c>
      <c r="I122" s="185"/>
      <c r="J122" s="186">
        <f>ROUND(I122*H122,2)</f>
        <v>0</v>
      </c>
      <c r="K122" s="182" t="s">
        <v>839</v>
      </c>
      <c r="L122" s="41"/>
      <c r="M122" s="187" t="s">
        <v>19</v>
      </c>
      <c r="N122" s="188" t="s">
        <v>44</v>
      </c>
      <c r="O122" s="66"/>
      <c r="P122" s="189">
        <f>O122*H122</f>
        <v>0</v>
      </c>
      <c r="Q122" s="189">
        <v>0</v>
      </c>
      <c r="R122" s="189">
        <f>Q122*H122</f>
        <v>0</v>
      </c>
      <c r="S122" s="189">
        <v>0</v>
      </c>
      <c r="T122" s="190">
        <f>S122*H122</f>
        <v>0</v>
      </c>
      <c r="U122" s="36"/>
      <c r="V122" s="36"/>
      <c r="W122" s="36"/>
      <c r="X122" s="36"/>
      <c r="Y122" s="36"/>
      <c r="Z122" s="36"/>
      <c r="AA122" s="36"/>
      <c r="AB122" s="36"/>
      <c r="AC122" s="36"/>
      <c r="AD122" s="36"/>
      <c r="AE122" s="36"/>
      <c r="AR122" s="191" t="s">
        <v>178</v>
      </c>
      <c r="AT122" s="191" t="s">
        <v>173</v>
      </c>
      <c r="AU122" s="191" t="s">
        <v>82</v>
      </c>
      <c r="AY122" s="19" t="s">
        <v>171</v>
      </c>
      <c r="BE122" s="192">
        <f>IF(N122="základní",J122,0)</f>
        <v>0</v>
      </c>
      <c r="BF122" s="192">
        <f>IF(N122="snížená",J122,0)</f>
        <v>0</v>
      </c>
      <c r="BG122" s="192">
        <f>IF(N122="zákl. přenesená",J122,0)</f>
        <v>0</v>
      </c>
      <c r="BH122" s="192">
        <f>IF(N122="sníž. přenesená",J122,0)</f>
        <v>0</v>
      </c>
      <c r="BI122" s="192">
        <f>IF(N122="nulová",J122,0)</f>
        <v>0</v>
      </c>
      <c r="BJ122" s="19" t="s">
        <v>80</v>
      </c>
      <c r="BK122" s="192">
        <f>ROUND(I122*H122,2)</f>
        <v>0</v>
      </c>
      <c r="BL122" s="19" t="s">
        <v>178</v>
      </c>
      <c r="BM122" s="191" t="s">
        <v>1530</v>
      </c>
    </row>
    <row r="123" spans="1:65" s="2" customFormat="1" ht="48.75">
      <c r="A123" s="36"/>
      <c r="B123" s="37"/>
      <c r="C123" s="38"/>
      <c r="D123" s="193" t="s">
        <v>180</v>
      </c>
      <c r="E123" s="38"/>
      <c r="F123" s="194" t="s">
        <v>876</v>
      </c>
      <c r="G123" s="38"/>
      <c r="H123" s="38"/>
      <c r="I123" s="195"/>
      <c r="J123" s="38"/>
      <c r="K123" s="38"/>
      <c r="L123" s="41"/>
      <c r="M123" s="196"/>
      <c r="N123" s="197"/>
      <c r="O123" s="66"/>
      <c r="P123" s="66"/>
      <c r="Q123" s="66"/>
      <c r="R123" s="66"/>
      <c r="S123" s="66"/>
      <c r="T123" s="67"/>
      <c r="U123" s="36"/>
      <c r="V123" s="36"/>
      <c r="W123" s="36"/>
      <c r="X123" s="36"/>
      <c r="Y123" s="36"/>
      <c r="Z123" s="36"/>
      <c r="AA123" s="36"/>
      <c r="AB123" s="36"/>
      <c r="AC123" s="36"/>
      <c r="AD123" s="36"/>
      <c r="AE123" s="36"/>
      <c r="AT123" s="19" t="s">
        <v>180</v>
      </c>
      <c r="AU123" s="19" t="s">
        <v>82</v>
      </c>
    </row>
    <row r="124" spans="1:65" s="13" customFormat="1" ht="22.5">
      <c r="B124" s="200"/>
      <c r="C124" s="201"/>
      <c r="D124" s="193" t="s">
        <v>184</v>
      </c>
      <c r="E124" s="202" t="s">
        <v>19</v>
      </c>
      <c r="F124" s="203" t="s">
        <v>1531</v>
      </c>
      <c r="G124" s="201"/>
      <c r="H124" s="202" t="s">
        <v>19</v>
      </c>
      <c r="I124" s="204"/>
      <c r="J124" s="201"/>
      <c r="K124" s="201"/>
      <c r="L124" s="205"/>
      <c r="M124" s="206"/>
      <c r="N124" s="207"/>
      <c r="O124" s="207"/>
      <c r="P124" s="207"/>
      <c r="Q124" s="207"/>
      <c r="R124" s="207"/>
      <c r="S124" s="207"/>
      <c r="T124" s="208"/>
      <c r="AT124" s="209" t="s">
        <v>184</v>
      </c>
      <c r="AU124" s="209" t="s">
        <v>82</v>
      </c>
      <c r="AV124" s="13" t="s">
        <v>80</v>
      </c>
      <c r="AW124" s="13" t="s">
        <v>35</v>
      </c>
      <c r="AX124" s="13" t="s">
        <v>73</v>
      </c>
      <c r="AY124" s="209" t="s">
        <v>171</v>
      </c>
    </row>
    <row r="125" spans="1:65" s="14" customFormat="1" ht="11.25">
      <c r="B125" s="210"/>
      <c r="C125" s="211"/>
      <c r="D125" s="193" t="s">
        <v>184</v>
      </c>
      <c r="E125" s="212" t="s">
        <v>19</v>
      </c>
      <c r="F125" s="213" t="s">
        <v>1275</v>
      </c>
      <c r="G125" s="211"/>
      <c r="H125" s="214">
        <v>2.5000000000000001E-2</v>
      </c>
      <c r="I125" s="215"/>
      <c r="J125" s="211"/>
      <c r="K125" s="211"/>
      <c r="L125" s="216"/>
      <c r="M125" s="217"/>
      <c r="N125" s="218"/>
      <c r="O125" s="218"/>
      <c r="P125" s="218"/>
      <c r="Q125" s="218"/>
      <c r="R125" s="218"/>
      <c r="S125" s="218"/>
      <c r="T125" s="219"/>
      <c r="AT125" s="220" t="s">
        <v>184</v>
      </c>
      <c r="AU125" s="220" t="s">
        <v>82</v>
      </c>
      <c r="AV125" s="14" t="s">
        <v>82</v>
      </c>
      <c r="AW125" s="14" t="s">
        <v>35</v>
      </c>
      <c r="AX125" s="14" t="s">
        <v>73</v>
      </c>
      <c r="AY125" s="220" t="s">
        <v>171</v>
      </c>
    </row>
    <row r="126" spans="1:65" s="15" customFormat="1" ht="11.25">
      <c r="B126" s="221"/>
      <c r="C126" s="222"/>
      <c r="D126" s="193" t="s">
        <v>184</v>
      </c>
      <c r="E126" s="223" t="s">
        <v>19</v>
      </c>
      <c r="F126" s="224" t="s">
        <v>189</v>
      </c>
      <c r="G126" s="222"/>
      <c r="H126" s="225">
        <v>2.5000000000000001E-2</v>
      </c>
      <c r="I126" s="226"/>
      <c r="J126" s="222"/>
      <c r="K126" s="222"/>
      <c r="L126" s="227"/>
      <c r="M126" s="228"/>
      <c r="N126" s="229"/>
      <c r="O126" s="229"/>
      <c r="P126" s="229"/>
      <c r="Q126" s="229"/>
      <c r="R126" s="229"/>
      <c r="S126" s="229"/>
      <c r="T126" s="230"/>
      <c r="AT126" s="231" t="s">
        <v>184</v>
      </c>
      <c r="AU126" s="231" t="s">
        <v>82</v>
      </c>
      <c r="AV126" s="15" t="s">
        <v>178</v>
      </c>
      <c r="AW126" s="15" t="s">
        <v>35</v>
      </c>
      <c r="AX126" s="15" t="s">
        <v>80</v>
      </c>
      <c r="AY126" s="231" t="s">
        <v>171</v>
      </c>
    </row>
    <row r="127" spans="1:65" s="2" customFormat="1" ht="24.2" customHeight="1">
      <c r="A127" s="36"/>
      <c r="B127" s="37"/>
      <c r="C127" s="180" t="s">
        <v>242</v>
      </c>
      <c r="D127" s="180" t="s">
        <v>173</v>
      </c>
      <c r="E127" s="181" t="s">
        <v>879</v>
      </c>
      <c r="F127" s="182" t="s">
        <v>880</v>
      </c>
      <c r="G127" s="183" t="s">
        <v>874</v>
      </c>
      <c r="H127" s="184">
        <v>8.0000000000000002E-3</v>
      </c>
      <c r="I127" s="185"/>
      <c r="J127" s="186">
        <f>ROUND(I127*H127,2)</f>
        <v>0</v>
      </c>
      <c r="K127" s="182" t="s">
        <v>839</v>
      </c>
      <c r="L127" s="41"/>
      <c r="M127" s="187" t="s">
        <v>19</v>
      </c>
      <c r="N127" s="188" t="s">
        <v>44</v>
      </c>
      <c r="O127" s="66"/>
      <c r="P127" s="189">
        <f>O127*H127</f>
        <v>0</v>
      </c>
      <c r="Q127" s="189">
        <v>0</v>
      </c>
      <c r="R127" s="189">
        <f>Q127*H127</f>
        <v>0</v>
      </c>
      <c r="S127" s="189">
        <v>0</v>
      </c>
      <c r="T127" s="190">
        <f>S127*H127</f>
        <v>0</v>
      </c>
      <c r="U127" s="36"/>
      <c r="V127" s="36"/>
      <c r="W127" s="36"/>
      <c r="X127" s="36"/>
      <c r="Y127" s="36"/>
      <c r="Z127" s="36"/>
      <c r="AA127" s="36"/>
      <c r="AB127" s="36"/>
      <c r="AC127" s="36"/>
      <c r="AD127" s="36"/>
      <c r="AE127" s="36"/>
      <c r="AR127" s="191" t="s">
        <v>178</v>
      </c>
      <c r="AT127" s="191" t="s">
        <v>173</v>
      </c>
      <c r="AU127" s="191" t="s">
        <v>82</v>
      </c>
      <c r="AY127" s="19" t="s">
        <v>171</v>
      </c>
      <c r="BE127" s="192">
        <f>IF(N127="základní",J127,0)</f>
        <v>0</v>
      </c>
      <c r="BF127" s="192">
        <f>IF(N127="snížená",J127,0)</f>
        <v>0</v>
      </c>
      <c r="BG127" s="192">
        <f>IF(N127="zákl. přenesená",J127,0)</f>
        <v>0</v>
      </c>
      <c r="BH127" s="192">
        <f>IF(N127="sníž. přenesená",J127,0)</f>
        <v>0</v>
      </c>
      <c r="BI127" s="192">
        <f>IF(N127="nulová",J127,0)</f>
        <v>0</v>
      </c>
      <c r="BJ127" s="19" t="s">
        <v>80</v>
      </c>
      <c r="BK127" s="192">
        <f>ROUND(I127*H127,2)</f>
        <v>0</v>
      </c>
      <c r="BL127" s="19" t="s">
        <v>178</v>
      </c>
      <c r="BM127" s="191" t="s">
        <v>1532</v>
      </c>
    </row>
    <row r="128" spans="1:65" s="2" customFormat="1" ht="48.75">
      <c r="A128" s="36"/>
      <c r="B128" s="37"/>
      <c r="C128" s="38"/>
      <c r="D128" s="193" t="s">
        <v>180</v>
      </c>
      <c r="E128" s="38"/>
      <c r="F128" s="194" t="s">
        <v>882</v>
      </c>
      <c r="G128" s="38"/>
      <c r="H128" s="38"/>
      <c r="I128" s="195"/>
      <c r="J128" s="38"/>
      <c r="K128" s="38"/>
      <c r="L128" s="41"/>
      <c r="M128" s="196"/>
      <c r="N128" s="197"/>
      <c r="O128" s="66"/>
      <c r="P128" s="66"/>
      <c r="Q128" s="66"/>
      <c r="R128" s="66"/>
      <c r="S128" s="66"/>
      <c r="T128" s="67"/>
      <c r="U128" s="36"/>
      <c r="V128" s="36"/>
      <c r="W128" s="36"/>
      <c r="X128" s="36"/>
      <c r="Y128" s="36"/>
      <c r="Z128" s="36"/>
      <c r="AA128" s="36"/>
      <c r="AB128" s="36"/>
      <c r="AC128" s="36"/>
      <c r="AD128" s="36"/>
      <c r="AE128" s="36"/>
      <c r="AT128" s="19" t="s">
        <v>180</v>
      </c>
      <c r="AU128" s="19" t="s">
        <v>82</v>
      </c>
    </row>
    <row r="129" spans="1:65" s="13" customFormat="1" ht="11.25">
      <c r="B129" s="200"/>
      <c r="C129" s="201"/>
      <c r="D129" s="193" t="s">
        <v>184</v>
      </c>
      <c r="E129" s="202" t="s">
        <v>19</v>
      </c>
      <c r="F129" s="203" t="s">
        <v>1533</v>
      </c>
      <c r="G129" s="201"/>
      <c r="H129" s="202" t="s">
        <v>19</v>
      </c>
      <c r="I129" s="204"/>
      <c r="J129" s="201"/>
      <c r="K129" s="201"/>
      <c r="L129" s="205"/>
      <c r="M129" s="206"/>
      <c r="N129" s="207"/>
      <c r="O129" s="207"/>
      <c r="P129" s="207"/>
      <c r="Q129" s="207"/>
      <c r="R129" s="207"/>
      <c r="S129" s="207"/>
      <c r="T129" s="208"/>
      <c r="AT129" s="209" t="s">
        <v>184</v>
      </c>
      <c r="AU129" s="209" t="s">
        <v>82</v>
      </c>
      <c r="AV129" s="13" t="s">
        <v>80</v>
      </c>
      <c r="AW129" s="13" t="s">
        <v>35</v>
      </c>
      <c r="AX129" s="13" t="s">
        <v>73</v>
      </c>
      <c r="AY129" s="209" t="s">
        <v>171</v>
      </c>
    </row>
    <row r="130" spans="1:65" s="14" customFormat="1" ht="11.25">
      <c r="B130" s="210"/>
      <c r="C130" s="211"/>
      <c r="D130" s="193" t="s">
        <v>184</v>
      </c>
      <c r="E130" s="212" t="s">
        <v>19</v>
      </c>
      <c r="F130" s="213" t="s">
        <v>1277</v>
      </c>
      <c r="G130" s="211"/>
      <c r="H130" s="214">
        <v>8.0000000000000002E-3</v>
      </c>
      <c r="I130" s="215"/>
      <c r="J130" s="211"/>
      <c r="K130" s="211"/>
      <c r="L130" s="216"/>
      <c r="M130" s="217"/>
      <c r="N130" s="218"/>
      <c r="O130" s="218"/>
      <c r="P130" s="218"/>
      <c r="Q130" s="218"/>
      <c r="R130" s="218"/>
      <c r="S130" s="218"/>
      <c r="T130" s="219"/>
      <c r="AT130" s="220" t="s">
        <v>184</v>
      </c>
      <c r="AU130" s="220" t="s">
        <v>82</v>
      </c>
      <c r="AV130" s="14" t="s">
        <v>82</v>
      </c>
      <c r="AW130" s="14" t="s">
        <v>35</v>
      </c>
      <c r="AX130" s="14" t="s">
        <v>73</v>
      </c>
      <c r="AY130" s="220" t="s">
        <v>171</v>
      </c>
    </row>
    <row r="131" spans="1:65" s="15" customFormat="1" ht="11.25">
      <c r="B131" s="221"/>
      <c r="C131" s="222"/>
      <c r="D131" s="193" t="s">
        <v>184</v>
      </c>
      <c r="E131" s="223" t="s">
        <v>19</v>
      </c>
      <c r="F131" s="224" t="s">
        <v>189</v>
      </c>
      <c r="G131" s="222"/>
      <c r="H131" s="225">
        <v>8.0000000000000002E-3</v>
      </c>
      <c r="I131" s="226"/>
      <c r="J131" s="222"/>
      <c r="K131" s="222"/>
      <c r="L131" s="227"/>
      <c r="M131" s="228"/>
      <c r="N131" s="229"/>
      <c r="O131" s="229"/>
      <c r="P131" s="229"/>
      <c r="Q131" s="229"/>
      <c r="R131" s="229"/>
      <c r="S131" s="229"/>
      <c r="T131" s="230"/>
      <c r="AT131" s="231" t="s">
        <v>184</v>
      </c>
      <c r="AU131" s="231" t="s">
        <v>82</v>
      </c>
      <c r="AV131" s="15" t="s">
        <v>178</v>
      </c>
      <c r="AW131" s="15" t="s">
        <v>35</v>
      </c>
      <c r="AX131" s="15" t="s">
        <v>80</v>
      </c>
      <c r="AY131" s="231" t="s">
        <v>171</v>
      </c>
    </row>
    <row r="132" spans="1:65" s="2" customFormat="1" ht="16.5" customHeight="1">
      <c r="A132" s="36"/>
      <c r="B132" s="37"/>
      <c r="C132" s="232" t="s">
        <v>249</v>
      </c>
      <c r="D132" s="232" t="s">
        <v>335</v>
      </c>
      <c r="E132" s="233" t="s">
        <v>884</v>
      </c>
      <c r="F132" s="234" t="s">
        <v>885</v>
      </c>
      <c r="G132" s="235" t="s">
        <v>493</v>
      </c>
      <c r="H132" s="236">
        <v>148</v>
      </c>
      <c r="I132" s="237"/>
      <c r="J132" s="238">
        <f>ROUND(I132*H132,2)</f>
        <v>0</v>
      </c>
      <c r="K132" s="234" t="s">
        <v>839</v>
      </c>
      <c r="L132" s="239"/>
      <c r="M132" s="240" t="s">
        <v>19</v>
      </c>
      <c r="N132" s="241" t="s">
        <v>44</v>
      </c>
      <c r="O132" s="66"/>
      <c r="P132" s="189">
        <f>O132*H132</f>
        <v>0</v>
      </c>
      <c r="Q132" s="189">
        <v>4.0999999999999999E-4</v>
      </c>
      <c r="R132" s="189">
        <f>Q132*H132</f>
        <v>6.0679999999999998E-2</v>
      </c>
      <c r="S132" s="189">
        <v>0</v>
      </c>
      <c r="T132" s="190">
        <f>S132*H132</f>
        <v>0</v>
      </c>
      <c r="U132" s="36"/>
      <c r="V132" s="36"/>
      <c r="W132" s="36"/>
      <c r="X132" s="36"/>
      <c r="Y132" s="36"/>
      <c r="Z132" s="36"/>
      <c r="AA132" s="36"/>
      <c r="AB132" s="36"/>
      <c r="AC132" s="36"/>
      <c r="AD132" s="36"/>
      <c r="AE132" s="36"/>
      <c r="AR132" s="191" t="s">
        <v>242</v>
      </c>
      <c r="AT132" s="191" t="s">
        <v>335</v>
      </c>
      <c r="AU132" s="191" t="s">
        <v>82</v>
      </c>
      <c r="AY132" s="19" t="s">
        <v>171</v>
      </c>
      <c r="BE132" s="192">
        <f>IF(N132="základní",J132,0)</f>
        <v>0</v>
      </c>
      <c r="BF132" s="192">
        <f>IF(N132="snížená",J132,0)</f>
        <v>0</v>
      </c>
      <c r="BG132" s="192">
        <f>IF(N132="zákl. přenesená",J132,0)</f>
        <v>0</v>
      </c>
      <c r="BH132" s="192">
        <f>IF(N132="sníž. přenesená",J132,0)</f>
        <v>0</v>
      </c>
      <c r="BI132" s="192">
        <f>IF(N132="nulová",J132,0)</f>
        <v>0</v>
      </c>
      <c r="BJ132" s="19" t="s">
        <v>80</v>
      </c>
      <c r="BK132" s="192">
        <f>ROUND(I132*H132,2)</f>
        <v>0</v>
      </c>
      <c r="BL132" s="19" t="s">
        <v>178</v>
      </c>
      <c r="BM132" s="191" t="s">
        <v>1534</v>
      </c>
    </row>
    <row r="133" spans="1:65" s="2" customFormat="1" ht="11.25">
      <c r="A133" s="36"/>
      <c r="B133" s="37"/>
      <c r="C133" s="38"/>
      <c r="D133" s="193" t="s">
        <v>180</v>
      </c>
      <c r="E133" s="38"/>
      <c r="F133" s="194" t="s">
        <v>885</v>
      </c>
      <c r="G133" s="38"/>
      <c r="H133" s="38"/>
      <c r="I133" s="195"/>
      <c r="J133" s="38"/>
      <c r="K133" s="38"/>
      <c r="L133" s="41"/>
      <c r="M133" s="196"/>
      <c r="N133" s="197"/>
      <c r="O133" s="66"/>
      <c r="P133" s="66"/>
      <c r="Q133" s="66"/>
      <c r="R133" s="66"/>
      <c r="S133" s="66"/>
      <c r="T133" s="67"/>
      <c r="U133" s="36"/>
      <c r="V133" s="36"/>
      <c r="W133" s="36"/>
      <c r="X133" s="36"/>
      <c r="Y133" s="36"/>
      <c r="Z133" s="36"/>
      <c r="AA133" s="36"/>
      <c r="AB133" s="36"/>
      <c r="AC133" s="36"/>
      <c r="AD133" s="36"/>
      <c r="AE133" s="36"/>
      <c r="AT133" s="19" t="s">
        <v>180</v>
      </c>
      <c r="AU133" s="19" t="s">
        <v>82</v>
      </c>
    </row>
    <row r="134" spans="1:65" s="13" customFormat="1" ht="22.5">
      <c r="B134" s="200"/>
      <c r="C134" s="201"/>
      <c r="D134" s="193" t="s">
        <v>184</v>
      </c>
      <c r="E134" s="202" t="s">
        <v>19</v>
      </c>
      <c r="F134" s="203" t="s">
        <v>1279</v>
      </c>
      <c r="G134" s="201"/>
      <c r="H134" s="202" t="s">
        <v>19</v>
      </c>
      <c r="I134" s="204"/>
      <c r="J134" s="201"/>
      <c r="K134" s="201"/>
      <c r="L134" s="205"/>
      <c r="M134" s="206"/>
      <c r="N134" s="207"/>
      <c r="O134" s="207"/>
      <c r="P134" s="207"/>
      <c r="Q134" s="207"/>
      <c r="R134" s="207"/>
      <c r="S134" s="207"/>
      <c r="T134" s="208"/>
      <c r="AT134" s="209" t="s">
        <v>184</v>
      </c>
      <c r="AU134" s="209" t="s">
        <v>82</v>
      </c>
      <c r="AV134" s="13" t="s">
        <v>80</v>
      </c>
      <c r="AW134" s="13" t="s">
        <v>35</v>
      </c>
      <c r="AX134" s="13" t="s">
        <v>73</v>
      </c>
      <c r="AY134" s="209" t="s">
        <v>171</v>
      </c>
    </row>
    <row r="135" spans="1:65" s="14" customFormat="1" ht="11.25">
      <c r="B135" s="210"/>
      <c r="C135" s="211"/>
      <c r="D135" s="193" t="s">
        <v>184</v>
      </c>
      <c r="E135" s="212" t="s">
        <v>19</v>
      </c>
      <c r="F135" s="213" t="s">
        <v>1280</v>
      </c>
      <c r="G135" s="211"/>
      <c r="H135" s="214">
        <v>148</v>
      </c>
      <c r="I135" s="215"/>
      <c r="J135" s="211"/>
      <c r="K135" s="211"/>
      <c r="L135" s="216"/>
      <c r="M135" s="217"/>
      <c r="N135" s="218"/>
      <c r="O135" s="218"/>
      <c r="P135" s="218"/>
      <c r="Q135" s="218"/>
      <c r="R135" s="218"/>
      <c r="S135" s="218"/>
      <c r="T135" s="219"/>
      <c r="AT135" s="220" t="s">
        <v>184</v>
      </c>
      <c r="AU135" s="220" t="s">
        <v>82</v>
      </c>
      <c r="AV135" s="14" t="s">
        <v>82</v>
      </c>
      <c r="AW135" s="14" t="s">
        <v>35</v>
      </c>
      <c r="AX135" s="14" t="s">
        <v>73</v>
      </c>
      <c r="AY135" s="220" t="s">
        <v>171</v>
      </c>
    </row>
    <row r="136" spans="1:65" s="15" customFormat="1" ht="11.25">
      <c r="B136" s="221"/>
      <c r="C136" s="222"/>
      <c r="D136" s="193" t="s">
        <v>184</v>
      </c>
      <c r="E136" s="223" t="s">
        <v>19</v>
      </c>
      <c r="F136" s="224" t="s">
        <v>189</v>
      </c>
      <c r="G136" s="222"/>
      <c r="H136" s="225">
        <v>148</v>
      </c>
      <c r="I136" s="226"/>
      <c r="J136" s="222"/>
      <c r="K136" s="222"/>
      <c r="L136" s="227"/>
      <c r="M136" s="228"/>
      <c r="N136" s="229"/>
      <c r="O136" s="229"/>
      <c r="P136" s="229"/>
      <c r="Q136" s="229"/>
      <c r="R136" s="229"/>
      <c r="S136" s="229"/>
      <c r="T136" s="230"/>
      <c r="AT136" s="231" t="s">
        <v>184</v>
      </c>
      <c r="AU136" s="231" t="s">
        <v>82</v>
      </c>
      <c r="AV136" s="15" t="s">
        <v>178</v>
      </c>
      <c r="AW136" s="15" t="s">
        <v>35</v>
      </c>
      <c r="AX136" s="15" t="s">
        <v>80</v>
      </c>
      <c r="AY136" s="231" t="s">
        <v>171</v>
      </c>
    </row>
    <row r="137" spans="1:65" s="2" customFormat="1" ht="16.5" customHeight="1">
      <c r="A137" s="36"/>
      <c r="B137" s="37"/>
      <c r="C137" s="232" t="s">
        <v>261</v>
      </c>
      <c r="D137" s="232" t="s">
        <v>335</v>
      </c>
      <c r="E137" s="233" t="s">
        <v>889</v>
      </c>
      <c r="F137" s="234" t="s">
        <v>890</v>
      </c>
      <c r="G137" s="235" t="s">
        <v>493</v>
      </c>
      <c r="H137" s="236">
        <v>148</v>
      </c>
      <c r="I137" s="237"/>
      <c r="J137" s="238">
        <f>ROUND(I137*H137,2)</f>
        <v>0</v>
      </c>
      <c r="K137" s="234" t="s">
        <v>839</v>
      </c>
      <c r="L137" s="239"/>
      <c r="M137" s="240" t="s">
        <v>19</v>
      </c>
      <c r="N137" s="241" t="s">
        <v>44</v>
      </c>
      <c r="O137" s="66"/>
      <c r="P137" s="189">
        <f>O137*H137</f>
        <v>0</v>
      </c>
      <c r="Q137" s="189">
        <v>1.4999999999999999E-4</v>
      </c>
      <c r="R137" s="189">
        <f>Q137*H137</f>
        <v>2.2199999999999998E-2</v>
      </c>
      <c r="S137" s="189">
        <v>0</v>
      </c>
      <c r="T137" s="190">
        <f>S137*H137</f>
        <v>0</v>
      </c>
      <c r="U137" s="36"/>
      <c r="V137" s="36"/>
      <c r="W137" s="36"/>
      <c r="X137" s="36"/>
      <c r="Y137" s="36"/>
      <c r="Z137" s="36"/>
      <c r="AA137" s="36"/>
      <c r="AB137" s="36"/>
      <c r="AC137" s="36"/>
      <c r="AD137" s="36"/>
      <c r="AE137" s="36"/>
      <c r="AR137" s="191" t="s">
        <v>242</v>
      </c>
      <c r="AT137" s="191" t="s">
        <v>335</v>
      </c>
      <c r="AU137" s="191" t="s">
        <v>82</v>
      </c>
      <c r="AY137" s="19" t="s">
        <v>171</v>
      </c>
      <c r="BE137" s="192">
        <f>IF(N137="základní",J137,0)</f>
        <v>0</v>
      </c>
      <c r="BF137" s="192">
        <f>IF(N137="snížená",J137,0)</f>
        <v>0</v>
      </c>
      <c r="BG137" s="192">
        <f>IF(N137="zákl. přenesená",J137,0)</f>
        <v>0</v>
      </c>
      <c r="BH137" s="192">
        <f>IF(N137="sníž. přenesená",J137,0)</f>
        <v>0</v>
      </c>
      <c r="BI137" s="192">
        <f>IF(N137="nulová",J137,0)</f>
        <v>0</v>
      </c>
      <c r="BJ137" s="19" t="s">
        <v>80</v>
      </c>
      <c r="BK137" s="192">
        <f>ROUND(I137*H137,2)</f>
        <v>0</v>
      </c>
      <c r="BL137" s="19" t="s">
        <v>178</v>
      </c>
      <c r="BM137" s="191" t="s">
        <v>1535</v>
      </c>
    </row>
    <row r="138" spans="1:65" s="2" customFormat="1" ht="11.25">
      <c r="A138" s="36"/>
      <c r="B138" s="37"/>
      <c r="C138" s="38"/>
      <c r="D138" s="193" t="s">
        <v>180</v>
      </c>
      <c r="E138" s="38"/>
      <c r="F138" s="194" t="s">
        <v>890</v>
      </c>
      <c r="G138" s="38"/>
      <c r="H138" s="38"/>
      <c r="I138" s="195"/>
      <c r="J138" s="38"/>
      <c r="K138" s="38"/>
      <c r="L138" s="41"/>
      <c r="M138" s="196"/>
      <c r="N138" s="197"/>
      <c r="O138" s="66"/>
      <c r="P138" s="66"/>
      <c r="Q138" s="66"/>
      <c r="R138" s="66"/>
      <c r="S138" s="66"/>
      <c r="T138" s="67"/>
      <c r="U138" s="36"/>
      <c r="V138" s="36"/>
      <c r="W138" s="36"/>
      <c r="X138" s="36"/>
      <c r="Y138" s="36"/>
      <c r="Z138" s="36"/>
      <c r="AA138" s="36"/>
      <c r="AB138" s="36"/>
      <c r="AC138" s="36"/>
      <c r="AD138" s="36"/>
      <c r="AE138" s="36"/>
      <c r="AT138" s="19" t="s">
        <v>180</v>
      </c>
      <c r="AU138" s="19" t="s">
        <v>82</v>
      </c>
    </row>
    <row r="139" spans="1:65" s="13" customFormat="1" ht="22.5">
      <c r="B139" s="200"/>
      <c r="C139" s="201"/>
      <c r="D139" s="193" t="s">
        <v>184</v>
      </c>
      <c r="E139" s="202" t="s">
        <v>19</v>
      </c>
      <c r="F139" s="203" t="s">
        <v>1279</v>
      </c>
      <c r="G139" s="201"/>
      <c r="H139" s="202" t="s">
        <v>19</v>
      </c>
      <c r="I139" s="204"/>
      <c r="J139" s="201"/>
      <c r="K139" s="201"/>
      <c r="L139" s="205"/>
      <c r="M139" s="206"/>
      <c r="N139" s="207"/>
      <c r="O139" s="207"/>
      <c r="P139" s="207"/>
      <c r="Q139" s="207"/>
      <c r="R139" s="207"/>
      <c r="S139" s="207"/>
      <c r="T139" s="208"/>
      <c r="AT139" s="209" t="s">
        <v>184</v>
      </c>
      <c r="AU139" s="209" t="s">
        <v>82</v>
      </c>
      <c r="AV139" s="13" t="s">
        <v>80</v>
      </c>
      <c r="AW139" s="13" t="s">
        <v>35</v>
      </c>
      <c r="AX139" s="13" t="s">
        <v>73</v>
      </c>
      <c r="AY139" s="209" t="s">
        <v>171</v>
      </c>
    </row>
    <row r="140" spans="1:65" s="14" customFormat="1" ht="11.25">
      <c r="B140" s="210"/>
      <c r="C140" s="211"/>
      <c r="D140" s="193" t="s">
        <v>184</v>
      </c>
      <c r="E140" s="212" t="s">
        <v>19</v>
      </c>
      <c r="F140" s="213" t="s">
        <v>1280</v>
      </c>
      <c r="G140" s="211"/>
      <c r="H140" s="214">
        <v>148</v>
      </c>
      <c r="I140" s="215"/>
      <c r="J140" s="211"/>
      <c r="K140" s="211"/>
      <c r="L140" s="216"/>
      <c r="M140" s="217"/>
      <c r="N140" s="218"/>
      <c r="O140" s="218"/>
      <c r="P140" s="218"/>
      <c r="Q140" s="218"/>
      <c r="R140" s="218"/>
      <c r="S140" s="218"/>
      <c r="T140" s="219"/>
      <c r="AT140" s="220" t="s">
        <v>184</v>
      </c>
      <c r="AU140" s="220" t="s">
        <v>82</v>
      </c>
      <c r="AV140" s="14" t="s">
        <v>82</v>
      </c>
      <c r="AW140" s="14" t="s">
        <v>35</v>
      </c>
      <c r="AX140" s="14" t="s">
        <v>73</v>
      </c>
      <c r="AY140" s="220" t="s">
        <v>171</v>
      </c>
    </row>
    <row r="141" spans="1:65" s="15" customFormat="1" ht="11.25">
      <c r="B141" s="221"/>
      <c r="C141" s="222"/>
      <c r="D141" s="193" t="s">
        <v>184</v>
      </c>
      <c r="E141" s="223" t="s">
        <v>19</v>
      </c>
      <c r="F141" s="224" t="s">
        <v>189</v>
      </c>
      <c r="G141" s="222"/>
      <c r="H141" s="225">
        <v>148</v>
      </c>
      <c r="I141" s="226"/>
      <c r="J141" s="222"/>
      <c r="K141" s="222"/>
      <c r="L141" s="227"/>
      <c r="M141" s="228"/>
      <c r="N141" s="229"/>
      <c r="O141" s="229"/>
      <c r="P141" s="229"/>
      <c r="Q141" s="229"/>
      <c r="R141" s="229"/>
      <c r="S141" s="229"/>
      <c r="T141" s="230"/>
      <c r="AT141" s="231" t="s">
        <v>184</v>
      </c>
      <c r="AU141" s="231" t="s">
        <v>82</v>
      </c>
      <c r="AV141" s="15" t="s">
        <v>178</v>
      </c>
      <c r="AW141" s="15" t="s">
        <v>35</v>
      </c>
      <c r="AX141" s="15" t="s">
        <v>80</v>
      </c>
      <c r="AY141" s="231" t="s">
        <v>171</v>
      </c>
    </row>
    <row r="142" spans="1:65" s="2" customFormat="1" ht="21.75" customHeight="1">
      <c r="A142" s="36"/>
      <c r="B142" s="37"/>
      <c r="C142" s="232" t="s">
        <v>268</v>
      </c>
      <c r="D142" s="232" t="s">
        <v>335</v>
      </c>
      <c r="E142" s="233" t="s">
        <v>893</v>
      </c>
      <c r="F142" s="234" t="s">
        <v>894</v>
      </c>
      <c r="G142" s="235" t="s">
        <v>493</v>
      </c>
      <c r="H142" s="236">
        <v>74</v>
      </c>
      <c r="I142" s="237"/>
      <c r="J142" s="238">
        <f>ROUND(I142*H142,2)</f>
        <v>0</v>
      </c>
      <c r="K142" s="234" t="s">
        <v>839</v>
      </c>
      <c r="L142" s="239"/>
      <c r="M142" s="240" t="s">
        <v>19</v>
      </c>
      <c r="N142" s="241" t="s">
        <v>44</v>
      </c>
      <c r="O142" s="66"/>
      <c r="P142" s="189">
        <f>O142*H142</f>
        <v>0</v>
      </c>
      <c r="Q142" s="189">
        <v>1.8000000000000001E-4</v>
      </c>
      <c r="R142" s="189">
        <f>Q142*H142</f>
        <v>1.332E-2</v>
      </c>
      <c r="S142" s="189">
        <v>0</v>
      </c>
      <c r="T142" s="190">
        <f>S142*H142</f>
        <v>0</v>
      </c>
      <c r="U142" s="36"/>
      <c r="V142" s="36"/>
      <c r="W142" s="36"/>
      <c r="X142" s="36"/>
      <c r="Y142" s="36"/>
      <c r="Z142" s="36"/>
      <c r="AA142" s="36"/>
      <c r="AB142" s="36"/>
      <c r="AC142" s="36"/>
      <c r="AD142" s="36"/>
      <c r="AE142" s="36"/>
      <c r="AR142" s="191" t="s">
        <v>242</v>
      </c>
      <c r="AT142" s="191" t="s">
        <v>335</v>
      </c>
      <c r="AU142" s="191" t="s">
        <v>82</v>
      </c>
      <c r="AY142" s="19" t="s">
        <v>171</v>
      </c>
      <c r="BE142" s="192">
        <f>IF(N142="základní",J142,0)</f>
        <v>0</v>
      </c>
      <c r="BF142" s="192">
        <f>IF(N142="snížená",J142,0)</f>
        <v>0</v>
      </c>
      <c r="BG142" s="192">
        <f>IF(N142="zákl. přenesená",J142,0)</f>
        <v>0</v>
      </c>
      <c r="BH142" s="192">
        <f>IF(N142="sníž. přenesená",J142,0)</f>
        <v>0</v>
      </c>
      <c r="BI142" s="192">
        <f>IF(N142="nulová",J142,0)</f>
        <v>0</v>
      </c>
      <c r="BJ142" s="19" t="s">
        <v>80</v>
      </c>
      <c r="BK142" s="192">
        <f>ROUND(I142*H142,2)</f>
        <v>0</v>
      </c>
      <c r="BL142" s="19" t="s">
        <v>178</v>
      </c>
      <c r="BM142" s="191" t="s">
        <v>1536</v>
      </c>
    </row>
    <row r="143" spans="1:65" s="2" customFormat="1" ht="11.25">
      <c r="A143" s="36"/>
      <c r="B143" s="37"/>
      <c r="C143" s="38"/>
      <c r="D143" s="193" t="s">
        <v>180</v>
      </c>
      <c r="E143" s="38"/>
      <c r="F143" s="194" t="s">
        <v>894</v>
      </c>
      <c r="G143" s="38"/>
      <c r="H143" s="38"/>
      <c r="I143" s="195"/>
      <c r="J143" s="38"/>
      <c r="K143" s="38"/>
      <c r="L143" s="41"/>
      <c r="M143" s="196"/>
      <c r="N143" s="197"/>
      <c r="O143" s="66"/>
      <c r="P143" s="66"/>
      <c r="Q143" s="66"/>
      <c r="R143" s="66"/>
      <c r="S143" s="66"/>
      <c r="T143" s="67"/>
      <c r="U143" s="36"/>
      <c r="V143" s="36"/>
      <c r="W143" s="36"/>
      <c r="X143" s="36"/>
      <c r="Y143" s="36"/>
      <c r="Z143" s="36"/>
      <c r="AA143" s="36"/>
      <c r="AB143" s="36"/>
      <c r="AC143" s="36"/>
      <c r="AD143" s="36"/>
      <c r="AE143" s="36"/>
      <c r="AT143" s="19" t="s">
        <v>180</v>
      </c>
      <c r="AU143" s="19" t="s">
        <v>82</v>
      </c>
    </row>
    <row r="144" spans="1:65" s="13" customFormat="1" ht="22.5">
      <c r="B144" s="200"/>
      <c r="C144" s="201"/>
      <c r="D144" s="193" t="s">
        <v>184</v>
      </c>
      <c r="E144" s="202" t="s">
        <v>19</v>
      </c>
      <c r="F144" s="203" t="s">
        <v>1283</v>
      </c>
      <c r="G144" s="201"/>
      <c r="H144" s="202" t="s">
        <v>19</v>
      </c>
      <c r="I144" s="204"/>
      <c r="J144" s="201"/>
      <c r="K144" s="201"/>
      <c r="L144" s="205"/>
      <c r="M144" s="206"/>
      <c r="N144" s="207"/>
      <c r="O144" s="207"/>
      <c r="P144" s="207"/>
      <c r="Q144" s="207"/>
      <c r="R144" s="207"/>
      <c r="S144" s="207"/>
      <c r="T144" s="208"/>
      <c r="AT144" s="209" t="s">
        <v>184</v>
      </c>
      <c r="AU144" s="209" t="s">
        <v>82</v>
      </c>
      <c r="AV144" s="13" t="s">
        <v>80</v>
      </c>
      <c r="AW144" s="13" t="s">
        <v>35</v>
      </c>
      <c r="AX144" s="13" t="s">
        <v>73</v>
      </c>
      <c r="AY144" s="209" t="s">
        <v>171</v>
      </c>
    </row>
    <row r="145" spans="1:65" s="14" customFormat="1" ht="11.25">
      <c r="B145" s="210"/>
      <c r="C145" s="211"/>
      <c r="D145" s="193" t="s">
        <v>184</v>
      </c>
      <c r="E145" s="212" t="s">
        <v>19</v>
      </c>
      <c r="F145" s="213" t="s">
        <v>776</v>
      </c>
      <c r="G145" s="211"/>
      <c r="H145" s="214">
        <v>74</v>
      </c>
      <c r="I145" s="215"/>
      <c r="J145" s="211"/>
      <c r="K145" s="211"/>
      <c r="L145" s="216"/>
      <c r="M145" s="217"/>
      <c r="N145" s="218"/>
      <c r="O145" s="218"/>
      <c r="P145" s="218"/>
      <c r="Q145" s="218"/>
      <c r="R145" s="218"/>
      <c r="S145" s="218"/>
      <c r="T145" s="219"/>
      <c r="AT145" s="220" t="s">
        <v>184</v>
      </c>
      <c r="AU145" s="220" t="s">
        <v>82</v>
      </c>
      <c r="AV145" s="14" t="s">
        <v>82</v>
      </c>
      <c r="AW145" s="14" t="s">
        <v>35</v>
      </c>
      <c r="AX145" s="14" t="s">
        <v>73</v>
      </c>
      <c r="AY145" s="220" t="s">
        <v>171</v>
      </c>
    </row>
    <row r="146" spans="1:65" s="15" customFormat="1" ht="11.25">
      <c r="B146" s="221"/>
      <c r="C146" s="222"/>
      <c r="D146" s="193" t="s">
        <v>184</v>
      </c>
      <c r="E146" s="223" t="s">
        <v>19</v>
      </c>
      <c r="F146" s="224" t="s">
        <v>189</v>
      </c>
      <c r="G146" s="222"/>
      <c r="H146" s="225">
        <v>74</v>
      </c>
      <c r="I146" s="226"/>
      <c r="J146" s="222"/>
      <c r="K146" s="222"/>
      <c r="L146" s="227"/>
      <c r="M146" s="228"/>
      <c r="N146" s="229"/>
      <c r="O146" s="229"/>
      <c r="P146" s="229"/>
      <c r="Q146" s="229"/>
      <c r="R146" s="229"/>
      <c r="S146" s="229"/>
      <c r="T146" s="230"/>
      <c r="AT146" s="231" t="s">
        <v>184</v>
      </c>
      <c r="AU146" s="231" t="s">
        <v>82</v>
      </c>
      <c r="AV146" s="15" t="s">
        <v>178</v>
      </c>
      <c r="AW146" s="15" t="s">
        <v>35</v>
      </c>
      <c r="AX146" s="15" t="s">
        <v>80</v>
      </c>
      <c r="AY146" s="231" t="s">
        <v>171</v>
      </c>
    </row>
    <row r="147" spans="1:65" s="2" customFormat="1" ht="16.5" customHeight="1">
      <c r="A147" s="36"/>
      <c r="B147" s="37"/>
      <c r="C147" s="232" t="s">
        <v>275</v>
      </c>
      <c r="D147" s="232" t="s">
        <v>335</v>
      </c>
      <c r="E147" s="233" t="s">
        <v>898</v>
      </c>
      <c r="F147" s="234" t="s">
        <v>899</v>
      </c>
      <c r="G147" s="235" t="s">
        <v>493</v>
      </c>
      <c r="H147" s="236">
        <v>148</v>
      </c>
      <c r="I147" s="237"/>
      <c r="J147" s="238">
        <f>ROUND(I147*H147,2)</f>
        <v>0</v>
      </c>
      <c r="K147" s="234" t="s">
        <v>839</v>
      </c>
      <c r="L147" s="239"/>
      <c r="M147" s="240" t="s">
        <v>19</v>
      </c>
      <c r="N147" s="241" t="s">
        <v>44</v>
      </c>
      <c r="O147" s="66"/>
      <c r="P147" s="189">
        <f>O147*H147</f>
        <v>0</v>
      </c>
      <c r="Q147" s="189">
        <v>5.0000000000000002E-5</v>
      </c>
      <c r="R147" s="189">
        <f>Q147*H147</f>
        <v>7.4000000000000003E-3</v>
      </c>
      <c r="S147" s="189">
        <v>0</v>
      </c>
      <c r="T147" s="190">
        <f>S147*H147</f>
        <v>0</v>
      </c>
      <c r="U147" s="36"/>
      <c r="V147" s="36"/>
      <c r="W147" s="36"/>
      <c r="X147" s="36"/>
      <c r="Y147" s="36"/>
      <c r="Z147" s="36"/>
      <c r="AA147" s="36"/>
      <c r="AB147" s="36"/>
      <c r="AC147" s="36"/>
      <c r="AD147" s="36"/>
      <c r="AE147" s="36"/>
      <c r="AR147" s="191" t="s">
        <v>242</v>
      </c>
      <c r="AT147" s="191" t="s">
        <v>335</v>
      </c>
      <c r="AU147" s="191" t="s">
        <v>82</v>
      </c>
      <c r="AY147" s="19" t="s">
        <v>171</v>
      </c>
      <c r="BE147" s="192">
        <f>IF(N147="základní",J147,0)</f>
        <v>0</v>
      </c>
      <c r="BF147" s="192">
        <f>IF(N147="snížená",J147,0)</f>
        <v>0</v>
      </c>
      <c r="BG147" s="192">
        <f>IF(N147="zákl. přenesená",J147,0)</f>
        <v>0</v>
      </c>
      <c r="BH147" s="192">
        <f>IF(N147="sníž. přenesená",J147,0)</f>
        <v>0</v>
      </c>
      <c r="BI147" s="192">
        <f>IF(N147="nulová",J147,0)</f>
        <v>0</v>
      </c>
      <c r="BJ147" s="19" t="s">
        <v>80</v>
      </c>
      <c r="BK147" s="192">
        <f>ROUND(I147*H147,2)</f>
        <v>0</v>
      </c>
      <c r="BL147" s="19" t="s">
        <v>178</v>
      </c>
      <c r="BM147" s="191" t="s">
        <v>1537</v>
      </c>
    </row>
    <row r="148" spans="1:65" s="2" customFormat="1" ht="11.25">
      <c r="A148" s="36"/>
      <c r="B148" s="37"/>
      <c r="C148" s="38"/>
      <c r="D148" s="193" t="s">
        <v>180</v>
      </c>
      <c r="E148" s="38"/>
      <c r="F148" s="194" t="s">
        <v>899</v>
      </c>
      <c r="G148" s="38"/>
      <c r="H148" s="38"/>
      <c r="I148" s="195"/>
      <c r="J148" s="38"/>
      <c r="K148" s="38"/>
      <c r="L148" s="41"/>
      <c r="M148" s="196"/>
      <c r="N148" s="197"/>
      <c r="O148" s="66"/>
      <c r="P148" s="66"/>
      <c r="Q148" s="66"/>
      <c r="R148" s="66"/>
      <c r="S148" s="66"/>
      <c r="T148" s="67"/>
      <c r="U148" s="36"/>
      <c r="V148" s="36"/>
      <c r="W148" s="36"/>
      <c r="X148" s="36"/>
      <c r="Y148" s="36"/>
      <c r="Z148" s="36"/>
      <c r="AA148" s="36"/>
      <c r="AB148" s="36"/>
      <c r="AC148" s="36"/>
      <c r="AD148" s="36"/>
      <c r="AE148" s="36"/>
      <c r="AT148" s="19" t="s">
        <v>180</v>
      </c>
      <c r="AU148" s="19" t="s">
        <v>82</v>
      </c>
    </row>
    <row r="149" spans="1:65" s="13" customFormat="1" ht="22.5">
      <c r="B149" s="200"/>
      <c r="C149" s="201"/>
      <c r="D149" s="193" t="s">
        <v>184</v>
      </c>
      <c r="E149" s="202" t="s">
        <v>19</v>
      </c>
      <c r="F149" s="203" t="s">
        <v>1279</v>
      </c>
      <c r="G149" s="201"/>
      <c r="H149" s="202" t="s">
        <v>19</v>
      </c>
      <c r="I149" s="204"/>
      <c r="J149" s="201"/>
      <c r="K149" s="201"/>
      <c r="L149" s="205"/>
      <c r="M149" s="206"/>
      <c r="N149" s="207"/>
      <c r="O149" s="207"/>
      <c r="P149" s="207"/>
      <c r="Q149" s="207"/>
      <c r="R149" s="207"/>
      <c r="S149" s="207"/>
      <c r="T149" s="208"/>
      <c r="AT149" s="209" t="s">
        <v>184</v>
      </c>
      <c r="AU149" s="209" t="s">
        <v>82</v>
      </c>
      <c r="AV149" s="13" t="s">
        <v>80</v>
      </c>
      <c r="AW149" s="13" t="s">
        <v>35</v>
      </c>
      <c r="AX149" s="13" t="s">
        <v>73</v>
      </c>
      <c r="AY149" s="209" t="s">
        <v>171</v>
      </c>
    </row>
    <row r="150" spans="1:65" s="14" customFormat="1" ht="11.25">
      <c r="B150" s="210"/>
      <c r="C150" s="211"/>
      <c r="D150" s="193" t="s">
        <v>184</v>
      </c>
      <c r="E150" s="212" t="s">
        <v>19</v>
      </c>
      <c r="F150" s="213" t="s">
        <v>1280</v>
      </c>
      <c r="G150" s="211"/>
      <c r="H150" s="214">
        <v>148</v>
      </c>
      <c r="I150" s="215"/>
      <c r="J150" s="211"/>
      <c r="K150" s="211"/>
      <c r="L150" s="216"/>
      <c r="M150" s="217"/>
      <c r="N150" s="218"/>
      <c r="O150" s="218"/>
      <c r="P150" s="218"/>
      <c r="Q150" s="218"/>
      <c r="R150" s="218"/>
      <c r="S150" s="218"/>
      <c r="T150" s="219"/>
      <c r="AT150" s="220" t="s">
        <v>184</v>
      </c>
      <c r="AU150" s="220" t="s">
        <v>82</v>
      </c>
      <c r="AV150" s="14" t="s">
        <v>82</v>
      </c>
      <c r="AW150" s="14" t="s">
        <v>35</v>
      </c>
      <c r="AX150" s="14" t="s">
        <v>73</v>
      </c>
      <c r="AY150" s="220" t="s">
        <v>171</v>
      </c>
    </row>
    <row r="151" spans="1:65" s="15" customFormat="1" ht="11.25">
      <c r="B151" s="221"/>
      <c r="C151" s="222"/>
      <c r="D151" s="193" t="s">
        <v>184</v>
      </c>
      <c r="E151" s="223" t="s">
        <v>19</v>
      </c>
      <c r="F151" s="224" t="s">
        <v>189</v>
      </c>
      <c r="G151" s="222"/>
      <c r="H151" s="225">
        <v>148</v>
      </c>
      <c r="I151" s="226"/>
      <c r="J151" s="222"/>
      <c r="K151" s="222"/>
      <c r="L151" s="227"/>
      <c r="M151" s="228"/>
      <c r="N151" s="229"/>
      <c r="O151" s="229"/>
      <c r="P151" s="229"/>
      <c r="Q151" s="229"/>
      <c r="R151" s="229"/>
      <c r="S151" s="229"/>
      <c r="T151" s="230"/>
      <c r="AT151" s="231" t="s">
        <v>184</v>
      </c>
      <c r="AU151" s="231" t="s">
        <v>82</v>
      </c>
      <c r="AV151" s="15" t="s">
        <v>178</v>
      </c>
      <c r="AW151" s="15" t="s">
        <v>35</v>
      </c>
      <c r="AX151" s="15" t="s">
        <v>80</v>
      </c>
      <c r="AY151" s="231" t="s">
        <v>171</v>
      </c>
    </row>
    <row r="152" spans="1:65" s="2" customFormat="1" ht="16.5" customHeight="1">
      <c r="A152" s="36"/>
      <c r="B152" s="37"/>
      <c r="C152" s="232" t="s">
        <v>281</v>
      </c>
      <c r="D152" s="232" t="s">
        <v>335</v>
      </c>
      <c r="E152" s="233" t="s">
        <v>905</v>
      </c>
      <c r="F152" s="234" t="s">
        <v>906</v>
      </c>
      <c r="G152" s="235" t="s">
        <v>493</v>
      </c>
      <c r="H152" s="236">
        <v>148</v>
      </c>
      <c r="I152" s="237"/>
      <c r="J152" s="238">
        <f>ROUND(I152*H152,2)</f>
        <v>0</v>
      </c>
      <c r="K152" s="234" t="s">
        <v>839</v>
      </c>
      <c r="L152" s="239"/>
      <c r="M152" s="240" t="s">
        <v>19</v>
      </c>
      <c r="N152" s="241" t="s">
        <v>44</v>
      </c>
      <c r="O152" s="66"/>
      <c r="P152" s="189">
        <f>O152*H152</f>
        <v>0</v>
      </c>
      <c r="Q152" s="189">
        <v>9.0000000000000006E-5</v>
      </c>
      <c r="R152" s="189">
        <f>Q152*H152</f>
        <v>1.332E-2</v>
      </c>
      <c r="S152" s="189">
        <v>0</v>
      </c>
      <c r="T152" s="190">
        <f>S152*H152</f>
        <v>0</v>
      </c>
      <c r="U152" s="36"/>
      <c r="V152" s="36"/>
      <c r="W152" s="36"/>
      <c r="X152" s="36"/>
      <c r="Y152" s="36"/>
      <c r="Z152" s="36"/>
      <c r="AA152" s="36"/>
      <c r="AB152" s="36"/>
      <c r="AC152" s="36"/>
      <c r="AD152" s="36"/>
      <c r="AE152" s="36"/>
      <c r="AR152" s="191" t="s">
        <v>242</v>
      </c>
      <c r="AT152" s="191" t="s">
        <v>335</v>
      </c>
      <c r="AU152" s="191" t="s">
        <v>82</v>
      </c>
      <c r="AY152" s="19" t="s">
        <v>171</v>
      </c>
      <c r="BE152" s="192">
        <f>IF(N152="základní",J152,0)</f>
        <v>0</v>
      </c>
      <c r="BF152" s="192">
        <f>IF(N152="snížená",J152,0)</f>
        <v>0</v>
      </c>
      <c r="BG152" s="192">
        <f>IF(N152="zákl. přenesená",J152,0)</f>
        <v>0</v>
      </c>
      <c r="BH152" s="192">
        <f>IF(N152="sníž. přenesená",J152,0)</f>
        <v>0</v>
      </c>
      <c r="BI152" s="192">
        <f>IF(N152="nulová",J152,0)</f>
        <v>0</v>
      </c>
      <c r="BJ152" s="19" t="s">
        <v>80</v>
      </c>
      <c r="BK152" s="192">
        <f>ROUND(I152*H152,2)</f>
        <v>0</v>
      </c>
      <c r="BL152" s="19" t="s">
        <v>178</v>
      </c>
      <c r="BM152" s="191" t="s">
        <v>1538</v>
      </c>
    </row>
    <row r="153" spans="1:65" s="2" customFormat="1" ht="11.25">
      <c r="A153" s="36"/>
      <c r="B153" s="37"/>
      <c r="C153" s="38"/>
      <c r="D153" s="193" t="s">
        <v>180</v>
      </c>
      <c r="E153" s="38"/>
      <c r="F153" s="194" t="s">
        <v>906</v>
      </c>
      <c r="G153" s="38"/>
      <c r="H153" s="38"/>
      <c r="I153" s="195"/>
      <c r="J153" s="38"/>
      <c r="K153" s="38"/>
      <c r="L153" s="41"/>
      <c r="M153" s="196"/>
      <c r="N153" s="197"/>
      <c r="O153" s="66"/>
      <c r="P153" s="66"/>
      <c r="Q153" s="66"/>
      <c r="R153" s="66"/>
      <c r="S153" s="66"/>
      <c r="T153" s="67"/>
      <c r="U153" s="36"/>
      <c r="V153" s="36"/>
      <c r="W153" s="36"/>
      <c r="X153" s="36"/>
      <c r="Y153" s="36"/>
      <c r="Z153" s="36"/>
      <c r="AA153" s="36"/>
      <c r="AB153" s="36"/>
      <c r="AC153" s="36"/>
      <c r="AD153" s="36"/>
      <c r="AE153" s="36"/>
      <c r="AT153" s="19" t="s">
        <v>180</v>
      </c>
      <c r="AU153" s="19" t="s">
        <v>82</v>
      </c>
    </row>
    <row r="154" spans="1:65" s="13" customFormat="1" ht="22.5">
      <c r="B154" s="200"/>
      <c r="C154" s="201"/>
      <c r="D154" s="193" t="s">
        <v>184</v>
      </c>
      <c r="E154" s="202" t="s">
        <v>19</v>
      </c>
      <c r="F154" s="203" t="s">
        <v>1279</v>
      </c>
      <c r="G154" s="201"/>
      <c r="H154" s="202" t="s">
        <v>19</v>
      </c>
      <c r="I154" s="204"/>
      <c r="J154" s="201"/>
      <c r="K154" s="201"/>
      <c r="L154" s="205"/>
      <c r="M154" s="206"/>
      <c r="N154" s="207"/>
      <c r="O154" s="207"/>
      <c r="P154" s="207"/>
      <c r="Q154" s="207"/>
      <c r="R154" s="207"/>
      <c r="S154" s="207"/>
      <c r="T154" s="208"/>
      <c r="AT154" s="209" t="s">
        <v>184</v>
      </c>
      <c r="AU154" s="209" t="s">
        <v>82</v>
      </c>
      <c r="AV154" s="13" t="s">
        <v>80</v>
      </c>
      <c r="AW154" s="13" t="s">
        <v>35</v>
      </c>
      <c r="AX154" s="13" t="s">
        <v>73</v>
      </c>
      <c r="AY154" s="209" t="s">
        <v>171</v>
      </c>
    </row>
    <row r="155" spans="1:65" s="14" customFormat="1" ht="11.25">
      <c r="B155" s="210"/>
      <c r="C155" s="211"/>
      <c r="D155" s="193" t="s">
        <v>184</v>
      </c>
      <c r="E155" s="212" t="s">
        <v>19</v>
      </c>
      <c r="F155" s="213" t="s">
        <v>1280</v>
      </c>
      <c r="G155" s="211"/>
      <c r="H155" s="214">
        <v>148</v>
      </c>
      <c r="I155" s="215"/>
      <c r="J155" s="211"/>
      <c r="K155" s="211"/>
      <c r="L155" s="216"/>
      <c r="M155" s="217"/>
      <c r="N155" s="218"/>
      <c r="O155" s="218"/>
      <c r="P155" s="218"/>
      <c r="Q155" s="218"/>
      <c r="R155" s="218"/>
      <c r="S155" s="218"/>
      <c r="T155" s="219"/>
      <c r="AT155" s="220" t="s">
        <v>184</v>
      </c>
      <c r="AU155" s="220" t="s">
        <v>82</v>
      </c>
      <c r="AV155" s="14" t="s">
        <v>82</v>
      </c>
      <c r="AW155" s="14" t="s">
        <v>35</v>
      </c>
      <c r="AX155" s="14" t="s">
        <v>73</v>
      </c>
      <c r="AY155" s="220" t="s">
        <v>171</v>
      </c>
    </row>
    <row r="156" spans="1:65" s="15" customFormat="1" ht="11.25">
      <c r="B156" s="221"/>
      <c r="C156" s="222"/>
      <c r="D156" s="193" t="s">
        <v>184</v>
      </c>
      <c r="E156" s="223" t="s">
        <v>19</v>
      </c>
      <c r="F156" s="224" t="s">
        <v>189</v>
      </c>
      <c r="G156" s="222"/>
      <c r="H156" s="225">
        <v>148</v>
      </c>
      <c r="I156" s="226"/>
      <c r="J156" s="222"/>
      <c r="K156" s="222"/>
      <c r="L156" s="227"/>
      <c r="M156" s="228"/>
      <c r="N156" s="229"/>
      <c r="O156" s="229"/>
      <c r="P156" s="229"/>
      <c r="Q156" s="229"/>
      <c r="R156" s="229"/>
      <c r="S156" s="229"/>
      <c r="T156" s="230"/>
      <c r="AT156" s="231" t="s">
        <v>184</v>
      </c>
      <c r="AU156" s="231" t="s">
        <v>82</v>
      </c>
      <c r="AV156" s="15" t="s">
        <v>178</v>
      </c>
      <c r="AW156" s="15" t="s">
        <v>35</v>
      </c>
      <c r="AX156" s="15" t="s">
        <v>80</v>
      </c>
      <c r="AY156" s="231" t="s">
        <v>171</v>
      </c>
    </row>
    <row r="157" spans="1:65" s="2" customFormat="1" ht="24.2" customHeight="1">
      <c r="A157" s="36"/>
      <c r="B157" s="37"/>
      <c r="C157" s="180" t="s">
        <v>287</v>
      </c>
      <c r="D157" s="180" t="s">
        <v>173</v>
      </c>
      <c r="E157" s="181" t="s">
        <v>909</v>
      </c>
      <c r="F157" s="182" t="s">
        <v>910</v>
      </c>
      <c r="G157" s="183" t="s">
        <v>874</v>
      </c>
      <c r="H157" s="184">
        <v>8.0000000000000002E-3</v>
      </c>
      <c r="I157" s="185"/>
      <c r="J157" s="186">
        <f>ROUND(I157*H157,2)</f>
        <v>0</v>
      </c>
      <c r="K157" s="182" t="s">
        <v>839</v>
      </c>
      <c r="L157" s="41"/>
      <c r="M157" s="187" t="s">
        <v>19</v>
      </c>
      <c r="N157" s="188" t="s">
        <v>44</v>
      </c>
      <c r="O157" s="66"/>
      <c r="P157" s="189">
        <f>O157*H157</f>
        <v>0</v>
      </c>
      <c r="Q157" s="189">
        <v>0</v>
      </c>
      <c r="R157" s="189">
        <f>Q157*H157</f>
        <v>0</v>
      </c>
      <c r="S157" s="189">
        <v>0</v>
      </c>
      <c r="T157" s="190">
        <f>S157*H157</f>
        <v>0</v>
      </c>
      <c r="U157" s="36"/>
      <c r="V157" s="36"/>
      <c r="W157" s="36"/>
      <c r="X157" s="36"/>
      <c r="Y157" s="36"/>
      <c r="Z157" s="36"/>
      <c r="AA157" s="36"/>
      <c r="AB157" s="36"/>
      <c r="AC157" s="36"/>
      <c r="AD157" s="36"/>
      <c r="AE157" s="36"/>
      <c r="AR157" s="191" t="s">
        <v>178</v>
      </c>
      <c r="AT157" s="191" t="s">
        <v>173</v>
      </c>
      <c r="AU157" s="191" t="s">
        <v>82</v>
      </c>
      <c r="AY157" s="19" t="s">
        <v>171</v>
      </c>
      <c r="BE157" s="192">
        <f>IF(N157="základní",J157,0)</f>
        <v>0</v>
      </c>
      <c r="BF157" s="192">
        <f>IF(N157="snížená",J157,0)</f>
        <v>0</v>
      </c>
      <c r="BG157" s="192">
        <f>IF(N157="zákl. přenesená",J157,0)</f>
        <v>0</v>
      </c>
      <c r="BH157" s="192">
        <f>IF(N157="sníž. přenesená",J157,0)</f>
        <v>0</v>
      </c>
      <c r="BI157" s="192">
        <f>IF(N157="nulová",J157,0)</f>
        <v>0</v>
      </c>
      <c r="BJ157" s="19" t="s">
        <v>80</v>
      </c>
      <c r="BK157" s="192">
        <f>ROUND(I157*H157,2)</f>
        <v>0</v>
      </c>
      <c r="BL157" s="19" t="s">
        <v>178</v>
      </c>
      <c r="BM157" s="191" t="s">
        <v>1539</v>
      </c>
    </row>
    <row r="158" spans="1:65" s="2" customFormat="1" ht="58.5">
      <c r="A158" s="36"/>
      <c r="B158" s="37"/>
      <c r="C158" s="38"/>
      <c r="D158" s="193" t="s">
        <v>180</v>
      </c>
      <c r="E158" s="38"/>
      <c r="F158" s="194" t="s">
        <v>912</v>
      </c>
      <c r="G158" s="38"/>
      <c r="H158" s="38"/>
      <c r="I158" s="195"/>
      <c r="J158" s="38"/>
      <c r="K158" s="38"/>
      <c r="L158" s="41"/>
      <c r="M158" s="196"/>
      <c r="N158" s="197"/>
      <c r="O158" s="66"/>
      <c r="P158" s="66"/>
      <c r="Q158" s="66"/>
      <c r="R158" s="66"/>
      <c r="S158" s="66"/>
      <c r="T158" s="67"/>
      <c r="U158" s="36"/>
      <c r="V158" s="36"/>
      <c r="W158" s="36"/>
      <c r="X158" s="36"/>
      <c r="Y158" s="36"/>
      <c r="Z158" s="36"/>
      <c r="AA158" s="36"/>
      <c r="AB158" s="36"/>
      <c r="AC158" s="36"/>
      <c r="AD158" s="36"/>
      <c r="AE158" s="36"/>
      <c r="AT158" s="19" t="s">
        <v>180</v>
      </c>
      <c r="AU158" s="19" t="s">
        <v>82</v>
      </c>
    </row>
    <row r="159" spans="1:65" s="13" customFormat="1" ht="11.25">
      <c r="B159" s="200"/>
      <c r="C159" s="201"/>
      <c r="D159" s="193" t="s">
        <v>184</v>
      </c>
      <c r="E159" s="202" t="s">
        <v>19</v>
      </c>
      <c r="F159" s="203" t="s">
        <v>1540</v>
      </c>
      <c r="G159" s="201"/>
      <c r="H159" s="202" t="s">
        <v>19</v>
      </c>
      <c r="I159" s="204"/>
      <c r="J159" s="201"/>
      <c r="K159" s="201"/>
      <c r="L159" s="205"/>
      <c r="M159" s="206"/>
      <c r="N159" s="207"/>
      <c r="O159" s="207"/>
      <c r="P159" s="207"/>
      <c r="Q159" s="207"/>
      <c r="R159" s="207"/>
      <c r="S159" s="207"/>
      <c r="T159" s="208"/>
      <c r="AT159" s="209" t="s">
        <v>184</v>
      </c>
      <c r="AU159" s="209" t="s">
        <v>82</v>
      </c>
      <c r="AV159" s="13" t="s">
        <v>80</v>
      </c>
      <c r="AW159" s="13" t="s">
        <v>35</v>
      </c>
      <c r="AX159" s="13" t="s">
        <v>73</v>
      </c>
      <c r="AY159" s="209" t="s">
        <v>171</v>
      </c>
    </row>
    <row r="160" spans="1:65" s="14" customFormat="1" ht="11.25">
      <c r="B160" s="210"/>
      <c r="C160" s="211"/>
      <c r="D160" s="193" t="s">
        <v>184</v>
      </c>
      <c r="E160" s="212" t="s">
        <v>19</v>
      </c>
      <c r="F160" s="213" t="s">
        <v>1277</v>
      </c>
      <c r="G160" s="211"/>
      <c r="H160" s="214">
        <v>8.0000000000000002E-3</v>
      </c>
      <c r="I160" s="215"/>
      <c r="J160" s="211"/>
      <c r="K160" s="211"/>
      <c r="L160" s="216"/>
      <c r="M160" s="217"/>
      <c r="N160" s="218"/>
      <c r="O160" s="218"/>
      <c r="P160" s="218"/>
      <c r="Q160" s="218"/>
      <c r="R160" s="218"/>
      <c r="S160" s="218"/>
      <c r="T160" s="219"/>
      <c r="AT160" s="220" t="s">
        <v>184</v>
      </c>
      <c r="AU160" s="220" t="s">
        <v>82</v>
      </c>
      <c r="AV160" s="14" t="s">
        <v>82</v>
      </c>
      <c r="AW160" s="14" t="s">
        <v>35</v>
      </c>
      <c r="AX160" s="14" t="s">
        <v>73</v>
      </c>
      <c r="AY160" s="220" t="s">
        <v>171</v>
      </c>
    </row>
    <row r="161" spans="1:65" s="15" customFormat="1" ht="11.25">
      <c r="B161" s="221"/>
      <c r="C161" s="222"/>
      <c r="D161" s="193" t="s">
        <v>184</v>
      </c>
      <c r="E161" s="223" t="s">
        <v>19</v>
      </c>
      <c r="F161" s="224" t="s">
        <v>189</v>
      </c>
      <c r="G161" s="222"/>
      <c r="H161" s="225">
        <v>8.0000000000000002E-3</v>
      </c>
      <c r="I161" s="226"/>
      <c r="J161" s="222"/>
      <c r="K161" s="222"/>
      <c r="L161" s="227"/>
      <c r="M161" s="228"/>
      <c r="N161" s="229"/>
      <c r="O161" s="229"/>
      <c r="P161" s="229"/>
      <c r="Q161" s="229"/>
      <c r="R161" s="229"/>
      <c r="S161" s="229"/>
      <c r="T161" s="230"/>
      <c r="AT161" s="231" t="s">
        <v>184</v>
      </c>
      <c r="AU161" s="231" t="s">
        <v>82</v>
      </c>
      <c r="AV161" s="15" t="s">
        <v>178</v>
      </c>
      <c r="AW161" s="15" t="s">
        <v>35</v>
      </c>
      <c r="AX161" s="15" t="s">
        <v>80</v>
      </c>
      <c r="AY161" s="231" t="s">
        <v>171</v>
      </c>
    </row>
    <row r="162" spans="1:65" s="2" customFormat="1" ht="24.2" customHeight="1">
      <c r="A162" s="36"/>
      <c r="B162" s="37"/>
      <c r="C162" s="180" t="s">
        <v>8</v>
      </c>
      <c r="D162" s="180" t="s">
        <v>173</v>
      </c>
      <c r="E162" s="181" t="s">
        <v>1287</v>
      </c>
      <c r="F162" s="182" t="s">
        <v>1288</v>
      </c>
      <c r="G162" s="183" t="s">
        <v>606</v>
      </c>
      <c r="H162" s="184">
        <v>22</v>
      </c>
      <c r="I162" s="185"/>
      <c r="J162" s="186">
        <f>ROUND(I162*H162,2)</f>
        <v>0</v>
      </c>
      <c r="K162" s="182" t="s">
        <v>839</v>
      </c>
      <c r="L162" s="41"/>
      <c r="M162" s="187" t="s">
        <v>19</v>
      </c>
      <c r="N162" s="188" t="s">
        <v>44</v>
      </c>
      <c r="O162" s="66"/>
      <c r="P162" s="189">
        <f>O162*H162</f>
        <v>0</v>
      </c>
      <c r="Q162" s="189">
        <v>0</v>
      </c>
      <c r="R162" s="189">
        <f>Q162*H162</f>
        <v>0</v>
      </c>
      <c r="S162" s="189">
        <v>0</v>
      </c>
      <c r="T162" s="190">
        <f>S162*H162</f>
        <v>0</v>
      </c>
      <c r="U162" s="36"/>
      <c r="V162" s="36"/>
      <c r="W162" s="36"/>
      <c r="X162" s="36"/>
      <c r="Y162" s="36"/>
      <c r="Z162" s="36"/>
      <c r="AA162" s="36"/>
      <c r="AB162" s="36"/>
      <c r="AC162" s="36"/>
      <c r="AD162" s="36"/>
      <c r="AE162" s="36"/>
      <c r="AR162" s="191" t="s">
        <v>178</v>
      </c>
      <c r="AT162" s="191" t="s">
        <v>173</v>
      </c>
      <c r="AU162" s="191" t="s">
        <v>82</v>
      </c>
      <c r="AY162" s="19" t="s">
        <v>171</v>
      </c>
      <c r="BE162" s="192">
        <f>IF(N162="základní",J162,0)</f>
        <v>0</v>
      </c>
      <c r="BF162" s="192">
        <f>IF(N162="snížená",J162,0)</f>
        <v>0</v>
      </c>
      <c r="BG162" s="192">
        <f>IF(N162="zákl. přenesená",J162,0)</f>
        <v>0</v>
      </c>
      <c r="BH162" s="192">
        <f>IF(N162="sníž. přenesená",J162,0)</f>
        <v>0</v>
      </c>
      <c r="BI162" s="192">
        <f>IF(N162="nulová",J162,0)</f>
        <v>0</v>
      </c>
      <c r="BJ162" s="19" t="s">
        <v>80</v>
      </c>
      <c r="BK162" s="192">
        <f>ROUND(I162*H162,2)</f>
        <v>0</v>
      </c>
      <c r="BL162" s="19" t="s">
        <v>178</v>
      </c>
      <c r="BM162" s="191" t="s">
        <v>1541</v>
      </c>
    </row>
    <row r="163" spans="1:65" s="2" customFormat="1" ht="68.25">
      <c r="A163" s="36"/>
      <c r="B163" s="37"/>
      <c r="C163" s="38"/>
      <c r="D163" s="193" t="s">
        <v>180</v>
      </c>
      <c r="E163" s="38"/>
      <c r="F163" s="194" t="s">
        <v>1290</v>
      </c>
      <c r="G163" s="38"/>
      <c r="H163" s="38"/>
      <c r="I163" s="195"/>
      <c r="J163" s="38"/>
      <c r="K163" s="38"/>
      <c r="L163" s="41"/>
      <c r="M163" s="196"/>
      <c r="N163" s="197"/>
      <c r="O163" s="66"/>
      <c r="P163" s="66"/>
      <c r="Q163" s="66"/>
      <c r="R163" s="66"/>
      <c r="S163" s="66"/>
      <c r="T163" s="67"/>
      <c r="U163" s="36"/>
      <c r="V163" s="36"/>
      <c r="W163" s="36"/>
      <c r="X163" s="36"/>
      <c r="Y163" s="36"/>
      <c r="Z163" s="36"/>
      <c r="AA163" s="36"/>
      <c r="AB163" s="36"/>
      <c r="AC163" s="36"/>
      <c r="AD163" s="36"/>
      <c r="AE163" s="36"/>
      <c r="AT163" s="19" t="s">
        <v>180</v>
      </c>
      <c r="AU163" s="19" t="s">
        <v>82</v>
      </c>
    </row>
    <row r="164" spans="1:65" s="14" customFormat="1" ht="11.25">
      <c r="B164" s="210"/>
      <c r="C164" s="211"/>
      <c r="D164" s="193" t="s">
        <v>184</v>
      </c>
      <c r="E164" s="212" t="s">
        <v>19</v>
      </c>
      <c r="F164" s="213" t="s">
        <v>1542</v>
      </c>
      <c r="G164" s="211"/>
      <c r="H164" s="214">
        <v>22</v>
      </c>
      <c r="I164" s="215"/>
      <c r="J164" s="211"/>
      <c r="K164" s="211"/>
      <c r="L164" s="216"/>
      <c r="M164" s="217"/>
      <c r="N164" s="218"/>
      <c r="O164" s="218"/>
      <c r="P164" s="218"/>
      <c r="Q164" s="218"/>
      <c r="R164" s="218"/>
      <c r="S164" s="218"/>
      <c r="T164" s="219"/>
      <c r="AT164" s="220" t="s">
        <v>184</v>
      </c>
      <c r="AU164" s="220" t="s">
        <v>82</v>
      </c>
      <c r="AV164" s="14" t="s">
        <v>82</v>
      </c>
      <c r="AW164" s="14" t="s">
        <v>35</v>
      </c>
      <c r="AX164" s="14" t="s">
        <v>73</v>
      </c>
      <c r="AY164" s="220" t="s">
        <v>171</v>
      </c>
    </row>
    <row r="165" spans="1:65" s="15" customFormat="1" ht="11.25">
      <c r="B165" s="221"/>
      <c r="C165" s="222"/>
      <c r="D165" s="193" t="s">
        <v>184</v>
      </c>
      <c r="E165" s="223" t="s">
        <v>19</v>
      </c>
      <c r="F165" s="224" t="s">
        <v>189</v>
      </c>
      <c r="G165" s="222"/>
      <c r="H165" s="225">
        <v>22</v>
      </c>
      <c r="I165" s="226"/>
      <c r="J165" s="222"/>
      <c r="K165" s="222"/>
      <c r="L165" s="227"/>
      <c r="M165" s="228"/>
      <c r="N165" s="229"/>
      <c r="O165" s="229"/>
      <c r="P165" s="229"/>
      <c r="Q165" s="229"/>
      <c r="R165" s="229"/>
      <c r="S165" s="229"/>
      <c r="T165" s="230"/>
      <c r="AT165" s="231" t="s">
        <v>184</v>
      </c>
      <c r="AU165" s="231" t="s">
        <v>82</v>
      </c>
      <c r="AV165" s="15" t="s">
        <v>178</v>
      </c>
      <c r="AW165" s="15" t="s">
        <v>35</v>
      </c>
      <c r="AX165" s="15" t="s">
        <v>80</v>
      </c>
      <c r="AY165" s="231" t="s">
        <v>171</v>
      </c>
    </row>
    <row r="166" spans="1:65" s="2" customFormat="1" ht="24.2" customHeight="1">
      <c r="A166" s="36"/>
      <c r="B166" s="37"/>
      <c r="C166" s="180" t="s">
        <v>301</v>
      </c>
      <c r="D166" s="180" t="s">
        <v>173</v>
      </c>
      <c r="E166" s="181" t="s">
        <v>914</v>
      </c>
      <c r="F166" s="182" t="s">
        <v>915</v>
      </c>
      <c r="G166" s="183" t="s">
        <v>493</v>
      </c>
      <c r="H166" s="184">
        <v>4</v>
      </c>
      <c r="I166" s="185"/>
      <c r="J166" s="186">
        <f>ROUND(I166*H166,2)</f>
        <v>0</v>
      </c>
      <c r="K166" s="182" t="s">
        <v>839</v>
      </c>
      <c r="L166" s="41"/>
      <c r="M166" s="187" t="s">
        <v>19</v>
      </c>
      <c r="N166" s="188" t="s">
        <v>44</v>
      </c>
      <c r="O166" s="66"/>
      <c r="P166" s="189">
        <f>O166*H166</f>
        <v>0</v>
      </c>
      <c r="Q166" s="189">
        <v>0</v>
      </c>
      <c r="R166" s="189">
        <f>Q166*H166</f>
        <v>0</v>
      </c>
      <c r="S166" s="189">
        <v>0</v>
      </c>
      <c r="T166" s="190">
        <f>S166*H166</f>
        <v>0</v>
      </c>
      <c r="U166" s="36"/>
      <c r="V166" s="36"/>
      <c r="W166" s="36"/>
      <c r="X166" s="36"/>
      <c r="Y166" s="36"/>
      <c r="Z166" s="36"/>
      <c r="AA166" s="36"/>
      <c r="AB166" s="36"/>
      <c r="AC166" s="36"/>
      <c r="AD166" s="36"/>
      <c r="AE166" s="36"/>
      <c r="AR166" s="191" t="s">
        <v>178</v>
      </c>
      <c r="AT166" s="191" t="s">
        <v>173</v>
      </c>
      <c r="AU166" s="191" t="s">
        <v>82</v>
      </c>
      <c r="AY166" s="19" t="s">
        <v>171</v>
      </c>
      <c r="BE166" s="192">
        <f>IF(N166="základní",J166,0)</f>
        <v>0</v>
      </c>
      <c r="BF166" s="192">
        <f>IF(N166="snížená",J166,0)</f>
        <v>0</v>
      </c>
      <c r="BG166" s="192">
        <f>IF(N166="zákl. přenesená",J166,0)</f>
        <v>0</v>
      </c>
      <c r="BH166" s="192">
        <f>IF(N166="sníž. přenesená",J166,0)</f>
        <v>0</v>
      </c>
      <c r="BI166" s="192">
        <f>IF(N166="nulová",J166,0)</f>
        <v>0</v>
      </c>
      <c r="BJ166" s="19" t="s">
        <v>80</v>
      </c>
      <c r="BK166" s="192">
        <f>ROUND(I166*H166,2)</f>
        <v>0</v>
      </c>
      <c r="BL166" s="19" t="s">
        <v>178</v>
      </c>
      <c r="BM166" s="191" t="s">
        <v>1543</v>
      </c>
    </row>
    <row r="167" spans="1:65" s="2" customFormat="1" ht="29.25">
      <c r="A167" s="36"/>
      <c r="B167" s="37"/>
      <c r="C167" s="38"/>
      <c r="D167" s="193" t="s">
        <v>180</v>
      </c>
      <c r="E167" s="38"/>
      <c r="F167" s="194" t="s">
        <v>917</v>
      </c>
      <c r="G167" s="38"/>
      <c r="H167" s="38"/>
      <c r="I167" s="195"/>
      <c r="J167" s="38"/>
      <c r="K167" s="38"/>
      <c r="L167" s="41"/>
      <c r="M167" s="196"/>
      <c r="N167" s="197"/>
      <c r="O167" s="66"/>
      <c r="P167" s="66"/>
      <c r="Q167" s="66"/>
      <c r="R167" s="66"/>
      <c r="S167" s="66"/>
      <c r="T167" s="67"/>
      <c r="U167" s="36"/>
      <c r="V167" s="36"/>
      <c r="W167" s="36"/>
      <c r="X167" s="36"/>
      <c r="Y167" s="36"/>
      <c r="Z167" s="36"/>
      <c r="AA167" s="36"/>
      <c r="AB167" s="36"/>
      <c r="AC167" s="36"/>
      <c r="AD167" s="36"/>
      <c r="AE167" s="36"/>
      <c r="AT167" s="19" t="s">
        <v>180</v>
      </c>
      <c r="AU167" s="19" t="s">
        <v>82</v>
      </c>
    </row>
    <row r="168" spans="1:65" s="14" customFormat="1" ht="11.25">
      <c r="B168" s="210"/>
      <c r="C168" s="211"/>
      <c r="D168" s="193" t="s">
        <v>184</v>
      </c>
      <c r="E168" s="212" t="s">
        <v>19</v>
      </c>
      <c r="F168" s="213" t="s">
        <v>918</v>
      </c>
      <c r="G168" s="211"/>
      <c r="H168" s="214">
        <v>4</v>
      </c>
      <c r="I168" s="215"/>
      <c r="J168" s="211"/>
      <c r="K168" s="211"/>
      <c r="L168" s="216"/>
      <c r="M168" s="217"/>
      <c r="N168" s="218"/>
      <c r="O168" s="218"/>
      <c r="P168" s="218"/>
      <c r="Q168" s="218"/>
      <c r="R168" s="218"/>
      <c r="S168" s="218"/>
      <c r="T168" s="219"/>
      <c r="AT168" s="220" t="s">
        <v>184</v>
      </c>
      <c r="AU168" s="220" t="s">
        <v>82</v>
      </c>
      <c r="AV168" s="14" t="s">
        <v>82</v>
      </c>
      <c r="AW168" s="14" t="s">
        <v>35</v>
      </c>
      <c r="AX168" s="14" t="s">
        <v>73</v>
      </c>
      <c r="AY168" s="220" t="s">
        <v>171</v>
      </c>
    </row>
    <row r="169" spans="1:65" s="15" customFormat="1" ht="11.25">
      <c r="B169" s="221"/>
      <c r="C169" s="222"/>
      <c r="D169" s="193" t="s">
        <v>184</v>
      </c>
      <c r="E169" s="223" t="s">
        <v>19</v>
      </c>
      <c r="F169" s="224" t="s">
        <v>189</v>
      </c>
      <c r="G169" s="222"/>
      <c r="H169" s="225">
        <v>4</v>
      </c>
      <c r="I169" s="226"/>
      <c r="J169" s="222"/>
      <c r="K169" s="222"/>
      <c r="L169" s="227"/>
      <c r="M169" s="228"/>
      <c r="N169" s="229"/>
      <c r="O169" s="229"/>
      <c r="P169" s="229"/>
      <c r="Q169" s="229"/>
      <c r="R169" s="229"/>
      <c r="S169" s="229"/>
      <c r="T169" s="230"/>
      <c r="AT169" s="231" t="s">
        <v>184</v>
      </c>
      <c r="AU169" s="231" t="s">
        <v>82</v>
      </c>
      <c r="AV169" s="15" t="s">
        <v>178</v>
      </c>
      <c r="AW169" s="15" t="s">
        <v>35</v>
      </c>
      <c r="AX169" s="15" t="s">
        <v>80</v>
      </c>
      <c r="AY169" s="231" t="s">
        <v>171</v>
      </c>
    </row>
    <row r="170" spans="1:65" s="2" customFormat="1" ht="24.2" customHeight="1">
      <c r="A170" s="36"/>
      <c r="B170" s="37"/>
      <c r="C170" s="180" t="s">
        <v>308</v>
      </c>
      <c r="D170" s="180" t="s">
        <v>173</v>
      </c>
      <c r="E170" s="181" t="s">
        <v>925</v>
      </c>
      <c r="F170" s="182" t="s">
        <v>926</v>
      </c>
      <c r="G170" s="183" t="s">
        <v>874</v>
      </c>
      <c r="H170" s="184">
        <v>0.26400000000000001</v>
      </c>
      <c r="I170" s="185"/>
      <c r="J170" s="186">
        <f>ROUND(I170*H170,2)</f>
        <v>0</v>
      </c>
      <c r="K170" s="182" t="s">
        <v>839</v>
      </c>
      <c r="L170" s="41"/>
      <c r="M170" s="187" t="s">
        <v>19</v>
      </c>
      <c r="N170" s="188" t="s">
        <v>44</v>
      </c>
      <c r="O170" s="66"/>
      <c r="P170" s="189">
        <f>O170*H170</f>
        <v>0</v>
      </c>
      <c r="Q170" s="189">
        <v>0</v>
      </c>
      <c r="R170" s="189">
        <f>Q170*H170</f>
        <v>0</v>
      </c>
      <c r="S170" s="189">
        <v>0</v>
      </c>
      <c r="T170" s="190">
        <f>S170*H170</f>
        <v>0</v>
      </c>
      <c r="U170" s="36"/>
      <c r="V170" s="36"/>
      <c r="W170" s="36"/>
      <c r="X170" s="36"/>
      <c r="Y170" s="36"/>
      <c r="Z170" s="36"/>
      <c r="AA170" s="36"/>
      <c r="AB170" s="36"/>
      <c r="AC170" s="36"/>
      <c r="AD170" s="36"/>
      <c r="AE170" s="36"/>
      <c r="AR170" s="191" t="s">
        <v>178</v>
      </c>
      <c r="AT170" s="191" t="s">
        <v>173</v>
      </c>
      <c r="AU170" s="191" t="s">
        <v>82</v>
      </c>
      <c r="AY170" s="19" t="s">
        <v>171</v>
      </c>
      <c r="BE170" s="192">
        <f>IF(N170="základní",J170,0)</f>
        <v>0</v>
      </c>
      <c r="BF170" s="192">
        <f>IF(N170="snížená",J170,0)</f>
        <v>0</v>
      </c>
      <c r="BG170" s="192">
        <f>IF(N170="zákl. přenesená",J170,0)</f>
        <v>0</v>
      </c>
      <c r="BH170" s="192">
        <f>IF(N170="sníž. přenesená",J170,0)</f>
        <v>0</v>
      </c>
      <c r="BI170" s="192">
        <f>IF(N170="nulová",J170,0)</f>
        <v>0</v>
      </c>
      <c r="BJ170" s="19" t="s">
        <v>80</v>
      </c>
      <c r="BK170" s="192">
        <f>ROUND(I170*H170,2)</f>
        <v>0</v>
      </c>
      <c r="BL170" s="19" t="s">
        <v>178</v>
      </c>
      <c r="BM170" s="191" t="s">
        <v>1544</v>
      </c>
    </row>
    <row r="171" spans="1:65" s="2" customFormat="1" ht="78">
      <c r="A171" s="36"/>
      <c r="B171" s="37"/>
      <c r="C171" s="38"/>
      <c r="D171" s="193" t="s">
        <v>180</v>
      </c>
      <c r="E171" s="38"/>
      <c r="F171" s="194" t="s">
        <v>928</v>
      </c>
      <c r="G171" s="38"/>
      <c r="H171" s="38"/>
      <c r="I171" s="195"/>
      <c r="J171" s="38"/>
      <c r="K171" s="38"/>
      <c r="L171" s="41"/>
      <c r="M171" s="196"/>
      <c r="N171" s="197"/>
      <c r="O171" s="66"/>
      <c r="P171" s="66"/>
      <c r="Q171" s="66"/>
      <c r="R171" s="66"/>
      <c r="S171" s="66"/>
      <c r="T171" s="67"/>
      <c r="U171" s="36"/>
      <c r="V171" s="36"/>
      <c r="W171" s="36"/>
      <c r="X171" s="36"/>
      <c r="Y171" s="36"/>
      <c r="Z171" s="36"/>
      <c r="AA171" s="36"/>
      <c r="AB171" s="36"/>
      <c r="AC171" s="36"/>
      <c r="AD171" s="36"/>
      <c r="AE171" s="36"/>
      <c r="AT171" s="19" t="s">
        <v>180</v>
      </c>
      <c r="AU171" s="19" t="s">
        <v>82</v>
      </c>
    </row>
    <row r="172" spans="1:65" s="13" customFormat="1" ht="11.25">
      <c r="B172" s="200"/>
      <c r="C172" s="201"/>
      <c r="D172" s="193" t="s">
        <v>184</v>
      </c>
      <c r="E172" s="202" t="s">
        <v>19</v>
      </c>
      <c r="F172" s="203" t="s">
        <v>929</v>
      </c>
      <c r="G172" s="201"/>
      <c r="H172" s="202" t="s">
        <v>19</v>
      </c>
      <c r="I172" s="204"/>
      <c r="J172" s="201"/>
      <c r="K172" s="201"/>
      <c r="L172" s="205"/>
      <c r="M172" s="206"/>
      <c r="N172" s="207"/>
      <c r="O172" s="207"/>
      <c r="P172" s="207"/>
      <c r="Q172" s="207"/>
      <c r="R172" s="207"/>
      <c r="S172" s="207"/>
      <c r="T172" s="208"/>
      <c r="AT172" s="209" t="s">
        <v>184</v>
      </c>
      <c r="AU172" s="209" t="s">
        <v>82</v>
      </c>
      <c r="AV172" s="13" t="s">
        <v>80</v>
      </c>
      <c r="AW172" s="13" t="s">
        <v>35</v>
      </c>
      <c r="AX172" s="13" t="s">
        <v>73</v>
      </c>
      <c r="AY172" s="209" t="s">
        <v>171</v>
      </c>
    </row>
    <row r="173" spans="1:65" s="13" customFormat="1" ht="11.25">
      <c r="B173" s="200"/>
      <c r="C173" s="201"/>
      <c r="D173" s="193" t="s">
        <v>184</v>
      </c>
      <c r="E173" s="202" t="s">
        <v>19</v>
      </c>
      <c r="F173" s="203" t="s">
        <v>930</v>
      </c>
      <c r="G173" s="201"/>
      <c r="H173" s="202" t="s">
        <v>19</v>
      </c>
      <c r="I173" s="204"/>
      <c r="J173" s="201"/>
      <c r="K173" s="201"/>
      <c r="L173" s="205"/>
      <c r="M173" s="206"/>
      <c r="N173" s="207"/>
      <c r="O173" s="207"/>
      <c r="P173" s="207"/>
      <c r="Q173" s="207"/>
      <c r="R173" s="207"/>
      <c r="S173" s="207"/>
      <c r="T173" s="208"/>
      <c r="AT173" s="209" t="s">
        <v>184</v>
      </c>
      <c r="AU173" s="209" t="s">
        <v>82</v>
      </c>
      <c r="AV173" s="13" t="s">
        <v>80</v>
      </c>
      <c r="AW173" s="13" t="s">
        <v>35</v>
      </c>
      <c r="AX173" s="13" t="s">
        <v>73</v>
      </c>
      <c r="AY173" s="209" t="s">
        <v>171</v>
      </c>
    </row>
    <row r="174" spans="1:65" s="14" customFormat="1" ht="11.25">
      <c r="B174" s="210"/>
      <c r="C174" s="211"/>
      <c r="D174" s="193" t="s">
        <v>184</v>
      </c>
      <c r="E174" s="212" t="s">
        <v>19</v>
      </c>
      <c r="F174" s="213" t="s">
        <v>1545</v>
      </c>
      <c r="G174" s="211"/>
      <c r="H174" s="214">
        <v>0.26400000000000001</v>
      </c>
      <c r="I174" s="215"/>
      <c r="J174" s="211"/>
      <c r="K174" s="211"/>
      <c r="L174" s="216"/>
      <c r="M174" s="217"/>
      <c r="N174" s="218"/>
      <c r="O174" s="218"/>
      <c r="P174" s="218"/>
      <c r="Q174" s="218"/>
      <c r="R174" s="218"/>
      <c r="S174" s="218"/>
      <c r="T174" s="219"/>
      <c r="AT174" s="220" t="s">
        <v>184</v>
      </c>
      <c r="AU174" s="220" t="s">
        <v>82</v>
      </c>
      <c r="AV174" s="14" t="s">
        <v>82</v>
      </c>
      <c r="AW174" s="14" t="s">
        <v>35</v>
      </c>
      <c r="AX174" s="14" t="s">
        <v>73</v>
      </c>
      <c r="AY174" s="220" t="s">
        <v>171</v>
      </c>
    </row>
    <row r="175" spans="1:65" s="15" customFormat="1" ht="11.25">
      <c r="B175" s="221"/>
      <c r="C175" s="222"/>
      <c r="D175" s="193" t="s">
        <v>184</v>
      </c>
      <c r="E175" s="223" t="s">
        <v>19</v>
      </c>
      <c r="F175" s="224" t="s">
        <v>189</v>
      </c>
      <c r="G175" s="222"/>
      <c r="H175" s="225">
        <v>0.26400000000000001</v>
      </c>
      <c r="I175" s="226"/>
      <c r="J175" s="222"/>
      <c r="K175" s="222"/>
      <c r="L175" s="227"/>
      <c r="M175" s="228"/>
      <c r="N175" s="229"/>
      <c r="O175" s="229"/>
      <c r="P175" s="229"/>
      <c r="Q175" s="229"/>
      <c r="R175" s="229"/>
      <c r="S175" s="229"/>
      <c r="T175" s="230"/>
      <c r="AT175" s="231" t="s">
        <v>184</v>
      </c>
      <c r="AU175" s="231" t="s">
        <v>82</v>
      </c>
      <c r="AV175" s="15" t="s">
        <v>178</v>
      </c>
      <c r="AW175" s="15" t="s">
        <v>35</v>
      </c>
      <c r="AX175" s="15" t="s">
        <v>80</v>
      </c>
      <c r="AY175" s="231" t="s">
        <v>171</v>
      </c>
    </row>
    <row r="176" spans="1:65" s="2" customFormat="1" ht="24.2" customHeight="1">
      <c r="A176" s="36"/>
      <c r="B176" s="37"/>
      <c r="C176" s="180" t="s">
        <v>316</v>
      </c>
      <c r="D176" s="180" t="s">
        <v>173</v>
      </c>
      <c r="E176" s="181" t="s">
        <v>932</v>
      </c>
      <c r="F176" s="182" t="s">
        <v>933</v>
      </c>
      <c r="G176" s="183" t="s">
        <v>934</v>
      </c>
      <c r="H176" s="184">
        <v>4</v>
      </c>
      <c r="I176" s="185"/>
      <c r="J176" s="186">
        <f>ROUND(I176*H176,2)</f>
        <v>0</v>
      </c>
      <c r="K176" s="182" t="s">
        <v>839</v>
      </c>
      <c r="L176" s="41"/>
      <c r="M176" s="187" t="s">
        <v>19</v>
      </c>
      <c r="N176" s="188" t="s">
        <v>44</v>
      </c>
      <c r="O176" s="66"/>
      <c r="P176" s="189">
        <f>O176*H176</f>
        <v>0</v>
      </c>
      <c r="Q176" s="189">
        <v>0</v>
      </c>
      <c r="R176" s="189">
        <f>Q176*H176</f>
        <v>0</v>
      </c>
      <c r="S176" s="189">
        <v>0</v>
      </c>
      <c r="T176" s="190">
        <f>S176*H176</f>
        <v>0</v>
      </c>
      <c r="U176" s="36"/>
      <c r="V176" s="36"/>
      <c r="W176" s="36"/>
      <c r="X176" s="36"/>
      <c r="Y176" s="36"/>
      <c r="Z176" s="36"/>
      <c r="AA176" s="36"/>
      <c r="AB176" s="36"/>
      <c r="AC176" s="36"/>
      <c r="AD176" s="36"/>
      <c r="AE176" s="36"/>
      <c r="AR176" s="191" t="s">
        <v>178</v>
      </c>
      <c r="AT176" s="191" t="s">
        <v>173</v>
      </c>
      <c r="AU176" s="191" t="s">
        <v>82</v>
      </c>
      <c r="AY176" s="19" t="s">
        <v>171</v>
      </c>
      <c r="BE176" s="192">
        <f>IF(N176="základní",J176,0)</f>
        <v>0</v>
      </c>
      <c r="BF176" s="192">
        <f>IF(N176="snížená",J176,0)</f>
        <v>0</v>
      </c>
      <c r="BG176" s="192">
        <f>IF(N176="zákl. přenesená",J176,0)</f>
        <v>0</v>
      </c>
      <c r="BH176" s="192">
        <f>IF(N176="sníž. přenesená",J176,0)</f>
        <v>0</v>
      </c>
      <c r="BI176" s="192">
        <f>IF(N176="nulová",J176,0)</f>
        <v>0</v>
      </c>
      <c r="BJ176" s="19" t="s">
        <v>80</v>
      </c>
      <c r="BK176" s="192">
        <f>ROUND(I176*H176,2)</f>
        <v>0</v>
      </c>
      <c r="BL176" s="19" t="s">
        <v>178</v>
      </c>
      <c r="BM176" s="191" t="s">
        <v>1546</v>
      </c>
    </row>
    <row r="177" spans="1:65" s="2" customFormat="1" ht="68.25">
      <c r="A177" s="36"/>
      <c r="B177" s="37"/>
      <c r="C177" s="38"/>
      <c r="D177" s="193" t="s">
        <v>180</v>
      </c>
      <c r="E177" s="38"/>
      <c r="F177" s="194" t="s">
        <v>936</v>
      </c>
      <c r="G177" s="38"/>
      <c r="H177" s="38"/>
      <c r="I177" s="195"/>
      <c r="J177" s="38"/>
      <c r="K177" s="38"/>
      <c r="L177" s="41"/>
      <c r="M177" s="196"/>
      <c r="N177" s="197"/>
      <c r="O177" s="66"/>
      <c r="P177" s="66"/>
      <c r="Q177" s="66"/>
      <c r="R177" s="66"/>
      <c r="S177" s="66"/>
      <c r="T177" s="67"/>
      <c r="U177" s="36"/>
      <c r="V177" s="36"/>
      <c r="W177" s="36"/>
      <c r="X177" s="36"/>
      <c r="Y177" s="36"/>
      <c r="Z177" s="36"/>
      <c r="AA177" s="36"/>
      <c r="AB177" s="36"/>
      <c r="AC177" s="36"/>
      <c r="AD177" s="36"/>
      <c r="AE177" s="36"/>
      <c r="AT177" s="19" t="s">
        <v>180</v>
      </c>
      <c r="AU177" s="19" t="s">
        <v>82</v>
      </c>
    </row>
    <row r="178" spans="1:65" s="14" customFormat="1" ht="11.25">
      <c r="B178" s="210"/>
      <c r="C178" s="211"/>
      <c r="D178" s="193" t="s">
        <v>184</v>
      </c>
      <c r="E178" s="212" t="s">
        <v>19</v>
      </c>
      <c r="F178" s="213" t="s">
        <v>918</v>
      </c>
      <c r="G178" s="211"/>
      <c r="H178" s="214">
        <v>4</v>
      </c>
      <c r="I178" s="215"/>
      <c r="J178" s="211"/>
      <c r="K178" s="211"/>
      <c r="L178" s="216"/>
      <c r="M178" s="217"/>
      <c r="N178" s="218"/>
      <c r="O178" s="218"/>
      <c r="P178" s="218"/>
      <c r="Q178" s="218"/>
      <c r="R178" s="218"/>
      <c r="S178" s="218"/>
      <c r="T178" s="219"/>
      <c r="AT178" s="220" t="s">
        <v>184</v>
      </c>
      <c r="AU178" s="220" t="s">
        <v>82</v>
      </c>
      <c r="AV178" s="14" t="s">
        <v>82</v>
      </c>
      <c r="AW178" s="14" t="s">
        <v>35</v>
      </c>
      <c r="AX178" s="14" t="s">
        <v>73</v>
      </c>
      <c r="AY178" s="220" t="s">
        <v>171</v>
      </c>
    </row>
    <row r="179" spans="1:65" s="15" customFormat="1" ht="11.25">
      <c r="B179" s="221"/>
      <c r="C179" s="222"/>
      <c r="D179" s="193" t="s">
        <v>184</v>
      </c>
      <c r="E179" s="223" t="s">
        <v>19</v>
      </c>
      <c r="F179" s="224" t="s">
        <v>189</v>
      </c>
      <c r="G179" s="222"/>
      <c r="H179" s="225">
        <v>4</v>
      </c>
      <c r="I179" s="226"/>
      <c r="J179" s="222"/>
      <c r="K179" s="222"/>
      <c r="L179" s="227"/>
      <c r="M179" s="228"/>
      <c r="N179" s="229"/>
      <c r="O179" s="229"/>
      <c r="P179" s="229"/>
      <c r="Q179" s="229"/>
      <c r="R179" s="229"/>
      <c r="S179" s="229"/>
      <c r="T179" s="230"/>
      <c r="AT179" s="231" t="s">
        <v>184</v>
      </c>
      <c r="AU179" s="231" t="s">
        <v>82</v>
      </c>
      <c r="AV179" s="15" t="s">
        <v>178</v>
      </c>
      <c r="AW179" s="15" t="s">
        <v>35</v>
      </c>
      <c r="AX179" s="15" t="s">
        <v>80</v>
      </c>
      <c r="AY179" s="231" t="s">
        <v>171</v>
      </c>
    </row>
    <row r="180" spans="1:65" s="2" customFormat="1" ht="24.2" customHeight="1">
      <c r="A180" s="36"/>
      <c r="B180" s="37"/>
      <c r="C180" s="180" t="s">
        <v>325</v>
      </c>
      <c r="D180" s="180" t="s">
        <v>173</v>
      </c>
      <c r="E180" s="181" t="s">
        <v>937</v>
      </c>
      <c r="F180" s="182" t="s">
        <v>938</v>
      </c>
      <c r="G180" s="183" t="s">
        <v>606</v>
      </c>
      <c r="H180" s="184">
        <v>280</v>
      </c>
      <c r="I180" s="185"/>
      <c r="J180" s="186">
        <f>ROUND(I180*H180,2)</f>
        <v>0</v>
      </c>
      <c r="K180" s="182" t="s">
        <v>839</v>
      </c>
      <c r="L180" s="41"/>
      <c r="M180" s="187" t="s">
        <v>19</v>
      </c>
      <c r="N180" s="188" t="s">
        <v>44</v>
      </c>
      <c r="O180" s="66"/>
      <c r="P180" s="189">
        <f>O180*H180</f>
        <v>0</v>
      </c>
      <c r="Q180" s="189">
        <v>0</v>
      </c>
      <c r="R180" s="189">
        <f>Q180*H180</f>
        <v>0</v>
      </c>
      <c r="S180" s="189">
        <v>0</v>
      </c>
      <c r="T180" s="190">
        <f>S180*H180</f>
        <v>0</v>
      </c>
      <c r="U180" s="36"/>
      <c r="V180" s="36"/>
      <c r="W180" s="36"/>
      <c r="X180" s="36"/>
      <c r="Y180" s="36"/>
      <c r="Z180" s="36"/>
      <c r="AA180" s="36"/>
      <c r="AB180" s="36"/>
      <c r="AC180" s="36"/>
      <c r="AD180" s="36"/>
      <c r="AE180" s="36"/>
      <c r="AR180" s="191" t="s">
        <v>178</v>
      </c>
      <c r="AT180" s="191" t="s">
        <v>173</v>
      </c>
      <c r="AU180" s="191" t="s">
        <v>82</v>
      </c>
      <c r="AY180" s="19" t="s">
        <v>171</v>
      </c>
      <c r="BE180" s="192">
        <f>IF(N180="základní",J180,0)</f>
        <v>0</v>
      </c>
      <c r="BF180" s="192">
        <f>IF(N180="snížená",J180,0)</f>
        <v>0</v>
      </c>
      <c r="BG180" s="192">
        <f>IF(N180="zákl. přenesená",J180,0)</f>
        <v>0</v>
      </c>
      <c r="BH180" s="192">
        <f>IF(N180="sníž. přenesená",J180,0)</f>
        <v>0</v>
      </c>
      <c r="BI180" s="192">
        <f>IF(N180="nulová",J180,0)</f>
        <v>0</v>
      </c>
      <c r="BJ180" s="19" t="s">
        <v>80</v>
      </c>
      <c r="BK180" s="192">
        <f>ROUND(I180*H180,2)</f>
        <v>0</v>
      </c>
      <c r="BL180" s="19" t="s">
        <v>178</v>
      </c>
      <c r="BM180" s="191" t="s">
        <v>1547</v>
      </c>
    </row>
    <row r="181" spans="1:65" s="2" customFormat="1" ht="48.75">
      <c r="A181" s="36"/>
      <c r="B181" s="37"/>
      <c r="C181" s="38"/>
      <c r="D181" s="193" t="s">
        <v>180</v>
      </c>
      <c r="E181" s="38"/>
      <c r="F181" s="194" t="s">
        <v>940</v>
      </c>
      <c r="G181" s="38"/>
      <c r="H181" s="38"/>
      <c r="I181" s="195"/>
      <c r="J181" s="38"/>
      <c r="K181" s="38"/>
      <c r="L181" s="41"/>
      <c r="M181" s="196"/>
      <c r="N181" s="197"/>
      <c r="O181" s="66"/>
      <c r="P181" s="66"/>
      <c r="Q181" s="66"/>
      <c r="R181" s="66"/>
      <c r="S181" s="66"/>
      <c r="T181" s="67"/>
      <c r="U181" s="36"/>
      <c r="V181" s="36"/>
      <c r="W181" s="36"/>
      <c r="X181" s="36"/>
      <c r="Y181" s="36"/>
      <c r="Z181" s="36"/>
      <c r="AA181" s="36"/>
      <c r="AB181" s="36"/>
      <c r="AC181" s="36"/>
      <c r="AD181" s="36"/>
      <c r="AE181" s="36"/>
      <c r="AT181" s="19" t="s">
        <v>180</v>
      </c>
      <c r="AU181" s="19" t="s">
        <v>82</v>
      </c>
    </row>
    <row r="182" spans="1:65" s="13" customFormat="1" ht="11.25">
      <c r="B182" s="200"/>
      <c r="C182" s="201"/>
      <c r="D182" s="193" t="s">
        <v>184</v>
      </c>
      <c r="E182" s="202" t="s">
        <v>19</v>
      </c>
      <c r="F182" s="203" t="s">
        <v>1548</v>
      </c>
      <c r="G182" s="201"/>
      <c r="H182" s="202" t="s">
        <v>19</v>
      </c>
      <c r="I182" s="204"/>
      <c r="J182" s="201"/>
      <c r="K182" s="201"/>
      <c r="L182" s="205"/>
      <c r="M182" s="206"/>
      <c r="N182" s="207"/>
      <c r="O182" s="207"/>
      <c r="P182" s="207"/>
      <c r="Q182" s="207"/>
      <c r="R182" s="207"/>
      <c r="S182" s="207"/>
      <c r="T182" s="208"/>
      <c r="AT182" s="209" t="s">
        <v>184</v>
      </c>
      <c r="AU182" s="209" t="s">
        <v>82</v>
      </c>
      <c r="AV182" s="13" t="s">
        <v>80</v>
      </c>
      <c r="AW182" s="13" t="s">
        <v>35</v>
      </c>
      <c r="AX182" s="13" t="s">
        <v>73</v>
      </c>
      <c r="AY182" s="209" t="s">
        <v>171</v>
      </c>
    </row>
    <row r="183" spans="1:65" s="14" customFormat="1" ht="11.25">
      <c r="B183" s="210"/>
      <c r="C183" s="211"/>
      <c r="D183" s="193" t="s">
        <v>184</v>
      </c>
      <c r="E183" s="212" t="s">
        <v>19</v>
      </c>
      <c r="F183" s="213" t="s">
        <v>1549</v>
      </c>
      <c r="G183" s="211"/>
      <c r="H183" s="214">
        <v>280</v>
      </c>
      <c r="I183" s="215"/>
      <c r="J183" s="211"/>
      <c r="K183" s="211"/>
      <c r="L183" s="216"/>
      <c r="M183" s="217"/>
      <c r="N183" s="218"/>
      <c r="O183" s="218"/>
      <c r="P183" s="218"/>
      <c r="Q183" s="218"/>
      <c r="R183" s="218"/>
      <c r="S183" s="218"/>
      <c r="T183" s="219"/>
      <c r="AT183" s="220" t="s">
        <v>184</v>
      </c>
      <c r="AU183" s="220" t="s">
        <v>82</v>
      </c>
      <c r="AV183" s="14" t="s">
        <v>82</v>
      </c>
      <c r="AW183" s="14" t="s">
        <v>35</v>
      </c>
      <c r="AX183" s="14" t="s">
        <v>73</v>
      </c>
      <c r="AY183" s="220" t="s">
        <v>171</v>
      </c>
    </row>
    <row r="184" spans="1:65" s="15" customFormat="1" ht="11.25">
      <c r="B184" s="221"/>
      <c r="C184" s="222"/>
      <c r="D184" s="193" t="s">
        <v>184</v>
      </c>
      <c r="E184" s="223" t="s">
        <v>19</v>
      </c>
      <c r="F184" s="224" t="s">
        <v>189</v>
      </c>
      <c r="G184" s="222"/>
      <c r="H184" s="225">
        <v>280</v>
      </c>
      <c r="I184" s="226"/>
      <c r="J184" s="222"/>
      <c r="K184" s="222"/>
      <c r="L184" s="227"/>
      <c r="M184" s="228"/>
      <c r="N184" s="229"/>
      <c r="O184" s="229"/>
      <c r="P184" s="229"/>
      <c r="Q184" s="229"/>
      <c r="R184" s="229"/>
      <c r="S184" s="229"/>
      <c r="T184" s="230"/>
      <c r="AT184" s="231" t="s">
        <v>184</v>
      </c>
      <c r="AU184" s="231" t="s">
        <v>82</v>
      </c>
      <c r="AV184" s="15" t="s">
        <v>178</v>
      </c>
      <c r="AW184" s="15" t="s">
        <v>35</v>
      </c>
      <c r="AX184" s="15" t="s">
        <v>80</v>
      </c>
      <c r="AY184" s="231" t="s">
        <v>171</v>
      </c>
    </row>
    <row r="185" spans="1:65" s="2" customFormat="1" ht="24.2" customHeight="1">
      <c r="A185" s="36"/>
      <c r="B185" s="37"/>
      <c r="C185" s="180" t="s">
        <v>334</v>
      </c>
      <c r="D185" s="180" t="s">
        <v>173</v>
      </c>
      <c r="E185" s="181" t="s">
        <v>943</v>
      </c>
      <c r="F185" s="182" t="s">
        <v>944</v>
      </c>
      <c r="G185" s="183" t="s">
        <v>606</v>
      </c>
      <c r="H185" s="184">
        <v>280</v>
      </c>
      <c r="I185" s="185"/>
      <c r="J185" s="186">
        <f>ROUND(I185*H185,2)</f>
        <v>0</v>
      </c>
      <c r="K185" s="182" t="s">
        <v>839</v>
      </c>
      <c r="L185" s="41"/>
      <c r="M185" s="187" t="s">
        <v>19</v>
      </c>
      <c r="N185" s="188" t="s">
        <v>44</v>
      </c>
      <c r="O185" s="66"/>
      <c r="P185" s="189">
        <f>O185*H185</f>
        <v>0</v>
      </c>
      <c r="Q185" s="189">
        <v>0</v>
      </c>
      <c r="R185" s="189">
        <f>Q185*H185</f>
        <v>0</v>
      </c>
      <c r="S185" s="189">
        <v>0</v>
      </c>
      <c r="T185" s="190">
        <f>S185*H185</f>
        <v>0</v>
      </c>
      <c r="U185" s="36"/>
      <c r="V185" s="36"/>
      <c r="W185" s="36"/>
      <c r="X185" s="36"/>
      <c r="Y185" s="36"/>
      <c r="Z185" s="36"/>
      <c r="AA185" s="36"/>
      <c r="AB185" s="36"/>
      <c r="AC185" s="36"/>
      <c r="AD185" s="36"/>
      <c r="AE185" s="36"/>
      <c r="AR185" s="191" t="s">
        <v>178</v>
      </c>
      <c r="AT185" s="191" t="s">
        <v>173</v>
      </c>
      <c r="AU185" s="191" t="s">
        <v>82</v>
      </c>
      <c r="AY185" s="19" t="s">
        <v>171</v>
      </c>
      <c r="BE185" s="192">
        <f>IF(N185="základní",J185,0)</f>
        <v>0</v>
      </c>
      <c r="BF185" s="192">
        <f>IF(N185="snížená",J185,0)</f>
        <v>0</v>
      </c>
      <c r="BG185" s="192">
        <f>IF(N185="zákl. přenesená",J185,0)</f>
        <v>0</v>
      </c>
      <c r="BH185" s="192">
        <f>IF(N185="sníž. přenesená",J185,0)</f>
        <v>0</v>
      </c>
      <c r="BI185" s="192">
        <f>IF(N185="nulová",J185,0)</f>
        <v>0</v>
      </c>
      <c r="BJ185" s="19" t="s">
        <v>80</v>
      </c>
      <c r="BK185" s="192">
        <f>ROUND(I185*H185,2)</f>
        <v>0</v>
      </c>
      <c r="BL185" s="19" t="s">
        <v>178</v>
      </c>
      <c r="BM185" s="191" t="s">
        <v>1550</v>
      </c>
    </row>
    <row r="186" spans="1:65" s="2" customFormat="1" ht="58.5">
      <c r="A186" s="36"/>
      <c r="B186" s="37"/>
      <c r="C186" s="38"/>
      <c r="D186" s="193" t="s">
        <v>180</v>
      </c>
      <c r="E186" s="38"/>
      <c r="F186" s="194" t="s">
        <v>946</v>
      </c>
      <c r="G186" s="38"/>
      <c r="H186" s="38"/>
      <c r="I186" s="195"/>
      <c r="J186" s="38"/>
      <c r="K186" s="38"/>
      <c r="L186" s="41"/>
      <c r="M186" s="196"/>
      <c r="N186" s="197"/>
      <c r="O186" s="66"/>
      <c r="P186" s="66"/>
      <c r="Q186" s="66"/>
      <c r="R186" s="66"/>
      <c r="S186" s="66"/>
      <c r="T186" s="67"/>
      <c r="U186" s="36"/>
      <c r="V186" s="36"/>
      <c r="W186" s="36"/>
      <c r="X186" s="36"/>
      <c r="Y186" s="36"/>
      <c r="Z186" s="36"/>
      <c r="AA186" s="36"/>
      <c r="AB186" s="36"/>
      <c r="AC186" s="36"/>
      <c r="AD186" s="36"/>
      <c r="AE186" s="36"/>
      <c r="AT186" s="19" t="s">
        <v>180</v>
      </c>
      <c r="AU186" s="19" t="s">
        <v>82</v>
      </c>
    </row>
    <row r="187" spans="1:65" s="13" customFormat="1" ht="11.25">
      <c r="B187" s="200"/>
      <c r="C187" s="201"/>
      <c r="D187" s="193" t="s">
        <v>184</v>
      </c>
      <c r="E187" s="202" t="s">
        <v>19</v>
      </c>
      <c r="F187" s="203" t="s">
        <v>1548</v>
      </c>
      <c r="G187" s="201"/>
      <c r="H187" s="202" t="s">
        <v>19</v>
      </c>
      <c r="I187" s="204"/>
      <c r="J187" s="201"/>
      <c r="K187" s="201"/>
      <c r="L187" s="205"/>
      <c r="M187" s="206"/>
      <c r="N187" s="207"/>
      <c r="O187" s="207"/>
      <c r="P187" s="207"/>
      <c r="Q187" s="207"/>
      <c r="R187" s="207"/>
      <c r="S187" s="207"/>
      <c r="T187" s="208"/>
      <c r="AT187" s="209" t="s">
        <v>184</v>
      </c>
      <c r="AU187" s="209" t="s">
        <v>82</v>
      </c>
      <c r="AV187" s="13" t="s">
        <v>80</v>
      </c>
      <c r="AW187" s="13" t="s">
        <v>35</v>
      </c>
      <c r="AX187" s="13" t="s">
        <v>73</v>
      </c>
      <c r="AY187" s="209" t="s">
        <v>171</v>
      </c>
    </row>
    <row r="188" spans="1:65" s="14" customFormat="1" ht="11.25">
      <c r="B188" s="210"/>
      <c r="C188" s="211"/>
      <c r="D188" s="193" t="s">
        <v>184</v>
      </c>
      <c r="E188" s="212" t="s">
        <v>19</v>
      </c>
      <c r="F188" s="213" t="s">
        <v>1549</v>
      </c>
      <c r="G188" s="211"/>
      <c r="H188" s="214">
        <v>280</v>
      </c>
      <c r="I188" s="215"/>
      <c r="J188" s="211"/>
      <c r="K188" s="211"/>
      <c r="L188" s="216"/>
      <c r="M188" s="217"/>
      <c r="N188" s="218"/>
      <c r="O188" s="218"/>
      <c r="P188" s="218"/>
      <c r="Q188" s="218"/>
      <c r="R188" s="218"/>
      <c r="S188" s="218"/>
      <c r="T188" s="219"/>
      <c r="AT188" s="220" t="s">
        <v>184</v>
      </c>
      <c r="AU188" s="220" t="s">
        <v>82</v>
      </c>
      <c r="AV188" s="14" t="s">
        <v>82</v>
      </c>
      <c r="AW188" s="14" t="s">
        <v>35</v>
      </c>
      <c r="AX188" s="14" t="s">
        <v>73</v>
      </c>
      <c r="AY188" s="220" t="s">
        <v>171</v>
      </c>
    </row>
    <row r="189" spans="1:65" s="15" customFormat="1" ht="11.25">
      <c r="B189" s="221"/>
      <c r="C189" s="222"/>
      <c r="D189" s="193" t="s">
        <v>184</v>
      </c>
      <c r="E189" s="223" t="s">
        <v>19</v>
      </c>
      <c r="F189" s="224" t="s">
        <v>189</v>
      </c>
      <c r="G189" s="222"/>
      <c r="H189" s="225">
        <v>280</v>
      </c>
      <c r="I189" s="226"/>
      <c r="J189" s="222"/>
      <c r="K189" s="222"/>
      <c r="L189" s="227"/>
      <c r="M189" s="228"/>
      <c r="N189" s="229"/>
      <c r="O189" s="229"/>
      <c r="P189" s="229"/>
      <c r="Q189" s="229"/>
      <c r="R189" s="229"/>
      <c r="S189" s="229"/>
      <c r="T189" s="230"/>
      <c r="AT189" s="231" t="s">
        <v>184</v>
      </c>
      <c r="AU189" s="231" t="s">
        <v>82</v>
      </c>
      <c r="AV189" s="15" t="s">
        <v>178</v>
      </c>
      <c r="AW189" s="15" t="s">
        <v>35</v>
      </c>
      <c r="AX189" s="15" t="s">
        <v>80</v>
      </c>
      <c r="AY189" s="231" t="s">
        <v>171</v>
      </c>
    </row>
    <row r="190" spans="1:65" s="12" customFormat="1" ht="25.9" customHeight="1">
      <c r="B190" s="164"/>
      <c r="C190" s="165"/>
      <c r="D190" s="166" t="s">
        <v>72</v>
      </c>
      <c r="E190" s="167" t="s">
        <v>947</v>
      </c>
      <c r="F190" s="167" t="s">
        <v>948</v>
      </c>
      <c r="G190" s="165"/>
      <c r="H190" s="165"/>
      <c r="I190" s="168"/>
      <c r="J190" s="169">
        <f>BK190</f>
        <v>0</v>
      </c>
      <c r="K190" s="165"/>
      <c r="L190" s="170"/>
      <c r="M190" s="171"/>
      <c r="N190" s="172"/>
      <c r="O190" s="172"/>
      <c r="P190" s="173">
        <f>SUM(P191:P235)</f>
        <v>0</v>
      </c>
      <c r="Q190" s="172"/>
      <c r="R190" s="173">
        <f>SUM(R191:R235)</f>
        <v>0</v>
      </c>
      <c r="S190" s="172"/>
      <c r="T190" s="174">
        <f>SUM(T191:T235)</f>
        <v>0</v>
      </c>
      <c r="AR190" s="175" t="s">
        <v>178</v>
      </c>
      <c r="AT190" s="176" t="s">
        <v>72</v>
      </c>
      <c r="AU190" s="176" t="s">
        <v>73</v>
      </c>
      <c r="AY190" s="175" t="s">
        <v>171</v>
      </c>
      <c r="BK190" s="177">
        <f>SUM(BK191:BK235)</f>
        <v>0</v>
      </c>
    </row>
    <row r="191" spans="1:65" s="2" customFormat="1" ht="37.9" customHeight="1">
      <c r="A191" s="36"/>
      <c r="B191" s="37"/>
      <c r="C191" s="180" t="s">
        <v>7</v>
      </c>
      <c r="D191" s="180" t="s">
        <v>173</v>
      </c>
      <c r="E191" s="181" t="s">
        <v>949</v>
      </c>
      <c r="F191" s="182" t="s">
        <v>950</v>
      </c>
      <c r="G191" s="183" t="s">
        <v>252</v>
      </c>
      <c r="H191" s="184">
        <v>26.8</v>
      </c>
      <c r="I191" s="185"/>
      <c r="J191" s="186">
        <f>ROUND(I191*H191,2)</f>
        <v>0</v>
      </c>
      <c r="K191" s="182" t="s">
        <v>839</v>
      </c>
      <c r="L191" s="41"/>
      <c r="M191" s="187" t="s">
        <v>19</v>
      </c>
      <c r="N191" s="188" t="s">
        <v>44</v>
      </c>
      <c r="O191" s="66"/>
      <c r="P191" s="189">
        <f>O191*H191</f>
        <v>0</v>
      </c>
      <c r="Q191" s="189">
        <v>0</v>
      </c>
      <c r="R191" s="189">
        <f>Q191*H191</f>
        <v>0</v>
      </c>
      <c r="S191" s="189">
        <v>0</v>
      </c>
      <c r="T191" s="190">
        <f>S191*H191</f>
        <v>0</v>
      </c>
      <c r="U191" s="36"/>
      <c r="V191" s="36"/>
      <c r="W191" s="36"/>
      <c r="X191" s="36"/>
      <c r="Y191" s="36"/>
      <c r="Z191" s="36"/>
      <c r="AA191" s="36"/>
      <c r="AB191" s="36"/>
      <c r="AC191" s="36"/>
      <c r="AD191" s="36"/>
      <c r="AE191" s="36"/>
      <c r="AR191" s="191" t="s">
        <v>951</v>
      </c>
      <c r="AT191" s="191" t="s">
        <v>173</v>
      </c>
      <c r="AU191" s="191" t="s">
        <v>80</v>
      </c>
      <c r="AY191" s="19" t="s">
        <v>171</v>
      </c>
      <c r="BE191" s="192">
        <f>IF(N191="základní",J191,0)</f>
        <v>0</v>
      </c>
      <c r="BF191" s="192">
        <f>IF(N191="snížená",J191,0)</f>
        <v>0</v>
      </c>
      <c r="BG191" s="192">
        <f>IF(N191="zákl. přenesená",J191,0)</f>
        <v>0</v>
      </c>
      <c r="BH191" s="192">
        <f>IF(N191="sníž. přenesená",J191,0)</f>
        <v>0</v>
      </c>
      <c r="BI191" s="192">
        <f>IF(N191="nulová",J191,0)</f>
        <v>0</v>
      </c>
      <c r="BJ191" s="19" t="s">
        <v>80</v>
      </c>
      <c r="BK191" s="192">
        <f>ROUND(I191*H191,2)</f>
        <v>0</v>
      </c>
      <c r="BL191" s="19" t="s">
        <v>951</v>
      </c>
      <c r="BM191" s="191" t="s">
        <v>1551</v>
      </c>
    </row>
    <row r="192" spans="1:65" s="2" customFormat="1" ht="68.25">
      <c r="A192" s="36"/>
      <c r="B192" s="37"/>
      <c r="C192" s="38"/>
      <c r="D192" s="193" t="s">
        <v>180</v>
      </c>
      <c r="E192" s="38"/>
      <c r="F192" s="194" t="s">
        <v>953</v>
      </c>
      <c r="G192" s="38"/>
      <c r="H192" s="38"/>
      <c r="I192" s="195"/>
      <c r="J192" s="38"/>
      <c r="K192" s="38"/>
      <c r="L192" s="41"/>
      <c r="M192" s="196"/>
      <c r="N192" s="197"/>
      <c r="O192" s="66"/>
      <c r="P192" s="66"/>
      <c r="Q192" s="66"/>
      <c r="R192" s="66"/>
      <c r="S192" s="66"/>
      <c r="T192" s="67"/>
      <c r="U192" s="36"/>
      <c r="V192" s="36"/>
      <c r="W192" s="36"/>
      <c r="X192" s="36"/>
      <c r="Y192" s="36"/>
      <c r="Z192" s="36"/>
      <c r="AA192" s="36"/>
      <c r="AB192" s="36"/>
      <c r="AC192" s="36"/>
      <c r="AD192" s="36"/>
      <c r="AE192" s="36"/>
      <c r="AT192" s="19" t="s">
        <v>180</v>
      </c>
      <c r="AU192" s="19" t="s">
        <v>80</v>
      </c>
    </row>
    <row r="193" spans="1:65" s="13" customFormat="1" ht="11.25">
      <c r="B193" s="200"/>
      <c r="C193" s="201"/>
      <c r="D193" s="193" t="s">
        <v>184</v>
      </c>
      <c r="E193" s="202" t="s">
        <v>19</v>
      </c>
      <c r="F193" s="203" t="s">
        <v>954</v>
      </c>
      <c r="G193" s="201"/>
      <c r="H193" s="202" t="s">
        <v>19</v>
      </c>
      <c r="I193" s="204"/>
      <c r="J193" s="201"/>
      <c r="K193" s="201"/>
      <c r="L193" s="205"/>
      <c r="M193" s="206"/>
      <c r="N193" s="207"/>
      <c r="O193" s="207"/>
      <c r="P193" s="207"/>
      <c r="Q193" s="207"/>
      <c r="R193" s="207"/>
      <c r="S193" s="207"/>
      <c r="T193" s="208"/>
      <c r="AT193" s="209" t="s">
        <v>184</v>
      </c>
      <c r="AU193" s="209" t="s">
        <v>80</v>
      </c>
      <c r="AV193" s="13" t="s">
        <v>80</v>
      </c>
      <c r="AW193" s="13" t="s">
        <v>35</v>
      </c>
      <c r="AX193" s="13" t="s">
        <v>73</v>
      </c>
      <c r="AY193" s="209" t="s">
        <v>171</v>
      </c>
    </row>
    <row r="194" spans="1:65" s="13" customFormat="1" ht="22.5">
      <c r="B194" s="200"/>
      <c r="C194" s="201"/>
      <c r="D194" s="193" t="s">
        <v>184</v>
      </c>
      <c r="E194" s="202" t="s">
        <v>19</v>
      </c>
      <c r="F194" s="203" t="s">
        <v>955</v>
      </c>
      <c r="G194" s="201"/>
      <c r="H194" s="202" t="s">
        <v>19</v>
      </c>
      <c r="I194" s="204"/>
      <c r="J194" s="201"/>
      <c r="K194" s="201"/>
      <c r="L194" s="205"/>
      <c r="M194" s="206"/>
      <c r="N194" s="207"/>
      <c r="O194" s="207"/>
      <c r="P194" s="207"/>
      <c r="Q194" s="207"/>
      <c r="R194" s="207"/>
      <c r="S194" s="207"/>
      <c r="T194" s="208"/>
      <c r="AT194" s="209" t="s">
        <v>184</v>
      </c>
      <c r="AU194" s="209" t="s">
        <v>80</v>
      </c>
      <c r="AV194" s="13" t="s">
        <v>80</v>
      </c>
      <c r="AW194" s="13" t="s">
        <v>35</v>
      </c>
      <c r="AX194" s="13" t="s">
        <v>73</v>
      </c>
      <c r="AY194" s="209" t="s">
        <v>171</v>
      </c>
    </row>
    <row r="195" spans="1:65" s="14" customFormat="1" ht="11.25">
      <c r="B195" s="210"/>
      <c r="C195" s="211"/>
      <c r="D195" s="193" t="s">
        <v>184</v>
      </c>
      <c r="E195" s="212" t="s">
        <v>19</v>
      </c>
      <c r="F195" s="213" t="s">
        <v>1552</v>
      </c>
      <c r="G195" s="211"/>
      <c r="H195" s="214">
        <v>26.8</v>
      </c>
      <c r="I195" s="215"/>
      <c r="J195" s="211"/>
      <c r="K195" s="211"/>
      <c r="L195" s="216"/>
      <c r="M195" s="217"/>
      <c r="N195" s="218"/>
      <c r="O195" s="218"/>
      <c r="P195" s="218"/>
      <c r="Q195" s="218"/>
      <c r="R195" s="218"/>
      <c r="S195" s="218"/>
      <c r="T195" s="219"/>
      <c r="AT195" s="220" t="s">
        <v>184</v>
      </c>
      <c r="AU195" s="220" t="s">
        <v>80</v>
      </c>
      <c r="AV195" s="14" t="s">
        <v>82</v>
      </c>
      <c r="AW195" s="14" t="s">
        <v>35</v>
      </c>
      <c r="AX195" s="14" t="s">
        <v>73</v>
      </c>
      <c r="AY195" s="220" t="s">
        <v>171</v>
      </c>
    </row>
    <row r="196" spans="1:65" s="15" customFormat="1" ht="11.25">
      <c r="B196" s="221"/>
      <c r="C196" s="222"/>
      <c r="D196" s="193" t="s">
        <v>184</v>
      </c>
      <c r="E196" s="223" t="s">
        <v>19</v>
      </c>
      <c r="F196" s="224" t="s">
        <v>189</v>
      </c>
      <c r="G196" s="222"/>
      <c r="H196" s="225">
        <v>26.8</v>
      </c>
      <c r="I196" s="226"/>
      <c r="J196" s="222"/>
      <c r="K196" s="222"/>
      <c r="L196" s="227"/>
      <c r="M196" s="228"/>
      <c r="N196" s="229"/>
      <c r="O196" s="229"/>
      <c r="P196" s="229"/>
      <c r="Q196" s="229"/>
      <c r="R196" s="229"/>
      <c r="S196" s="229"/>
      <c r="T196" s="230"/>
      <c r="AT196" s="231" t="s">
        <v>184</v>
      </c>
      <c r="AU196" s="231" t="s">
        <v>80</v>
      </c>
      <c r="AV196" s="15" t="s">
        <v>178</v>
      </c>
      <c r="AW196" s="15" t="s">
        <v>35</v>
      </c>
      <c r="AX196" s="15" t="s">
        <v>80</v>
      </c>
      <c r="AY196" s="231" t="s">
        <v>171</v>
      </c>
    </row>
    <row r="197" spans="1:65" s="2" customFormat="1" ht="37.9" customHeight="1">
      <c r="A197" s="36"/>
      <c r="B197" s="37"/>
      <c r="C197" s="180" t="s">
        <v>351</v>
      </c>
      <c r="D197" s="180" t="s">
        <v>173</v>
      </c>
      <c r="E197" s="181" t="s">
        <v>957</v>
      </c>
      <c r="F197" s="182" t="s">
        <v>958</v>
      </c>
      <c r="G197" s="183" t="s">
        <v>252</v>
      </c>
      <c r="H197" s="184">
        <v>34.479999999999997</v>
      </c>
      <c r="I197" s="185"/>
      <c r="J197" s="186">
        <f>ROUND(I197*H197,2)</f>
        <v>0</v>
      </c>
      <c r="K197" s="182" t="s">
        <v>839</v>
      </c>
      <c r="L197" s="41"/>
      <c r="M197" s="187" t="s">
        <v>19</v>
      </c>
      <c r="N197" s="188" t="s">
        <v>44</v>
      </c>
      <c r="O197" s="66"/>
      <c r="P197" s="189">
        <f>O197*H197</f>
        <v>0</v>
      </c>
      <c r="Q197" s="189">
        <v>0</v>
      </c>
      <c r="R197" s="189">
        <f>Q197*H197</f>
        <v>0</v>
      </c>
      <c r="S197" s="189">
        <v>0</v>
      </c>
      <c r="T197" s="190">
        <f>S197*H197</f>
        <v>0</v>
      </c>
      <c r="U197" s="36"/>
      <c r="V197" s="36"/>
      <c r="W197" s="36"/>
      <c r="X197" s="36"/>
      <c r="Y197" s="36"/>
      <c r="Z197" s="36"/>
      <c r="AA197" s="36"/>
      <c r="AB197" s="36"/>
      <c r="AC197" s="36"/>
      <c r="AD197" s="36"/>
      <c r="AE197" s="36"/>
      <c r="AR197" s="191" t="s">
        <v>959</v>
      </c>
      <c r="AT197" s="191" t="s">
        <v>173</v>
      </c>
      <c r="AU197" s="191" t="s">
        <v>80</v>
      </c>
      <c r="AY197" s="19" t="s">
        <v>171</v>
      </c>
      <c r="BE197" s="192">
        <f>IF(N197="základní",J197,0)</f>
        <v>0</v>
      </c>
      <c r="BF197" s="192">
        <f>IF(N197="snížená",J197,0)</f>
        <v>0</v>
      </c>
      <c r="BG197" s="192">
        <f>IF(N197="zákl. přenesená",J197,0)</f>
        <v>0</v>
      </c>
      <c r="BH197" s="192">
        <f>IF(N197="sníž. přenesená",J197,0)</f>
        <v>0</v>
      </c>
      <c r="BI197" s="192">
        <f>IF(N197="nulová",J197,0)</f>
        <v>0</v>
      </c>
      <c r="BJ197" s="19" t="s">
        <v>80</v>
      </c>
      <c r="BK197" s="192">
        <f>ROUND(I197*H197,2)</f>
        <v>0</v>
      </c>
      <c r="BL197" s="19" t="s">
        <v>959</v>
      </c>
      <c r="BM197" s="191" t="s">
        <v>1553</v>
      </c>
    </row>
    <row r="198" spans="1:65" s="2" customFormat="1" ht="97.5">
      <c r="A198" s="36"/>
      <c r="B198" s="37"/>
      <c r="C198" s="38"/>
      <c r="D198" s="193" t="s">
        <v>180</v>
      </c>
      <c r="E198" s="38"/>
      <c r="F198" s="194" t="s">
        <v>961</v>
      </c>
      <c r="G198" s="38"/>
      <c r="H198" s="38"/>
      <c r="I198" s="195"/>
      <c r="J198" s="38"/>
      <c r="K198" s="38"/>
      <c r="L198" s="41"/>
      <c r="M198" s="196"/>
      <c r="N198" s="197"/>
      <c r="O198" s="66"/>
      <c r="P198" s="66"/>
      <c r="Q198" s="66"/>
      <c r="R198" s="66"/>
      <c r="S198" s="66"/>
      <c r="T198" s="67"/>
      <c r="U198" s="36"/>
      <c r="V198" s="36"/>
      <c r="W198" s="36"/>
      <c r="X198" s="36"/>
      <c r="Y198" s="36"/>
      <c r="Z198" s="36"/>
      <c r="AA198" s="36"/>
      <c r="AB198" s="36"/>
      <c r="AC198" s="36"/>
      <c r="AD198" s="36"/>
      <c r="AE198" s="36"/>
      <c r="AT198" s="19" t="s">
        <v>180</v>
      </c>
      <c r="AU198" s="19" t="s">
        <v>80</v>
      </c>
    </row>
    <row r="199" spans="1:65" s="13" customFormat="1" ht="11.25">
      <c r="B199" s="200"/>
      <c r="C199" s="201"/>
      <c r="D199" s="193" t="s">
        <v>184</v>
      </c>
      <c r="E199" s="202" t="s">
        <v>19</v>
      </c>
      <c r="F199" s="203" t="s">
        <v>1554</v>
      </c>
      <c r="G199" s="201"/>
      <c r="H199" s="202" t="s">
        <v>19</v>
      </c>
      <c r="I199" s="204"/>
      <c r="J199" s="201"/>
      <c r="K199" s="201"/>
      <c r="L199" s="205"/>
      <c r="M199" s="206"/>
      <c r="N199" s="207"/>
      <c r="O199" s="207"/>
      <c r="P199" s="207"/>
      <c r="Q199" s="207"/>
      <c r="R199" s="207"/>
      <c r="S199" s="207"/>
      <c r="T199" s="208"/>
      <c r="AT199" s="209" t="s">
        <v>184</v>
      </c>
      <c r="AU199" s="209" t="s">
        <v>80</v>
      </c>
      <c r="AV199" s="13" t="s">
        <v>80</v>
      </c>
      <c r="AW199" s="13" t="s">
        <v>35</v>
      </c>
      <c r="AX199" s="13" t="s">
        <v>73</v>
      </c>
      <c r="AY199" s="209" t="s">
        <v>171</v>
      </c>
    </row>
    <row r="200" spans="1:65" s="14" customFormat="1" ht="11.25">
      <c r="B200" s="210"/>
      <c r="C200" s="211"/>
      <c r="D200" s="193" t="s">
        <v>184</v>
      </c>
      <c r="E200" s="212" t="s">
        <v>19</v>
      </c>
      <c r="F200" s="213" t="s">
        <v>1555</v>
      </c>
      <c r="G200" s="211"/>
      <c r="H200" s="214">
        <v>31.28</v>
      </c>
      <c r="I200" s="215"/>
      <c r="J200" s="211"/>
      <c r="K200" s="211"/>
      <c r="L200" s="216"/>
      <c r="M200" s="217"/>
      <c r="N200" s="218"/>
      <c r="O200" s="218"/>
      <c r="P200" s="218"/>
      <c r="Q200" s="218"/>
      <c r="R200" s="218"/>
      <c r="S200" s="218"/>
      <c r="T200" s="219"/>
      <c r="AT200" s="220" t="s">
        <v>184</v>
      </c>
      <c r="AU200" s="220" t="s">
        <v>80</v>
      </c>
      <c r="AV200" s="14" t="s">
        <v>82</v>
      </c>
      <c r="AW200" s="14" t="s">
        <v>35</v>
      </c>
      <c r="AX200" s="14" t="s">
        <v>73</v>
      </c>
      <c r="AY200" s="220" t="s">
        <v>171</v>
      </c>
    </row>
    <row r="201" spans="1:65" s="13" customFormat="1" ht="11.25">
      <c r="B201" s="200"/>
      <c r="C201" s="201"/>
      <c r="D201" s="193" t="s">
        <v>184</v>
      </c>
      <c r="E201" s="202" t="s">
        <v>19</v>
      </c>
      <c r="F201" s="203" t="s">
        <v>1556</v>
      </c>
      <c r="G201" s="201"/>
      <c r="H201" s="202" t="s">
        <v>19</v>
      </c>
      <c r="I201" s="204"/>
      <c r="J201" s="201"/>
      <c r="K201" s="201"/>
      <c r="L201" s="205"/>
      <c r="M201" s="206"/>
      <c r="N201" s="207"/>
      <c r="O201" s="207"/>
      <c r="P201" s="207"/>
      <c r="Q201" s="207"/>
      <c r="R201" s="207"/>
      <c r="S201" s="207"/>
      <c r="T201" s="208"/>
      <c r="AT201" s="209" t="s">
        <v>184</v>
      </c>
      <c r="AU201" s="209" t="s">
        <v>80</v>
      </c>
      <c r="AV201" s="13" t="s">
        <v>80</v>
      </c>
      <c r="AW201" s="13" t="s">
        <v>35</v>
      </c>
      <c r="AX201" s="13" t="s">
        <v>73</v>
      </c>
      <c r="AY201" s="209" t="s">
        <v>171</v>
      </c>
    </row>
    <row r="202" spans="1:65" s="14" customFormat="1" ht="11.25">
      <c r="B202" s="210"/>
      <c r="C202" s="211"/>
      <c r="D202" s="193" t="s">
        <v>184</v>
      </c>
      <c r="E202" s="212" t="s">
        <v>19</v>
      </c>
      <c r="F202" s="213" t="s">
        <v>1557</v>
      </c>
      <c r="G202" s="211"/>
      <c r="H202" s="214">
        <v>3.2</v>
      </c>
      <c r="I202" s="215"/>
      <c r="J202" s="211"/>
      <c r="K202" s="211"/>
      <c r="L202" s="216"/>
      <c r="M202" s="217"/>
      <c r="N202" s="218"/>
      <c r="O202" s="218"/>
      <c r="P202" s="218"/>
      <c r="Q202" s="218"/>
      <c r="R202" s="218"/>
      <c r="S202" s="218"/>
      <c r="T202" s="219"/>
      <c r="AT202" s="220" t="s">
        <v>184</v>
      </c>
      <c r="AU202" s="220" t="s">
        <v>80</v>
      </c>
      <c r="AV202" s="14" t="s">
        <v>82</v>
      </c>
      <c r="AW202" s="14" t="s">
        <v>35</v>
      </c>
      <c r="AX202" s="14" t="s">
        <v>73</v>
      </c>
      <c r="AY202" s="220" t="s">
        <v>171</v>
      </c>
    </row>
    <row r="203" spans="1:65" s="15" customFormat="1" ht="11.25">
      <c r="B203" s="221"/>
      <c r="C203" s="222"/>
      <c r="D203" s="193" t="s">
        <v>184</v>
      </c>
      <c r="E203" s="223" t="s">
        <v>19</v>
      </c>
      <c r="F203" s="224" t="s">
        <v>189</v>
      </c>
      <c r="G203" s="222"/>
      <c r="H203" s="225">
        <v>34.480000000000004</v>
      </c>
      <c r="I203" s="226"/>
      <c r="J203" s="222"/>
      <c r="K203" s="222"/>
      <c r="L203" s="227"/>
      <c r="M203" s="228"/>
      <c r="N203" s="229"/>
      <c r="O203" s="229"/>
      <c r="P203" s="229"/>
      <c r="Q203" s="229"/>
      <c r="R203" s="229"/>
      <c r="S203" s="229"/>
      <c r="T203" s="230"/>
      <c r="AT203" s="231" t="s">
        <v>184</v>
      </c>
      <c r="AU203" s="231" t="s">
        <v>80</v>
      </c>
      <c r="AV203" s="15" t="s">
        <v>178</v>
      </c>
      <c r="AW203" s="15" t="s">
        <v>35</v>
      </c>
      <c r="AX203" s="15" t="s">
        <v>80</v>
      </c>
      <c r="AY203" s="231" t="s">
        <v>171</v>
      </c>
    </row>
    <row r="204" spans="1:65" s="2" customFormat="1" ht="21.75" customHeight="1">
      <c r="A204" s="36"/>
      <c r="B204" s="37"/>
      <c r="C204" s="180" t="s">
        <v>358</v>
      </c>
      <c r="D204" s="180" t="s">
        <v>173</v>
      </c>
      <c r="E204" s="181" t="s">
        <v>966</v>
      </c>
      <c r="F204" s="182" t="s">
        <v>967</v>
      </c>
      <c r="G204" s="183" t="s">
        <v>252</v>
      </c>
      <c r="H204" s="184">
        <v>88.08</v>
      </c>
      <c r="I204" s="185"/>
      <c r="J204" s="186">
        <f>ROUND(I204*H204,2)</f>
        <v>0</v>
      </c>
      <c r="K204" s="182" t="s">
        <v>839</v>
      </c>
      <c r="L204" s="41"/>
      <c r="M204" s="187" t="s">
        <v>19</v>
      </c>
      <c r="N204" s="188" t="s">
        <v>44</v>
      </c>
      <c r="O204" s="66"/>
      <c r="P204" s="189">
        <f>O204*H204</f>
        <v>0</v>
      </c>
      <c r="Q204" s="189">
        <v>0</v>
      </c>
      <c r="R204" s="189">
        <f>Q204*H204</f>
        <v>0</v>
      </c>
      <c r="S204" s="189">
        <v>0</v>
      </c>
      <c r="T204" s="190">
        <f>S204*H204</f>
        <v>0</v>
      </c>
      <c r="U204" s="36"/>
      <c r="V204" s="36"/>
      <c r="W204" s="36"/>
      <c r="X204" s="36"/>
      <c r="Y204" s="36"/>
      <c r="Z204" s="36"/>
      <c r="AA204" s="36"/>
      <c r="AB204" s="36"/>
      <c r="AC204" s="36"/>
      <c r="AD204" s="36"/>
      <c r="AE204" s="36"/>
      <c r="AR204" s="191" t="s">
        <v>951</v>
      </c>
      <c r="AT204" s="191" t="s">
        <v>173</v>
      </c>
      <c r="AU204" s="191" t="s">
        <v>80</v>
      </c>
      <c r="AY204" s="19" t="s">
        <v>171</v>
      </c>
      <c r="BE204" s="192">
        <f>IF(N204="základní",J204,0)</f>
        <v>0</v>
      </c>
      <c r="BF204" s="192">
        <f>IF(N204="snížená",J204,0)</f>
        <v>0</v>
      </c>
      <c r="BG204" s="192">
        <f>IF(N204="zákl. přenesená",J204,0)</f>
        <v>0</v>
      </c>
      <c r="BH204" s="192">
        <f>IF(N204="sníž. přenesená",J204,0)</f>
        <v>0</v>
      </c>
      <c r="BI204" s="192">
        <f>IF(N204="nulová",J204,0)</f>
        <v>0</v>
      </c>
      <c r="BJ204" s="19" t="s">
        <v>80</v>
      </c>
      <c r="BK204" s="192">
        <f>ROUND(I204*H204,2)</f>
        <v>0</v>
      </c>
      <c r="BL204" s="19" t="s">
        <v>951</v>
      </c>
      <c r="BM204" s="191" t="s">
        <v>1558</v>
      </c>
    </row>
    <row r="205" spans="1:65" s="2" customFormat="1" ht="48.75">
      <c r="A205" s="36"/>
      <c r="B205" s="37"/>
      <c r="C205" s="38"/>
      <c r="D205" s="193" t="s">
        <v>180</v>
      </c>
      <c r="E205" s="38"/>
      <c r="F205" s="194" t="s">
        <v>969</v>
      </c>
      <c r="G205" s="38"/>
      <c r="H205" s="38"/>
      <c r="I205" s="195"/>
      <c r="J205" s="38"/>
      <c r="K205" s="38"/>
      <c r="L205" s="41"/>
      <c r="M205" s="196"/>
      <c r="N205" s="197"/>
      <c r="O205" s="66"/>
      <c r="P205" s="66"/>
      <c r="Q205" s="66"/>
      <c r="R205" s="66"/>
      <c r="S205" s="66"/>
      <c r="T205" s="67"/>
      <c r="U205" s="36"/>
      <c r="V205" s="36"/>
      <c r="W205" s="36"/>
      <c r="X205" s="36"/>
      <c r="Y205" s="36"/>
      <c r="Z205" s="36"/>
      <c r="AA205" s="36"/>
      <c r="AB205" s="36"/>
      <c r="AC205" s="36"/>
      <c r="AD205" s="36"/>
      <c r="AE205" s="36"/>
      <c r="AT205" s="19" t="s">
        <v>180</v>
      </c>
      <c r="AU205" s="19" t="s">
        <v>80</v>
      </c>
    </row>
    <row r="206" spans="1:65" s="13" customFormat="1" ht="11.25">
      <c r="B206" s="200"/>
      <c r="C206" s="201"/>
      <c r="D206" s="193" t="s">
        <v>184</v>
      </c>
      <c r="E206" s="202" t="s">
        <v>19</v>
      </c>
      <c r="F206" s="203" t="s">
        <v>970</v>
      </c>
      <c r="G206" s="201"/>
      <c r="H206" s="202" t="s">
        <v>19</v>
      </c>
      <c r="I206" s="204"/>
      <c r="J206" s="201"/>
      <c r="K206" s="201"/>
      <c r="L206" s="205"/>
      <c r="M206" s="206"/>
      <c r="N206" s="207"/>
      <c r="O206" s="207"/>
      <c r="P206" s="207"/>
      <c r="Q206" s="207"/>
      <c r="R206" s="207"/>
      <c r="S206" s="207"/>
      <c r="T206" s="208"/>
      <c r="AT206" s="209" t="s">
        <v>184</v>
      </c>
      <c r="AU206" s="209" t="s">
        <v>80</v>
      </c>
      <c r="AV206" s="13" t="s">
        <v>80</v>
      </c>
      <c r="AW206" s="13" t="s">
        <v>35</v>
      </c>
      <c r="AX206" s="13" t="s">
        <v>73</v>
      </c>
      <c r="AY206" s="209" t="s">
        <v>171</v>
      </c>
    </row>
    <row r="207" spans="1:65" s="13" customFormat="1" ht="11.25">
      <c r="B207" s="200"/>
      <c r="C207" s="201"/>
      <c r="D207" s="193" t="s">
        <v>184</v>
      </c>
      <c r="E207" s="202" t="s">
        <v>19</v>
      </c>
      <c r="F207" s="203" t="s">
        <v>971</v>
      </c>
      <c r="G207" s="201"/>
      <c r="H207" s="202" t="s">
        <v>19</v>
      </c>
      <c r="I207" s="204"/>
      <c r="J207" s="201"/>
      <c r="K207" s="201"/>
      <c r="L207" s="205"/>
      <c r="M207" s="206"/>
      <c r="N207" s="207"/>
      <c r="O207" s="207"/>
      <c r="P207" s="207"/>
      <c r="Q207" s="207"/>
      <c r="R207" s="207"/>
      <c r="S207" s="207"/>
      <c r="T207" s="208"/>
      <c r="AT207" s="209" t="s">
        <v>184</v>
      </c>
      <c r="AU207" s="209" t="s">
        <v>80</v>
      </c>
      <c r="AV207" s="13" t="s">
        <v>80</v>
      </c>
      <c r="AW207" s="13" t="s">
        <v>35</v>
      </c>
      <c r="AX207" s="13" t="s">
        <v>73</v>
      </c>
      <c r="AY207" s="209" t="s">
        <v>171</v>
      </c>
    </row>
    <row r="208" spans="1:65" s="14" customFormat="1" ht="11.25">
      <c r="B208" s="210"/>
      <c r="C208" s="211"/>
      <c r="D208" s="193" t="s">
        <v>184</v>
      </c>
      <c r="E208" s="212" t="s">
        <v>19</v>
      </c>
      <c r="F208" s="213" t="s">
        <v>1559</v>
      </c>
      <c r="G208" s="211"/>
      <c r="H208" s="214">
        <v>31.28</v>
      </c>
      <c r="I208" s="215"/>
      <c r="J208" s="211"/>
      <c r="K208" s="211"/>
      <c r="L208" s="216"/>
      <c r="M208" s="217"/>
      <c r="N208" s="218"/>
      <c r="O208" s="218"/>
      <c r="P208" s="218"/>
      <c r="Q208" s="218"/>
      <c r="R208" s="218"/>
      <c r="S208" s="218"/>
      <c r="T208" s="219"/>
      <c r="AT208" s="220" t="s">
        <v>184</v>
      </c>
      <c r="AU208" s="220" t="s">
        <v>80</v>
      </c>
      <c r="AV208" s="14" t="s">
        <v>82</v>
      </c>
      <c r="AW208" s="14" t="s">
        <v>35</v>
      </c>
      <c r="AX208" s="14" t="s">
        <v>73</v>
      </c>
      <c r="AY208" s="220" t="s">
        <v>171</v>
      </c>
    </row>
    <row r="209" spans="1:65" s="13" customFormat="1" ht="11.25">
      <c r="B209" s="200"/>
      <c r="C209" s="201"/>
      <c r="D209" s="193" t="s">
        <v>184</v>
      </c>
      <c r="E209" s="202" t="s">
        <v>19</v>
      </c>
      <c r="F209" s="203" t="s">
        <v>1560</v>
      </c>
      <c r="G209" s="201"/>
      <c r="H209" s="202" t="s">
        <v>19</v>
      </c>
      <c r="I209" s="204"/>
      <c r="J209" s="201"/>
      <c r="K209" s="201"/>
      <c r="L209" s="205"/>
      <c r="M209" s="206"/>
      <c r="N209" s="207"/>
      <c r="O209" s="207"/>
      <c r="P209" s="207"/>
      <c r="Q209" s="207"/>
      <c r="R209" s="207"/>
      <c r="S209" s="207"/>
      <c r="T209" s="208"/>
      <c r="AT209" s="209" t="s">
        <v>184</v>
      </c>
      <c r="AU209" s="209" t="s">
        <v>80</v>
      </c>
      <c r="AV209" s="13" t="s">
        <v>80</v>
      </c>
      <c r="AW209" s="13" t="s">
        <v>35</v>
      </c>
      <c r="AX209" s="13" t="s">
        <v>73</v>
      </c>
      <c r="AY209" s="209" t="s">
        <v>171</v>
      </c>
    </row>
    <row r="210" spans="1:65" s="14" customFormat="1" ht="11.25">
      <c r="B210" s="210"/>
      <c r="C210" s="211"/>
      <c r="D210" s="193" t="s">
        <v>184</v>
      </c>
      <c r="E210" s="212" t="s">
        <v>19</v>
      </c>
      <c r="F210" s="213" t="s">
        <v>1561</v>
      </c>
      <c r="G210" s="211"/>
      <c r="H210" s="214">
        <v>3.2</v>
      </c>
      <c r="I210" s="215"/>
      <c r="J210" s="211"/>
      <c r="K210" s="211"/>
      <c r="L210" s="216"/>
      <c r="M210" s="217"/>
      <c r="N210" s="218"/>
      <c r="O210" s="218"/>
      <c r="P210" s="218"/>
      <c r="Q210" s="218"/>
      <c r="R210" s="218"/>
      <c r="S210" s="218"/>
      <c r="T210" s="219"/>
      <c r="AT210" s="220" t="s">
        <v>184</v>
      </c>
      <c r="AU210" s="220" t="s">
        <v>80</v>
      </c>
      <c r="AV210" s="14" t="s">
        <v>82</v>
      </c>
      <c r="AW210" s="14" t="s">
        <v>35</v>
      </c>
      <c r="AX210" s="14" t="s">
        <v>73</v>
      </c>
      <c r="AY210" s="220" t="s">
        <v>171</v>
      </c>
    </row>
    <row r="211" spans="1:65" s="13" customFormat="1" ht="11.25">
      <c r="B211" s="200"/>
      <c r="C211" s="201"/>
      <c r="D211" s="193" t="s">
        <v>184</v>
      </c>
      <c r="E211" s="202" t="s">
        <v>19</v>
      </c>
      <c r="F211" s="203" t="s">
        <v>954</v>
      </c>
      <c r="G211" s="201"/>
      <c r="H211" s="202" t="s">
        <v>19</v>
      </c>
      <c r="I211" s="204"/>
      <c r="J211" s="201"/>
      <c r="K211" s="201"/>
      <c r="L211" s="205"/>
      <c r="M211" s="206"/>
      <c r="N211" s="207"/>
      <c r="O211" s="207"/>
      <c r="P211" s="207"/>
      <c r="Q211" s="207"/>
      <c r="R211" s="207"/>
      <c r="S211" s="207"/>
      <c r="T211" s="208"/>
      <c r="AT211" s="209" t="s">
        <v>184</v>
      </c>
      <c r="AU211" s="209" t="s">
        <v>80</v>
      </c>
      <c r="AV211" s="13" t="s">
        <v>80</v>
      </c>
      <c r="AW211" s="13" t="s">
        <v>35</v>
      </c>
      <c r="AX211" s="13" t="s">
        <v>73</v>
      </c>
      <c r="AY211" s="209" t="s">
        <v>171</v>
      </c>
    </row>
    <row r="212" spans="1:65" s="13" customFormat="1" ht="11.25">
      <c r="B212" s="200"/>
      <c r="C212" s="201"/>
      <c r="D212" s="193" t="s">
        <v>184</v>
      </c>
      <c r="E212" s="202" t="s">
        <v>19</v>
      </c>
      <c r="F212" s="203" t="s">
        <v>1562</v>
      </c>
      <c r="G212" s="201"/>
      <c r="H212" s="202" t="s">
        <v>19</v>
      </c>
      <c r="I212" s="204"/>
      <c r="J212" s="201"/>
      <c r="K212" s="201"/>
      <c r="L212" s="205"/>
      <c r="M212" s="206"/>
      <c r="N212" s="207"/>
      <c r="O212" s="207"/>
      <c r="P212" s="207"/>
      <c r="Q212" s="207"/>
      <c r="R212" s="207"/>
      <c r="S212" s="207"/>
      <c r="T212" s="208"/>
      <c r="AT212" s="209" t="s">
        <v>184</v>
      </c>
      <c r="AU212" s="209" t="s">
        <v>80</v>
      </c>
      <c r="AV212" s="13" t="s">
        <v>80</v>
      </c>
      <c r="AW212" s="13" t="s">
        <v>35</v>
      </c>
      <c r="AX212" s="13" t="s">
        <v>73</v>
      </c>
      <c r="AY212" s="209" t="s">
        <v>171</v>
      </c>
    </row>
    <row r="213" spans="1:65" s="14" customFormat="1" ht="11.25">
      <c r="B213" s="210"/>
      <c r="C213" s="211"/>
      <c r="D213" s="193" t="s">
        <v>184</v>
      </c>
      <c r="E213" s="212" t="s">
        <v>19</v>
      </c>
      <c r="F213" s="213" t="s">
        <v>1563</v>
      </c>
      <c r="G213" s="211"/>
      <c r="H213" s="214">
        <v>53.6</v>
      </c>
      <c r="I213" s="215"/>
      <c r="J213" s="211"/>
      <c r="K213" s="211"/>
      <c r="L213" s="216"/>
      <c r="M213" s="217"/>
      <c r="N213" s="218"/>
      <c r="O213" s="218"/>
      <c r="P213" s="218"/>
      <c r="Q213" s="218"/>
      <c r="R213" s="218"/>
      <c r="S213" s="218"/>
      <c r="T213" s="219"/>
      <c r="AT213" s="220" t="s">
        <v>184</v>
      </c>
      <c r="AU213" s="220" t="s">
        <v>80</v>
      </c>
      <c r="AV213" s="14" t="s">
        <v>82</v>
      </c>
      <c r="AW213" s="14" t="s">
        <v>35</v>
      </c>
      <c r="AX213" s="14" t="s">
        <v>73</v>
      </c>
      <c r="AY213" s="220" t="s">
        <v>171</v>
      </c>
    </row>
    <row r="214" spans="1:65" s="15" customFormat="1" ht="11.25">
      <c r="B214" s="221"/>
      <c r="C214" s="222"/>
      <c r="D214" s="193" t="s">
        <v>184</v>
      </c>
      <c r="E214" s="223" t="s">
        <v>19</v>
      </c>
      <c r="F214" s="224" t="s">
        <v>189</v>
      </c>
      <c r="G214" s="222"/>
      <c r="H214" s="225">
        <v>88.080000000000013</v>
      </c>
      <c r="I214" s="226"/>
      <c r="J214" s="222"/>
      <c r="K214" s="222"/>
      <c r="L214" s="227"/>
      <c r="M214" s="228"/>
      <c r="N214" s="229"/>
      <c r="O214" s="229"/>
      <c r="P214" s="229"/>
      <c r="Q214" s="229"/>
      <c r="R214" s="229"/>
      <c r="S214" s="229"/>
      <c r="T214" s="230"/>
      <c r="AT214" s="231" t="s">
        <v>184</v>
      </c>
      <c r="AU214" s="231" t="s">
        <v>80</v>
      </c>
      <c r="AV214" s="15" t="s">
        <v>178</v>
      </c>
      <c r="AW214" s="15" t="s">
        <v>35</v>
      </c>
      <c r="AX214" s="15" t="s">
        <v>80</v>
      </c>
      <c r="AY214" s="231" t="s">
        <v>171</v>
      </c>
    </row>
    <row r="215" spans="1:65" s="2" customFormat="1" ht="21.75" customHeight="1">
      <c r="A215" s="36"/>
      <c r="B215" s="37"/>
      <c r="C215" s="180" t="s">
        <v>365</v>
      </c>
      <c r="D215" s="180" t="s">
        <v>173</v>
      </c>
      <c r="E215" s="181" t="s">
        <v>976</v>
      </c>
      <c r="F215" s="182" t="s">
        <v>977</v>
      </c>
      <c r="G215" s="183" t="s">
        <v>252</v>
      </c>
      <c r="H215" s="184">
        <v>61.28</v>
      </c>
      <c r="I215" s="185"/>
      <c r="J215" s="186">
        <f>ROUND(I215*H215,2)</f>
        <v>0</v>
      </c>
      <c r="K215" s="182" t="s">
        <v>839</v>
      </c>
      <c r="L215" s="41"/>
      <c r="M215" s="187" t="s">
        <v>19</v>
      </c>
      <c r="N215" s="188" t="s">
        <v>44</v>
      </c>
      <c r="O215" s="66"/>
      <c r="P215" s="189">
        <f>O215*H215</f>
        <v>0</v>
      </c>
      <c r="Q215" s="189">
        <v>0</v>
      </c>
      <c r="R215" s="189">
        <f>Q215*H215</f>
        <v>0</v>
      </c>
      <c r="S215" s="189">
        <v>0</v>
      </c>
      <c r="T215" s="190">
        <f>S215*H215</f>
        <v>0</v>
      </c>
      <c r="U215" s="36"/>
      <c r="V215" s="36"/>
      <c r="W215" s="36"/>
      <c r="X215" s="36"/>
      <c r="Y215" s="36"/>
      <c r="Z215" s="36"/>
      <c r="AA215" s="36"/>
      <c r="AB215" s="36"/>
      <c r="AC215" s="36"/>
      <c r="AD215" s="36"/>
      <c r="AE215" s="36"/>
      <c r="AR215" s="191" t="s">
        <v>951</v>
      </c>
      <c r="AT215" s="191" t="s">
        <v>173</v>
      </c>
      <c r="AU215" s="191" t="s">
        <v>80</v>
      </c>
      <c r="AY215" s="19" t="s">
        <v>171</v>
      </c>
      <c r="BE215" s="192">
        <f>IF(N215="základní",J215,0)</f>
        <v>0</v>
      </c>
      <c r="BF215" s="192">
        <f>IF(N215="snížená",J215,0)</f>
        <v>0</v>
      </c>
      <c r="BG215" s="192">
        <f>IF(N215="zákl. přenesená",J215,0)</f>
        <v>0</v>
      </c>
      <c r="BH215" s="192">
        <f>IF(N215="sníž. přenesená",J215,0)</f>
        <v>0</v>
      </c>
      <c r="BI215" s="192">
        <f>IF(N215="nulová",J215,0)</f>
        <v>0</v>
      </c>
      <c r="BJ215" s="19" t="s">
        <v>80</v>
      </c>
      <c r="BK215" s="192">
        <f>ROUND(I215*H215,2)</f>
        <v>0</v>
      </c>
      <c r="BL215" s="19" t="s">
        <v>951</v>
      </c>
      <c r="BM215" s="191" t="s">
        <v>1564</v>
      </c>
    </row>
    <row r="216" spans="1:65" s="2" customFormat="1" ht="29.25">
      <c r="A216" s="36"/>
      <c r="B216" s="37"/>
      <c r="C216" s="38"/>
      <c r="D216" s="193" t="s">
        <v>180</v>
      </c>
      <c r="E216" s="38"/>
      <c r="F216" s="194" t="s">
        <v>979</v>
      </c>
      <c r="G216" s="38"/>
      <c r="H216" s="38"/>
      <c r="I216" s="195"/>
      <c r="J216" s="38"/>
      <c r="K216" s="38"/>
      <c r="L216" s="41"/>
      <c r="M216" s="196"/>
      <c r="N216" s="197"/>
      <c r="O216" s="66"/>
      <c r="P216" s="66"/>
      <c r="Q216" s="66"/>
      <c r="R216" s="66"/>
      <c r="S216" s="66"/>
      <c r="T216" s="67"/>
      <c r="U216" s="36"/>
      <c r="V216" s="36"/>
      <c r="W216" s="36"/>
      <c r="X216" s="36"/>
      <c r="Y216" s="36"/>
      <c r="Z216" s="36"/>
      <c r="AA216" s="36"/>
      <c r="AB216" s="36"/>
      <c r="AC216" s="36"/>
      <c r="AD216" s="36"/>
      <c r="AE216" s="36"/>
      <c r="AT216" s="19" t="s">
        <v>180</v>
      </c>
      <c r="AU216" s="19" t="s">
        <v>80</v>
      </c>
    </row>
    <row r="217" spans="1:65" s="13" customFormat="1" ht="11.25">
      <c r="B217" s="200"/>
      <c r="C217" s="201"/>
      <c r="D217" s="193" t="s">
        <v>184</v>
      </c>
      <c r="E217" s="202" t="s">
        <v>19</v>
      </c>
      <c r="F217" s="203" t="s">
        <v>1310</v>
      </c>
      <c r="G217" s="201"/>
      <c r="H217" s="202" t="s">
        <v>19</v>
      </c>
      <c r="I217" s="204"/>
      <c r="J217" s="201"/>
      <c r="K217" s="201"/>
      <c r="L217" s="205"/>
      <c r="M217" s="206"/>
      <c r="N217" s="207"/>
      <c r="O217" s="207"/>
      <c r="P217" s="207"/>
      <c r="Q217" s="207"/>
      <c r="R217" s="207"/>
      <c r="S217" s="207"/>
      <c r="T217" s="208"/>
      <c r="AT217" s="209" t="s">
        <v>184</v>
      </c>
      <c r="AU217" s="209" t="s">
        <v>80</v>
      </c>
      <c r="AV217" s="13" t="s">
        <v>80</v>
      </c>
      <c r="AW217" s="13" t="s">
        <v>35</v>
      </c>
      <c r="AX217" s="13" t="s">
        <v>73</v>
      </c>
      <c r="AY217" s="209" t="s">
        <v>171</v>
      </c>
    </row>
    <row r="218" spans="1:65" s="13" customFormat="1" ht="11.25">
      <c r="B218" s="200"/>
      <c r="C218" s="201"/>
      <c r="D218" s="193" t="s">
        <v>184</v>
      </c>
      <c r="E218" s="202" t="s">
        <v>19</v>
      </c>
      <c r="F218" s="203" t="s">
        <v>1565</v>
      </c>
      <c r="G218" s="201"/>
      <c r="H218" s="202" t="s">
        <v>19</v>
      </c>
      <c r="I218" s="204"/>
      <c r="J218" s="201"/>
      <c r="K218" s="201"/>
      <c r="L218" s="205"/>
      <c r="M218" s="206"/>
      <c r="N218" s="207"/>
      <c r="O218" s="207"/>
      <c r="P218" s="207"/>
      <c r="Q218" s="207"/>
      <c r="R218" s="207"/>
      <c r="S218" s="207"/>
      <c r="T218" s="208"/>
      <c r="AT218" s="209" t="s">
        <v>184</v>
      </c>
      <c r="AU218" s="209" t="s">
        <v>80</v>
      </c>
      <c r="AV218" s="13" t="s">
        <v>80</v>
      </c>
      <c r="AW218" s="13" t="s">
        <v>35</v>
      </c>
      <c r="AX218" s="13" t="s">
        <v>73</v>
      </c>
      <c r="AY218" s="209" t="s">
        <v>171</v>
      </c>
    </row>
    <row r="219" spans="1:65" s="14" customFormat="1" ht="11.25">
      <c r="B219" s="210"/>
      <c r="C219" s="211"/>
      <c r="D219" s="193" t="s">
        <v>184</v>
      </c>
      <c r="E219" s="212" t="s">
        <v>19</v>
      </c>
      <c r="F219" s="213" t="s">
        <v>1559</v>
      </c>
      <c r="G219" s="211"/>
      <c r="H219" s="214">
        <v>31.28</v>
      </c>
      <c r="I219" s="215"/>
      <c r="J219" s="211"/>
      <c r="K219" s="211"/>
      <c r="L219" s="216"/>
      <c r="M219" s="217"/>
      <c r="N219" s="218"/>
      <c r="O219" s="218"/>
      <c r="P219" s="218"/>
      <c r="Q219" s="218"/>
      <c r="R219" s="218"/>
      <c r="S219" s="218"/>
      <c r="T219" s="219"/>
      <c r="AT219" s="220" t="s">
        <v>184</v>
      </c>
      <c r="AU219" s="220" t="s">
        <v>80</v>
      </c>
      <c r="AV219" s="14" t="s">
        <v>82</v>
      </c>
      <c r="AW219" s="14" t="s">
        <v>35</v>
      </c>
      <c r="AX219" s="14" t="s">
        <v>73</v>
      </c>
      <c r="AY219" s="220" t="s">
        <v>171</v>
      </c>
    </row>
    <row r="220" spans="1:65" s="13" customFormat="1" ht="11.25">
      <c r="B220" s="200"/>
      <c r="C220" s="201"/>
      <c r="D220" s="193" t="s">
        <v>184</v>
      </c>
      <c r="E220" s="202" t="s">
        <v>19</v>
      </c>
      <c r="F220" s="203" t="s">
        <v>1566</v>
      </c>
      <c r="G220" s="201"/>
      <c r="H220" s="202" t="s">
        <v>19</v>
      </c>
      <c r="I220" s="204"/>
      <c r="J220" s="201"/>
      <c r="K220" s="201"/>
      <c r="L220" s="205"/>
      <c r="M220" s="206"/>
      <c r="N220" s="207"/>
      <c r="O220" s="207"/>
      <c r="P220" s="207"/>
      <c r="Q220" s="207"/>
      <c r="R220" s="207"/>
      <c r="S220" s="207"/>
      <c r="T220" s="208"/>
      <c r="AT220" s="209" t="s">
        <v>184</v>
      </c>
      <c r="AU220" s="209" t="s">
        <v>80</v>
      </c>
      <c r="AV220" s="13" t="s">
        <v>80</v>
      </c>
      <c r="AW220" s="13" t="s">
        <v>35</v>
      </c>
      <c r="AX220" s="13" t="s">
        <v>73</v>
      </c>
      <c r="AY220" s="209" t="s">
        <v>171</v>
      </c>
    </row>
    <row r="221" spans="1:65" s="14" customFormat="1" ht="11.25">
      <c r="B221" s="210"/>
      <c r="C221" s="211"/>
      <c r="D221" s="193" t="s">
        <v>184</v>
      </c>
      <c r="E221" s="212" t="s">
        <v>19</v>
      </c>
      <c r="F221" s="213" t="s">
        <v>1557</v>
      </c>
      <c r="G221" s="211"/>
      <c r="H221" s="214">
        <v>3.2</v>
      </c>
      <c r="I221" s="215"/>
      <c r="J221" s="211"/>
      <c r="K221" s="211"/>
      <c r="L221" s="216"/>
      <c r="M221" s="217"/>
      <c r="N221" s="218"/>
      <c r="O221" s="218"/>
      <c r="P221" s="218"/>
      <c r="Q221" s="218"/>
      <c r="R221" s="218"/>
      <c r="S221" s="218"/>
      <c r="T221" s="219"/>
      <c r="AT221" s="220" t="s">
        <v>184</v>
      </c>
      <c r="AU221" s="220" t="s">
        <v>80</v>
      </c>
      <c r="AV221" s="14" t="s">
        <v>82</v>
      </c>
      <c r="AW221" s="14" t="s">
        <v>35</v>
      </c>
      <c r="AX221" s="14" t="s">
        <v>73</v>
      </c>
      <c r="AY221" s="220" t="s">
        <v>171</v>
      </c>
    </row>
    <row r="222" spans="1:65" s="13" customFormat="1" ht="11.25">
      <c r="B222" s="200"/>
      <c r="C222" s="201"/>
      <c r="D222" s="193" t="s">
        <v>184</v>
      </c>
      <c r="E222" s="202" t="s">
        <v>19</v>
      </c>
      <c r="F222" s="203" t="s">
        <v>954</v>
      </c>
      <c r="G222" s="201"/>
      <c r="H222" s="202" t="s">
        <v>19</v>
      </c>
      <c r="I222" s="204"/>
      <c r="J222" s="201"/>
      <c r="K222" s="201"/>
      <c r="L222" s="205"/>
      <c r="M222" s="206"/>
      <c r="N222" s="207"/>
      <c r="O222" s="207"/>
      <c r="P222" s="207"/>
      <c r="Q222" s="207"/>
      <c r="R222" s="207"/>
      <c r="S222" s="207"/>
      <c r="T222" s="208"/>
      <c r="AT222" s="209" t="s">
        <v>184</v>
      </c>
      <c r="AU222" s="209" t="s">
        <v>80</v>
      </c>
      <c r="AV222" s="13" t="s">
        <v>80</v>
      </c>
      <c r="AW222" s="13" t="s">
        <v>35</v>
      </c>
      <c r="AX222" s="13" t="s">
        <v>73</v>
      </c>
      <c r="AY222" s="209" t="s">
        <v>171</v>
      </c>
    </row>
    <row r="223" spans="1:65" s="13" customFormat="1" ht="22.5">
      <c r="B223" s="200"/>
      <c r="C223" s="201"/>
      <c r="D223" s="193" t="s">
        <v>184</v>
      </c>
      <c r="E223" s="202" t="s">
        <v>19</v>
      </c>
      <c r="F223" s="203" t="s">
        <v>955</v>
      </c>
      <c r="G223" s="201"/>
      <c r="H223" s="202" t="s">
        <v>19</v>
      </c>
      <c r="I223" s="204"/>
      <c r="J223" s="201"/>
      <c r="K223" s="201"/>
      <c r="L223" s="205"/>
      <c r="M223" s="206"/>
      <c r="N223" s="207"/>
      <c r="O223" s="207"/>
      <c r="P223" s="207"/>
      <c r="Q223" s="207"/>
      <c r="R223" s="207"/>
      <c r="S223" s="207"/>
      <c r="T223" s="208"/>
      <c r="AT223" s="209" t="s">
        <v>184</v>
      </c>
      <c r="AU223" s="209" t="s">
        <v>80</v>
      </c>
      <c r="AV223" s="13" t="s">
        <v>80</v>
      </c>
      <c r="AW223" s="13" t="s">
        <v>35</v>
      </c>
      <c r="AX223" s="13" t="s">
        <v>73</v>
      </c>
      <c r="AY223" s="209" t="s">
        <v>171</v>
      </c>
    </row>
    <row r="224" spans="1:65" s="14" customFormat="1" ht="11.25">
      <c r="B224" s="210"/>
      <c r="C224" s="211"/>
      <c r="D224" s="193" t="s">
        <v>184</v>
      </c>
      <c r="E224" s="212" t="s">
        <v>19</v>
      </c>
      <c r="F224" s="213" t="s">
        <v>1567</v>
      </c>
      <c r="G224" s="211"/>
      <c r="H224" s="214">
        <v>26.8</v>
      </c>
      <c r="I224" s="215"/>
      <c r="J224" s="211"/>
      <c r="K224" s="211"/>
      <c r="L224" s="216"/>
      <c r="M224" s="217"/>
      <c r="N224" s="218"/>
      <c r="O224" s="218"/>
      <c r="P224" s="218"/>
      <c r="Q224" s="218"/>
      <c r="R224" s="218"/>
      <c r="S224" s="218"/>
      <c r="T224" s="219"/>
      <c r="AT224" s="220" t="s">
        <v>184</v>
      </c>
      <c r="AU224" s="220" t="s">
        <v>80</v>
      </c>
      <c r="AV224" s="14" t="s">
        <v>82</v>
      </c>
      <c r="AW224" s="14" t="s">
        <v>35</v>
      </c>
      <c r="AX224" s="14" t="s">
        <v>73</v>
      </c>
      <c r="AY224" s="220" t="s">
        <v>171</v>
      </c>
    </row>
    <row r="225" spans="1:65" s="15" customFormat="1" ht="11.25">
      <c r="B225" s="221"/>
      <c r="C225" s="222"/>
      <c r="D225" s="193" t="s">
        <v>184</v>
      </c>
      <c r="E225" s="223" t="s">
        <v>19</v>
      </c>
      <c r="F225" s="224" t="s">
        <v>189</v>
      </c>
      <c r="G225" s="222"/>
      <c r="H225" s="225">
        <v>61.28</v>
      </c>
      <c r="I225" s="226"/>
      <c r="J225" s="222"/>
      <c r="K225" s="222"/>
      <c r="L225" s="227"/>
      <c r="M225" s="228"/>
      <c r="N225" s="229"/>
      <c r="O225" s="229"/>
      <c r="P225" s="229"/>
      <c r="Q225" s="229"/>
      <c r="R225" s="229"/>
      <c r="S225" s="229"/>
      <c r="T225" s="230"/>
      <c r="AT225" s="231" t="s">
        <v>184</v>
      </c>
      <c r="AU225" s="231" t="s">
        <v>80</v>
      </c>
      <c r="AV225" s="15" t="s">
        <v>178</v>
      </c>
      <c r="AW225" s="15" t="s">
        <v>35</v>
      </c>
      <c r="AX225" s="15" t="s">
        <v>80</v>
      </c>
      <c r="AY225" s="231" t="s">
        <v>171</v>
      </c>
    </row>
    <row r="226" spans="1:65" s="2" customFormat="1" ht="21.75" customHeight="1">
      <c r="A226" s="36"/>
      <c r="B226" s="37"/>
      <c r="C226" s="180" t="s">
        <v>377</v>
      </c>
      <c r="D226" s="180" t="s">
        <v>173</v>
      </c>
      <c r="E226" s="181" t="s">
        <v>990</v>
      </c>
      <c r="F226" s="182" t="s">
        <v>991</v>
      </c>
      <c r="G226" s="183" t="s">
        <v>252</v>
      </c>
      <c r="H226" s="184">
        <v>26.8</v>
      </c>
      <c r="I226" s="185"/>
      <c r="J226" s="186">
        <f>ROUND(I226*H226,2)</f>
        <v>0</v>
      </c>
      <c r="K226" s="182" t="s">
        <v>839</v>
      </c>
      <c r="L226" s="41"/>
      <c r="M226" s="187" t="s">
        <v>19</v>
      </c>
      <c r="N226" s="188" t="s">
        <v>44</v>
      </c>
      <c r="O226" s="66"/>
      <c r="P226" s="189">
        <f>O226*H226</f>
        <v>0</v>
      </c>
      <c r="Q226" s="189">
        <v>0</v>
      </c>
      <c r="R226" s="189">
        <f>Q226*H226</f>
        <v>0</v>
      </c>
      <c r="S226" s="189">
        <v>0</v>
      </c>
      <c r="T226" s="190">
        <f>S226*H226</f>
        <v>0</v>
      </c>
      <c r="U226" s="36"/>
      <c r="V226" s="36"/>
      <c r="W226" s="36"/>
      <c r="X226" s="36"/>
      <c r="Y226" s="36"/>
      <c r="Z226" s="36"/>
      <c r="AA226" s="36"/>
      <c r="AB226" s="36"/>
      <c r="AC226" s="36"/>
      <c r="AD226" s="36"/>
      <c r="AE226" s="36"/>
      <c r="AR226" s="191" t="s">
        <v>951</v>
      </c>
      <c r="AT226" s="191" t="s">
        <v>173</v>
      </c>
      <c r="AU226" s="191" t="s">
        <v>80</v>
      </c>
      <c r="AY226" s="19" t="s">
        <v>171</v>
      </c>
      <c r="BE226" s="192">
        <f>IF(N226="základní",J226,0)</f>
        <v>0</v>
      </c>
      <c r="BF226" s="192">
        <f>IF(N226="snížená",J226,0)</f>
        <v>0</v>
      </c>
      <c r="BG226" s="192">
        <f>IF(N226="zákl. přenesená",J226,0)</f>
        <v>0</v>
      </c>
      <c r="BH226" s="192">
        <f>IF(N226="sníž. přenesená",J226,0)</f>
        <v>0</v>
      </c>
      <c r="BI226" s="192">
        <f>IF(N226="nulová",J226,0)</f>
        <v>0</v>
      </c>
      <c r="BJ226" s="19" t="s">
        <v>80</v>
      </c>
      <c r="BK226" s="192">
        <f>ROUND(I226*H226,2)</f>
        <v>0</v>
      </c>
      <c r="BL226" s="19" t="s">
        <v>951</v>
      </c>
      <c r="BM226" s="191" t="s">
        <v>1568</v>
      </c>
    </row>
    <row r="227" spans="1:65" s="2" customFormat="1" ht="58.5">
      <c r="A227" s="36"/>
      <c r="B227" s="37"/>
      <c r="C227" s="38"/>
      <c r="D227" s="193" t="s">
        <v>180</v>
      </c>
      <c r="E227" s="38"/>
      <c r="F227" s="194" t="s">
        <v>993</v>
      </c>
      <c r="G227" s="38"/>
      <c r="H227" s="38"/>
      <c r="I227" s="195"/>
      <c r="J227" s="38"/>
      <c r="K227" s="38"/>
      <c r="L227" s="41"/>
      <c r="M227" s="196"/>
      <c r="N227" s="197"/>
      <c r="O227" s="66"/>
      <c r="P227" s="66"/>
      <c r="Q227" s="66"/>
      <c r="R227" s="66"/>
      <c r="S227" s="66"/>
      <c r="T227" s="67"/>
      <c r="U227" s="36"/>
      <c r="V227" s="36"/>
      <c r="W227" s="36"/>
      <c r="X227" s="36"/>
      <c r="Y227" s="36"/>
      <c r="Z227" s="36"/>
      <c r="AA227" s="36"/>
      <c r="AB227" s="36"/>
      <c r="AC227" s="36"/>
      <c r="AD227" s="36"/>
      <c r="AE227" s="36"/>
      <c r="AT227" s="19" t="s">
        <v>180</v>
      </c>
      <c r="AU227" s="19" t="s">
        <v>80</v>
      </c>
    </row>
    <row r="228" spans="1:65" s="13" customFormat="1" ht="22.5">
      <c r="B228" s="200"/>
      <c r="C228" s="201"/>
      <c r="D228" s="193" t="s">
        <v>184</v>
      </c>
      <c r="E228" s="202" t="s">
        <v>19</v>
      </c>
      <c r="F228" s="203" t="s">
        <v>955</v>
      </c>
      <c r="G228" s="201"/>
      <c r="H228" s="202" t="s">
        <v>19</v>
      </c>
      <c r="I228" s="204"/>
      <c r="J228" s="201"/>
      <c r="K228" s="201"/>
      <c r="L228" s="205"/>
      <c r="M228" s="206"/>
      <c r="N228" s="207"/>
      <c r="O228" s="207"/>
      <c r="P228" s="207"/>
      <c r="Q228" s="207"/>
      <c r="R228" s="207"/>
      <c r="S228" s="207"/>
      <c r="T228" s="208"/>
      <c r="AT228" s="209" t="s">
        <v>184</v>
      </c>
      <c r="AU228" s="209" t="s">
        <v>80</v>
      </c>
      <c r="AV228" s="13" t="s">
        <v>80</v>
      </c>
      <c r="AW228" s="13" t="s">
        <v>35</v>
      </c>
      <c r="AX228" s="13" t="s">
        <v>73</v>
      </c>
      <c r="AY228" s="209" t="s">
        <v>171</v>
      </c>
    </row>
    <row r="229" spans="1:65" s="14" customFormat="1" ht="11.25">
      <c r="B229" s="210"/>
      <c r="C229" s="211"/>
      <c r="D229" s="193" t="s">
        <v>184</v>
      </c>
      <c r="E229" s="212" t="s">
        <v>19</v>
      </c>
      <c r="F229" s="213" t="s">
        <v>1567</v>
      </c>
      <c r="G229" s="211"/>
      <c r="H229" s="214">
        <v>26.8</v>
      </c>
      <c r="I229" s="215"/>
      <c r="J229" s="211"/>
      <c r="K229" s="211"/>
      <c r="L229" s="216"/>
      <c r="M229" s="217"/>
      <c r="N229" s="218"/>
      <c r="O229" s="218"/>
      <c r="P229" s="218"/>
      <c r="Q229" s="218"/>
      <c r="R229" s="218"/>
      <c r="S229" s="218"/>
      <c r="T229" s="219"/>
      <c r="AT229" s="220" t="s">
        <v>184</v>
      </c>
      <c r="AU229" s="220" t="s">
        <v>80</v>
      </c>
      <c r="AV229" s="14" t="s">
        <v>82</v>
      </c>
      <c r="AW229" s="14" t="s">
        <v>35</v>
      </c>
      <c r="AX229" s="14" t="s">
        <v>73</v>
      </c>
      <c r="AY229" s="220" t="s">
        <v>171</v>
      </c>
    </row>
    <row r="230" spans="1:65" s="15" customFormat="1" ht="11.25">
      <c r="B230" s="221"/>
      <c r="C230" s="222"/>
      <c r="D230" s="193" t="s">
        <v>184</v>
      </c>
      <c r="E230" s="223" t="s">
        <v>19</v>
      </c>
      <c r="F230" s="224" t="s">
        <v>189</v>
      </c>
      <c r="G230" s="222"/>
      <c r="H230" s="225">
        <v>26.8</v>
      </c>
      <c r="I230" s="226"/>
      <c r="J230" s="222"/>
      <c r="K230" s="222"/>
      <c r="L230" s="227"/>
      <c r="M230" s="228"/>
      <c r="N230" s="229"/>
      <c r="O230" s="229"/>
      <c r="P230" s="229"/>
      <c r="Q230" s="229"/>
      <c r="R230" s="229"/>
      <c r="S230" s="229"/>
      <c r="T230" s="230"/>
      <c r="AT230" s="231" t="s">
        <v>184</v>
      </c>
      <c r="AU230" s="231" t="s">
        <v>80</v>
      </c>
      <c r="AV230" s="15" t="s">
        <v>178</v>
      </c>
      <c r="AW230" s="15" t="s">
        <v>35</v>
      </c>
      <c r="AX230" s="15" t="s">
        <v>80</v>
      </c>
      <c r="AY230" s="231" t="s">
        <v>171</v>
      </c>
    </row>
    <row r="231" spans="1:65" s="2" customFormat="1" ht="16.5" customHeight="1">
      <c r="A231" s="36"/>
      <c r="B231" s="37"/>
      <c r="C231" s="180" t="s">
        <v>385</v>
      </c>
      <c r="D231" s="180" t="s">
        <v>173</v>
      </c>
      <c r="E231" s="181" t="s">
        <v>994</v>
      </c>
      <c r="F231" s="182" t="s">
        <v>995</v>
      </c>
      <c r="G231" s="183" t="s">
        <v>252</v>
      </c>
      <c r="H231" s="184">
        <v>1.2999999999999999E-2</v>
      </c>
      <c r="I231" s="185"/>
      <c r="J231" s="186">
        <f>ROUND(I231*H231,2)</f>
        <v>0</v>
      </c>
      <c r="K231" s="182" t="s">
        <v>839</v>
      </c>
      <c r="L231" s="41"/>
      <c r="M231" s="187" t="s">
        <v>19</v>
      </c>
      <c r="N231" s="188" t="s">
        <v>44</v>
      </c>
      <c r="O231" s="66"/>
      <c r="P231" s="189">
        <f>O231*H231</f>
        <v>0</v>
      </c>
      <c r="Q231" s="189">
        <v>0</v>
      </c>
      <c r="R231" s="189">
        <f>Q231*H231</f>
        <v>0</v>
      </c>
      <c r="S231" s="189">
        <v>0</v>
      </c>
      <c r="T231" s="190">
        <f>S231*H231</f>
        <v>0</v>
      </c>
      <c r="U231" s="36"/>
      <c r="V231" s="36"/>
      <c r="W231" s="36"/>
      <c r="X231" s="36"/>
      <c r="Y231" s="36"/>
      <c r="Z231" s="36"/>
      <c r="AA231" s="36"/>
      <c r="AB231" s="36"/>
      <c r="AC231" s="36"/>
      <c r="AD231" s="36"/>
      <c r="AE231" s="36"/>
      <c r="AR231" s="191" t="s">
        <v>951</v>
      </c>
      <c r="AT231" s="191" t="s">
        <v>173</v>
      </c>
      <c r="AU231" s="191" t="s">
        <v>80</v>
      </c>
      <c r="AY231" s="19" t="s">
        <v>171</v>
      </c>
      <c r="BE231" s="192">
        <f>IF(N231="základní",J231,0)</f>
        <v>0</v>
      </c>
      <c r="BF231" s="192">
        <f>IF(N231="snížená",J231,0)</f>
        <v>0</v>
      </c>
      <c r="BG231" s="192">
        <f>IF(N231="zákl. přenesená",J231,0)</f>
        <v>0</v>
      </c>
      <c r="BH231" s="192">
        <f>IF(N231="sníž. přenesená",J231,0)</f>
        <v>0</v>
      </c>
      <c r="BI231" s="192">
        <f>IF(N231="nulová",J231,0)</f>
        <v>0</v>
      </c>
      <c r="BJ231" s="19" t="s">
        <v>80</v>
      </c>
      <c r="BK231" s="192">
        <f>ROUND(I231*H231,2)</f>
        <v>0</v>
      </c>
      <c r="BL231" s="19" t="s">
        <v>951</v>
      </c>
      <c r="BM231" s="191" t="s">
        <v>1569</v>
      </c>
    </row>
    <row r="232" spans="1:65" s="2" customFormat="1" ht="58.5">
      <c r="A232" s="36"/>
      <c r="B232" s="37"/>
      <c r="C232" s="38"/>
      <c r="D232" s="193" t="s">
        <v>180</v>
      </c>
      <c r="E232" s="38"/>
      <c r="F232" s="194" t="s">
        <v>997</v>
      </c>
      <c r="G232" s="38"/>
      <c r="H232" s="38"/>
      <c r="I232" s="195"/>
      <c r="J232" s="38"/>
      <c r="K232" s="38"/>
      <c r="L232" s="41"/>
      <c r="M232" s="196"/>
      <c r="N232" s="197"/>
      <c r="O232" s="66"/>
      <c r="P232" s="66"/>
      <c r="Q232" s="66"/>
      <c r="R232" s="66"/>
      <c r="S232" s="66"/>
      <c r="T232" s="67"/>
      <c r="U232" s="36"/>
      <c r="V232" s="36"/>
      <c r="W232" s="36"/>
      <c r="X232" s="36"/>
      <c r="Y232" s="36"/>
      <c r="Z232" s="36"/>
      <c r="AA232" s="36"/>
      <c r="AB232" s="36"/>
      <c r="AC232" s="36"/>
      <c r="AD232" s="36"/>
      <c r="AE232" s="36"/>
      <c r="AT232" s="19" t="s">
        <v>180</v>
      </c>
      <c r="AU232" s="19" t="s">
        <v>80</v>
      </c>
    </row>
    <row r="233" spans="1:65" s="13" customFormat="1" ht="11.25">
      <c r="B233" s="200"/>
      <c r="C233" s="201"/>
      <c r="D233" s="193" t="s">
        <v>184</v>
      </c>
      <c r="E233" s="202" t="s">
        <v>19</v>
      </c>
      <c r="F233" s="203" t="s">
        <v>998</v>
      </c>
      <c r="G233" s="201"/>
      <c r="H233" s="202" t="s">
        <v>19</v>
      </c>
      <c r="I233" s="204"/>
      <c r="J233" s="201"/>
      <c r="K233" s="201"/>
      <c r="L233" s="205"/>
      <c r="M233" s="206"/>
      <c r="N233" s="207"/>
      <c r="O233" s="207"/>
      <c r="P233" s="207"/>
      <c r="Q233" s="207"/>
      <c r="R233" s="207"/>
      <c r="S233" s="207"/>
      <c r="T233" s="208"/>
      <c r="AT233" s="209" t="s">
        <v>184</v>
      </c>
      <c r="AU233" s="209" t="s">
        <v>80</v>
      </c>
      <c r="AV233" s="13" t="s">
        <v>80</v>
      </c>
      <c r="AW233" s="13" t="s">
        <v>35</v>
      </c>
      <c r="AX233" s="13" t="s">
        <v>73</v>
      </c>
      <c r="AY233" s="209" t="s">
        <v>171</v>
      </c>
    </row>
    <row r="234" spans="1:65" s="14" customFormat="1" ht="11.25">
      <c r="B234" s="210"/>
      <c r="C234" s="211"/>
      <c r="D234" s="193" t="s">
        <v>184</v>
      </c>
      <c r="E234" s="212" t="s">
        <v>19</v>
      </c>
      <c r="F234" s="213" t="s">
        <v>1325</v>
      </c>
      <c r="G234" s="211"/>
      <c r="H234" s="214">
        <v>1.2999999999999999E-2</v>
      </c>
      <c r="I234" s="215"/>
      <c r="J234" s="211"/>
      <c r="K234" s="211"/>
      <c r="L234" s="216"/>
      <c r="M234" s="217"/>
      <c r="N234" s="218"/>
      <c r="O234" s="218"/>
      <c r="P234" s="218"/>
      <c r="Q234" s="218"/>
      <c r="R234" s="218"/>
      <c r="S234" s="218"/>
      <c r="T234" s="219"/>
      <c r="AT234" s="220" t="s">
        <v>184</v>
      </c>
      <c r="AU234" s="220" t="s">
        <v>80</v>
      </c>
      <c r="AV234" s="14" t="s">
        <v>82</v>
      </c>
      <c r="AW234" s="14" t="s">
        <v>35</v>
      </c>
      <c r="AX234" s="14" t="s">
        <v>73</v>
      </c>
      <c r="AY234" s="220" t="s">
        <v>171</v>
      </c>
    </row>
    <row r="235" spans="1:65" s="15" customFormat="1" ht="11.25">
      <c r="B235" s="221"/>
      <c r="C235" s="222"/>
      <c r="D235" s="193" t="s">
        <v>184</v>
      </c>
      <c r="E235" s="223" t="s">
        <v>19</v>
      </c>
      <c r="F235" s="224" t="s">
        <v>189</v>
      </c>
      <c r="G235" s="222"/>
      <c r="H235" s="225">
        <v>1.2999999999999999E-2</v>
      </c>
      <c r="I235" s="226"/>
      <c r="J235" s="222"/>
      <c r="K235" s="222"/>
      <c r="L235" s="227"/>
      <c r="M235" s="253"/>
      <c r="N235" s="254"/>
      <c r="O235" s="254"/>
      <c r="P235" s="254"/>
      <c r="Q235" s="254"/>
      <c r="R235" s="254"/>
      <c r="S235" s="254"/>
      <c r="T235" s="255"/>
      <c r="AT235" s="231" t="s">
        <v>184</v>
      </c>
      <c r="AU235" s="231" t="s">
        <v>80</v>
      </c>
      <c r="AV235" s="15" t="s">
        <v>178</v>
      </c>
      <c r="AW235" s="15" t="s">
        <v>35</v>
      </c>
      <c r="AX235" s="15" t="s">
        <v>80</v>
      </c>
      <c r="AY235" s="231" t="s">
        <v>171</v>
      </c>
    </row>
    <row r="236" spans="1:65" s="2" customFormat="1" ht="6.95" customHeight="1">
      <c r="A236" s="36"/>
      <c r="B236" s="49"/>
      <c r="C236" s="50"/>
      <c r="D236" s="50"/>
      <c r="E236" s="50"/>
      <c r="F236" s="50"/>
      <c r="G236" s="50"/>
      <c r="H236" s="50"/>
      <c r="I236" s="50"/>
      <c r="J236" s="50"/>
      <c r="K236" s="50"/>
      <c r="L236" s="41"/>
      <c r="M236" s="36"/>
      <c r="O236" s="36"/>
      <c r="P236" s="36"/>
      <c r="Q236" s="36"/>
      <c r="R236" s="36"/>
      <c r="S236" s="36"/>
      <c r="T236" s="36"/>
      <c r="U236" s="36"/>
      <c r="V236" s="36"/>
      <c r="W236" s="36"/>
      <c r="X236" s="36"/>
      <c r="Y236" s="36"/>
      <c r="Z236" s="36"/>
      <c r="AA236" s="36"/>
      <c r="AB236" s="36"/>
      <c r="AC236" s="36"/>
      <c r="AD236" s="36"/>
      <c r="AE236" s="36"/>
    </row>
  </sheetData>
  <sheetProtection algorithmName="SHA-512" hashValue="tj3UI8FlbhQEksHN3o4B7fSWW3HW+d20lVTHgH7kx2R+u3LRwsJ8+jmv+cZZvxy9luBvJmcF9gM9t806kOyAeg==" saltValue="YVYMNUgS5nhpdy7ukMSOECDCZ6T5K2Ho3yIWfoMeTTAJSm+skZTx4qI0jNW3nezv+9R3JKIW0bj7g8rhoTmA/Q==" spinCount="100000" sheet="1" objects="1" scenarios="1" formatColumns="0" formatRows="0" autoFilter="0"/>
  <autoFilter ref="C87:K235"/>
  <mergeCells count="12">
    <mergeCell ref="E80:H80"/>
    <mergeCell ref="L2:V2"/>
    <mergeCell ref="E50:H50"/>
    <mergeCell ref="E52:H52"/>
    <mergeCell ref="E54:H54"/>
    <mergeCell ref="E76:H76"/>
    <mergeCell ref="E78:H78"/>
    <mergeCell ref="E7:H7"/>
    <mergeCell ref="E9:H9"/>
    <mergeCell ref="E11:H11"/>
    <mergeCell ref="E20:H20"/>
    <mergeCell ref="E29:H29"/>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15</vt:i4>
      </vt:variant>
      <vt:variant>
        <vt:lpstr>Pojmenované oblasti</vt:lpstr>
      </vt:variant>
      <vt:variant>
        <vt:i4>29</vt:i4>
      </vt:variant>
    </vt:vector>
  </HeadingPairs>
  <TitlesOfParts>
    <vt:vector size="44" baseType="lpstr">
      <vt:lpstr>Rekapitulace stavby</vt:lpstr>
      <vt:lpstr>SO 01.1 - propustek v km ...</vt:lpstr>
      <vt:lpstr>SO 01.2 - Propustek v km ...</vt:lpstr>
      <vt:lpstr>SO 01.3 - Propustek v km ...</vt:lpstr>
      <vt:lpstr>SO 02.1 - Propustek v km ...</vt:lpstr>
      <vt:lpstr>SO 02.2 - Propustek v km ...</vt:lpstr>
      <vt:lpstr>SO 02.3 - propustek v km ...</vt:lpstr>
      <vt:lpstr>SO 03.1 - Propustek v km ...</vt:lpstr>
      <vt:lpstr>SO 03.2 - Propustek v km ...</vt:lpstr>
      <vt:lpstr>SO 03.3 - Propustek v km ...</vt:lpstr>
      <vt:lpstr>SO 04.1 - Propustek v km ...</vt:lpstr>
      <vt:lpstr>SO 04.2 - Propustek v km ...</vt:lpstr>
      <vt:lpstr>SO 04.3 - Propustek v km ...</vt:lpstr>
      <vt:lpstr>VRN - Vedlejší rozpočtové...</vt:lpstr>
      <vt:lpstr>Pokyny pro vyplnění</vt:lpstr>
      <vt:lpstr>'Rekapitulace stavby'!Názvy_tisku</vt:lpstr>
      <vt:lpstr>'SO 01.1 - propustek v km ...'!Názvy_tisku</vt:lpstr>
      <vt:lpstr>'SO 01.2 - Propustek v km ...'!Názvy_tisku</vt:lpstr>
      <vt:lpstr>'SO 01.3 - Propustek v km ...'!Názvy_tisku</vt:lpstr>
      <vt:lpstr>'SO 02.1 - Propustek v km ...'!Názvy_tisku</vt:lpstr>
      <vt:lpstr>'SO 02.2 - Propustek v km ...'!Názvy_tisku</vt:lpstr>
      <vt:lpstr>'SO 02.3 - propustek v km ...'!Názvy_tisku</vt:lpstr>
      <vt:lpstr>'SO 03.1 - Propustek v km ...'!Názvy_tisku</vt:lpstr>
      <vt:lpstr>'SO 03.2 - Propustek v km ...'!Názvy_tisku</vt:lpstr>
      <vt:lpstr>'SO 03.3 - Propustek v km ...'!Názvy_tisku</vt:lpstr>
      <vt:lpstr>'SO 04.1 - Propustek v km ...'!Názvy_tisku</vt:lpstr>
      <vt:lpstr>'SO 04.2 - Propustek v km ...'!Názvy_tisku</vt:lpstr>
      <vt:lpstr>'SO 04.3 - Propustek v km ...'!Názvy_tisku</vt:lpstr>
      <vt:lpstr>'VRN - Vedlejší rozpočtové...'!Názvy_tisku</vt:lpstr>
      <vt:lpstr>'Pokyny pro vyplnění'!Oblast_tisku</vt:lpstr>
      <vt:lpstr>'Rekapitulace stavby'!Oblast_tisku</vt:lpstr>
      <vt:lpstr>'SO 01.1 - propustek v km ...'!Oblast_tisku</vt:lpstr>
      <vt:lpstr>'SO 01.2 - Propustek v km ...'!Oblast_tisku</vt:lpstr>
      <vt:lpstr>'SO 01.3 - Propustek v km ...'!Oblast_tisku</vt:lpstr>
      <vt:lpstr>'SO 02.1 - Propustek v km ...'!Oblast_tisku</vt:lpstr>
      <vt:lpstr>'SO 02.2 - Propustek v km ...'!Oblast_tisku</vt:lpstr>
      <vt:lpstr>'SO 02.3 - propustek v km ...'!Oblast_tisku</vt:lpstr>
      <vt:lpstr>'SO 03.1 - Propustek v km ...'!Oblast_tisku</vt:lpstr>
      <vt:lpstr>'SO 03.2 - Propustek v km ...'!Oblast_tisku</vt:lpstr>
      <vt:lpstr>'SO 03.3 - Propustek v km ...'!Oblast_tisku</vt:lpstr>
      <vt:lpstr>'SO 04.1 - Propustek v km ...'!Oblast_tisku</vt:lpstr>
      <vt:lpstr>'SO 04.2 - Propustek v km ...'!Oblast_tisku</vt:lpstr>
      <vt:lpstr>'SO 04.3 - Propustek v km ...'!Oblast_tisku</vt:lpstr>
      <vt:lpstr>'VRN - Vedlejší rozpočtové...'!Oblast_tisku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Vaněk Libor</dc:creator>
  <cp:lastModifiedBy>Vaněk Libor</cp:lastModifiedBy>
  <dcterms:created xsi:type="dcterms:W3CDTF">2023-06-13T10:13:40Z</dcterms:created>
  <dcterms:modified xsi:type="dcterms:W3CDTF">2023-06-13T10:14:31Z</dcterms:modified>
</cp:coreProperties>
</file>